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2120" windowHeight="6930" tabRatio="697" firstSheet="53" activeTab="67"/>
  </bookViews>
  <sheets>
    <sheet name="66" sheetId="2" r:id="rId1"/>
    <sheet name="67" sheetId="3" r:id="rId2"/>
    <sheet name="68" sheetId="1" r:id="rId3"/>
    <sheet name="69" sheetId="52" r:id="rId4"/>
    <sheet name="70" sheetId="61" r:id="rId5"/>
    <sheet name="71" sheetId="5" r:id="rId6"/>
    <sheet name="72" sheetId="6" r:id="rId7"/>
    <sheet name="73" sheetId="7" r:id="rId8"/>
    <sheet name="74" sheetId="62" r:id="rId9"/>
    <sheet name="75" sheetId="63" r:id="rId10"/>
    <sheet name="76" sheetId="8" r:id="rId11"/>
    <sheet name="77" sheetId="44" r:id="rId12"/>
    <sheet name="78" sheetId="9" r:id="rId13"/>
    <sheet name="79" sheetId="10" r:id="rId14"/>
    <sheet name="80" sheetId="66" r:id="rId15"/>
    <sheet name="81" sheetId="11" r:id="rId16"/>
    <sheet name="82" sheetId="12" r:id="rId17"/>
    <sheet name="83" sheetId="13" r:id="rId18"/>
    <sheet name="84" sheetId="14" r:id="rId19"/>
    <sheet name="85" sheetId="17" r:id="rId20"/>
    <sheet name="86" sheetId="18" r:id="rId21"/>
    <sheet name="87" sheetId="19" r:id="rId22"/>
    <sheet name="88" sheetId="20" r:id="rId23"/>
    <sheet name="89" sheetId="21" r:id="rId24"/>
    <sheet name="90" sheetId="53" r:id="rId25"/>
    <sheet name="91" sheetId="22" r:id="rId26"/>
    <sheet name="92" sheetId="23" r:id="rId27"/>
    <sheet name="93" sheetId="24" r:id="rId28"/>
    <sheet name="94" sheetId="54" r:id="rId29"/>
    <sheet name="95" sheetId="55" r:id="rId30"/>
    <sheet name="96" sheetId="56" r:id="rId31"/>
    <sheet name="97" sheetId="57" r:id="rId32"/>
    <sheet name="98" sheetId="64" r:id="rId33"/>
    <sheet name="99" sheetId="65" r:id="rId34"/>
    <sheet name="100" sheetId="25" r:id="rId35"/>
    <sheet name="101" sheetId="26" r:id="rId36"/>
    <sheet name="102" sheetId="27" r:id="rId37"/>
    <sheet name="103" sheetId="28" r:id="rId38"/>
    <sheet name="104" sheetId="29" r:id="rId39"/>
    <sheet name="105" sheetId="67" r:id="rId40"/>
    <sheet name="106" sheetId="35" r:id="rId41"/>
    <sheet name="107" sheetId="47" r:id="rId42"/>
    <sheet name="108" sheetId="30" r:id="rId43"/>
    <sheet name="109" sheetId="71" r:id="rId44"/>
    <sheet name="110" sheetId="72" r:id="rId45"/>
    <sheet name="111" sheetId="73" r:id="rId46"/>
    <sheet name="112" sheetId="74" r:id="rId47"/>
    <sheet name="113" sheetId="75" r:id="rId48"/>
    <sheet name="114" sheetId="76" r:id="rId49"/>
    <sheet name="115" sheetId="77" r:id="rId50"/>
    <sheet name="116" sheetId="78" r:id="rId51"/>
    <sheet name="117" sheetId="79" r:id="rId52"/>
    <sheet name="118" sheetId="80" r:id="rId53"/>
    <sheet name="119" sheetId="81" r:id="rId54"/>
    <sheet name="120" sheetId="82" r:id="rId55"/>
    <sheet name="121" sheetId="83" r:id="rId56"/>
    <sheet name="122" sheetId="41" r:id="rId57"/>
    <sheet name="123" sheetId="42" r:id="rId58"/>
    <sheet name="124" sheetId="60" r:id="rId59"/>
    <sheet name="125" sheetId="84" r:id="rId60"/>
    <sheet name="126" sheetId="85" r:id="rId61"/>
    <sheet name="127" sheetId="86" r:id="rId62"/>
    <sheet name="128" sheetId="87" r:id="rId63"/>
    <sheet name="129" sheetId="88" r:id="rId64"/>
    <sheet name="130" sheetId="89" r:id="rId65"/>
    <sheet name="131" sheetId="90" r:id="rId66"/>
    <sheet name="132" sheetId="91" r:id="rId67"/>
    <sheet name="133" sheetId="92" r:id="rId68"/>
  </sheets>
  <definedNames>
    <definedName name="_xlnm._FilterDatabase" localSheetId="64" hidden="1">'130'!$M$2:$N$2</definedName>
    <definedName name="_xlnm._FilterDatabase" localSheetId="7" hidden="1">'73'!$A$2:$V$23</definedName>
    <definedName name="_xlnm.Print_Area" localSheetId="34">'100'!$A$1:$H$76</definedName>
    <definedName name="_xlnm.Print_Area" localSheetId="35">'101'!$A$1:$H$76</definedName>
    <definedName name="_xlnm.Print_Area" localSheetId="36">'102'!$A$1:$E$74</definedName>
    <definedName name="_xlnm.Print_Area" localSheetId="37">'103'!$A$1:$I$45</definedName>
    <definedName name="_xlnm.Print_Area" localSheetId="38">'104'!$A$1:$H$77</definedName>
    <definedName name="_xlnm.Print_Area" localSheetId="39">'105'!$A$1:$F$76</definedName>
    <definedName name="_xlnm.Print_Area" localSheetId="40">'106'!$A$1:$AC$78</definedName>
    <definedName name="_xlnm.Print_Area" localSheetId="41">'107'!$A$1:$G$74</definedName>
    <definedName name="_xlnm.Print_Area" localSheetId="42">'108'!$A$1:$O$77</definedName>
    <definedName name="_xlnm.Print_Area" localSheetId="43">'109'!$A$1:$K$74</definedName>
    <definedName name="_xlnm.Print_Area" localSheetId="44">'110'!$A$2:$BU$17</definedName>
    <definedName name="_xlnm.Print_Area" localSheetId="45">'111'!$A$2:$AQ$17</definedName>
    <definedName name="_xlnm.Print_Area" localSheetId="46">'112'!$A$1:$H$66</definedName>
    <definedName name="_xlnm.Print_Area" localSheetId="47">'113'!$A$1:$L$77</definedName>
    <definedName name="_xlnm.Print_Area" localSheetId="48">'114'!$A$1:$N$76</definedName>
    <definedName name="_xlnm.Print_Area" localSheetId="49">'115'!$A$1:$N$76</definedName>
    <definedName name="_xlnm.Print_Area" localSheetId="50">'116'!$A$1:$N$75</definedName>
    <definedName name="_xlnm.Print_Area" localSheetId="51">'117'!$A$1:$Q$77</definedName>
    <definedName name="_xlnm.Print_Area" localSheetId="52">'118'!$A$1:$I$76</definedName>
    <definedName name="_xlnm.Print_Area" localSheetId="53">'119'!$A$1:$J$32</definedName>
    <definedName name="_xlnm.Print_Area" localSheetId="54">'120'!$A$1:$J$73</definedName>
    <definedName name="_xlnm.Print_Area" localSheetId="55">'121'!$A$1:$J$73</definedName>
    <definedName name="_xlnm.Print_Area" localSheetId="56">'122'!$A$1:$N$77</definedName>
    <definedName name="_xlnm.Print_Area" localSheetId="57">'123'!$A$1:$H$75</definedName>
    <definedName name="_xlnm.Print_Area" localSheetId="58">'124'!$A$1:$M$73</definedName>
    <definedName name="_xlnm.Print_Area" localSheetId="59">'125'!$A$1:$K$74</definedName>
    <definedName name="_xlnm.Print_Area" localSheetId="60">'126'!$A$1:$T$75</definedName>
    <definedName name="_xlnm.Print_Area" localSheetId="61">'127'!$A$1:$T$76</definedName>
    <definedName name="_xlnm.Print_Area" localSheetId="62">'128'!$A$1:$Q$75</definedName>
    <definedName name="_xlnm.Print_Area" localSheetId="63">'129'!$A$1:$I$75</definedName>
    <definedName name="_xlnm.Print_Area" localSheetId="64">'130'!$A$1:$L$73</definedName>
    <definedName name="_xlnm.Print_Area" localSheetId="65">'131'!$A$1:$I$78</definedName>
    <definedName name="_xlnm.Print_Area" localSheetId="66">'132'!$A$1:$K$78</definedName>
    <definedName name="_xlnm.Print_Area" localSheetId="67">'133'!$A$1:$I$75</definedName>
    <definedName name="_xlnm.Print_Area" localSheetId="0">'66'!$A$1:$M$10</definedName>
    <definedName name="_xlnm.Print_Area" localSheetId="1">'67'!$A$1:$I$77</definedName>
    <definedName name="_xlnm.Print_Area" localSheetId="2">'68'!$A$1:$V$77</definedName>
    <definedName name="_xlnm.Print_Area" localSheetId="3">'69'!$A$1:$I$53</definedName>
    <definedName name="_xlnm.Print_Area" localSheetId="4">'70'!$A$1:$F$56</definedName>
    <definedName name="_xlnm.Print_Area" localSheetId="5">'71'!$A$1:$R$76</definedName>
    <definedName name="_xlnm.Print_Area" localSheetId="6">'72'!$A$1:$N$74</definedName>
    <definedName name="_xlnm.Print_Area" localSheetId="7">'73'!$A$2:$BR$24</definedName>
    <definedName name="_xlnm.Print_Area" localSheetId="8">'74'!$A$1:$J$74</definedName>
    <definedName name="_xlnm.Print_Area" localSheetId="9">'75'!$A$1:$K$74</definedName>
    <definedName name="_xlnm.Print_Area" localSheetId="10">'76'!$A$1:$K$75</definedName>
    <definedName name="_xlnm.Print_Area" localSheetId="11">'77'!$A$1:$J$75</definedName>
    <definedName name="_xlnm.Print_Area" localSheetId="12">'78'!$A$1:$J$75</definedName>
    <definedName name="_xlnm.Print_Area" localSheetId="13">'79'!$A$1:$N$74</definedName>
    <definedName name="_xlnm.Print_Area" localSheetId="14">'80'!$A$1:$N$75</definedName>
    <definedName name="_xlnm.Print_Area" localSheetId="15">'81'!$A$1:$O$12</definedName>
    <definedName name="_xlnm.Print_Area" localSheetId="16">'82'!$A$1:$N$12</definedName>
    <definedName name="_xlnm.Print_Area" localSheetId="17">'83'!$A$1:$AD$74</definedName>
    <definedName name="_xlnm.Print_Area" localSheetId="18">'84'!$A$1:$Q$76</definedName>
    <definedName name="_xlnm.Print_Area" localSheetId="19">'85'!$A$1:$H$74</definedName>
    <definedName name="_xlnm.Print_Area" localSheetId="20">'86'!$A$1:$L$75</definedName>
    <definedName name="_xlnm.Print_Area" localSheetId="21">'87'!$A$1:$K$75</definedName>
    <definedName name="_xlnm.Print_Area" localSheetId="22">'88'!$A$1:$R$75</definedName>
    <definedName name="_xlnm.Print_Area" localSheetId="23">'89'!$A$1:$R$75</definedName>
    <definedName name="_xlnm.Print_Area" localSheetId="24">'90'!$A$1:$L$74</definedName>
    <definedName name="_xlnm.Print_Area" localSheetId="25">'91'!$A$1:$R$76</definedName>
    <definedName name="_xlnm.Print_Area" localSheetId="26">'92'!$A$1:$S$77</definedName>
    <definedName name="_xlnm.Print_Area" localSheetId="27">'93'!$A$1:$N$77</definedName>
    <definedName name="_xlnm.Print_Area" localSheetId="28">'94'!$A$1:$K$75</definedName>
    <definedName name="_xlnm.Print_Area" localSheetId="29">'95'!$A$1:$L$75</definedName>
    <definedName name="_xlnm.Print_Area" localSheetId="31">'97'!$A$1:$I$75</definedName>
    <definedName name="_xlnm.Print_Area" localSheetId="32">'98'!$A$1:$I$75</definedName>
    <definedName name="_xlnm.Print_Titles" localSheetId="34">'100'!$1:$4</definedName>
    <definedName name="_xlnm.Print_Titles" localSheetId="35">'101'!$1:$4</definedName>
    <definedName name="_xlnm.Print_Titles" localSheetId="36">'102'!$1:$3</definedName>
    <definedName name="_xlnm.Print_Titles" localSheetId="37">'103'!$1:$5</definedName>
    <definedName name="_xlnm.Print_Titles" localSheetId="38">'104'!$1:$4</definedName>
    <definedName name="_xlnm.Print_Titles" localSheetId="39">'105'!$1:$4</definedName>
    <definedName name="_xlnm.Print_Titles" localSheetId="40">'106'!$1:$4</definedName>
    <definedName name="_xlnm.Print_Titles" localSheetId="41">'107'!$1:$3</definedName>
    <definedName name="_xlnm.Print_Titles" localSheetId="42">'108'!$1:$4</definedName>
    <definedName name="_xlnm.Print_Titles" localSheetId="43">'109'!$1:$4</definedName>
    <definedName name="_xlnm.Print_Titles" localSheetId="44">'110'!$A:$A,'110'!$2:$5</definedName>
    <definedName name="_xlnm.Print_Titles" localSheetId="45">'111'!$A:$A</definedName>
    <definedName name="_xlnm.Print_Titles" localSheetId="46">'112'!$1:$3</definedName>
    <definedName name="_xlnm.Print_Titles" localSheetId="47">'113'!$1:$6</definedName>
    <definedName name="_xlnm.Print_Titles" localSheetId="48">'114'!$1:$4</definedName>
    <definedName name="_xlnm.Print_Titles" localSheetId="49">'115'!$1:$5</definedName>
    <definedName name="_xlnm.Print_Titles" localSheetId="50">'116'!$1:$4</definedName>
    <definedName name="_xlnm.Print_Titles" localSheetId="51">'117'!$1:$5</definedName>
    <definedName name="_xlnm.Print_Titles" localSheetId="56">'122'!$1:$5</definedName>
    <definedName name="_xlnm.Print_Titles" localSheetId="58">'124'!$1:$3</definedName>
    <definedName name="_xlnm.Print_Titles" localSheetId="0">'66'!$2:$3</definedName>
    <definedName name="_xlnm.Print_Titles" localSheetId="1">'67'!$2:$5</definedName>
    <definedName name="_xlnm.Print_Titles" localSheetId="2">'68'!$1:$6</definedName>
    <definedName name="_xlnm.Print_Titles" localSheetId="5">'71'!$1:$5</definedName>
    <definedName name="_xlnm.Print_Titles" localSheetId="6">'72'!$1:$4</definedName>
    <definedName name="_xlnm.Print_Titles" localSheetId="7">'73'!$A:$A,'73'!$2:$4</definedName>
    <definedName name="_xlnm.Print_Titles" localSheetId="10">'76'!$1:$4</definedName>
    <definedName name="_xlnm.Print_Titles" localSheetId="11">'77'!$1:$4</definedName>
    <definedName name="_xlnm.Print_Titles" localSheetId="12">'78'!$1:$4</definedName>
    <definedName name="_xlnm.Print_Titles" localSheetId="13">'79'!$1:$4</definedName>
    <definedName name="_xlnm.Print_Titles" localSheetId="14">'80'!$1:$4</definedName>
    <definedName name="_xlnm.Print_Titles" localSheetId="17">'83'!$A:$A,'83'!$1:$4</definedName>
    <definedName name="_xlnm.Print_Titles" localSheetId="18">'84'!$1:$4</definedName>
    <definedName name="_xlnm.Print_Titles" localSheetId="19">'85'!$1:$4</definedName>
    <definedName name="_xlnm.Print_Titles" localSheetId="20">'86'!$1:$4</definedName>
    <definedName name="_xlnm.Print_Titles" localSheetId="21">'87'!$1:$4</definedName>
    <definedName name="_xlnm.Print_Titles" localSheetId="22">'88'!$1:$3</definedName>
    <definedName name="_xlnm.Print_Titles" localSheetId="23">'89'!$1:$3</definedName>
    <definedName name="_xlnm.Print_Titles" localSheetId="24">'90'!$2:$3</definedName>
    <definedName name="_xlnm.Print_Titles" localSheetId="25">'91'!$1:$5</definedName>
    <definedName name="_xlnm.Print_Titles" localSheetId="26">'92'!$1:$5</definedName>
    <definedName name="_xlnm.Print_Titles" localSheetId="27">'93'!$1:$5</definedName>
    <definedName name="_xlnm.Print_Titles" localSheetId="28">'94'!$2:$4</definedName>
    <definedName name="_xlnm.Print_Titles" localSheetId="29">'95'!$2:$4</definedName>
    <definedName name="_xlnm.Print_Titles" localSheetId="30">'96'!$2:$4</definedName>
    <definedName name="_xlnm.Print_Titles" localSheetId="31">'97'!$2:$4</definedName>
    <definedName name="_xlnm.Print_Titles" localSheetId="32">'98'!$1:$4</definedName>
    <definedName name="_xlnm.Print_Titles" localSheetId="33">'99'!$1:$4</definedName>
    <definedName name="select" localSheetId="36">'102'!#REF!</definedName>
  </definedNames>
  <calcPr calcId="124519"/>
</workbook>
</file>

<file path=xl/calcChain.xml><?xml version="1.0" encoding="utf-8"?>
<calcChain xmlns="http://schemas.openxmlformats.org/spreadsheetml/2006/main">
  <c r="G4" i="7"/>
  <c r="I72" i="75"/>
  <c r="H72"/>
  <c r="AE14" i="73"/>
  <c r="AD14"/>
  <c r="AC14"/>
  <c r="AB14"/>
  <c r="AA14"/>
  <c r="Z14"/>
  <c r="Y14"/>
  <c r="X14"/>
  <c r="W14"/>
  <c r="V14"/>
  <c r="U14"/>
  <c r="T14"/>
  <c r="S14"/>
  <c r="R14"/>
  <c r="Q14"/>
  <c r="P14"/>
  <c r="O14"/>
  <c r="N14"/>
  <c r="M14"/>
  <c r="L14"/>
  <c r="K14"/>
  <c r="J14"/>
  <c r="I14"/>
  <c r="H14"/>
  <c r="G14"/>
  <c r="F14"/>
  <c r="E14"/>
  <c r="D14"/>
  <c r="C14"/>
  <c r="C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B5"/>
  <c r="AZ15" i="72"/>
  <c r="AY15"/>
  <c r="AX15"/>
  <c r="AW15"/>
  <c r="AV15"/>
  <c r="AU15"/>
  <c r="AT15"/>
  <c r="AS15"/>
  <c r="AR15"/>
  <c r="AQ15"/>
  <c r="AP15"/>
  <c r="AO15"/>
  <c r="I15"/>
  <c r="H15"/>
  <c r="F15"/>
  <c r="E15"/>
  <c r="C15"/>
  <c r="B15"/>
  <c r="J14"/>
  <c r="G14"/>
  <c r="D14"/>
  <c r="J13"/>
  <c r="G13"/>
  <c r="D13"/>
  <c r="J12"/>
  <c r="G12"/>
  <c r="D12"/>
  <c r="J11"/>
  <c r="G11"/>
  <c r="D11"/>
  <c r="J10"/>
  <c r="G10"/>
  <c r="D10"/>
  <c r="J9"/>
  <c r="G9"/>
  <c r="D9"/>
  <c r="J8"/>
  <c r="G8"/>
  <c r="D8"/>
  <c r="J7"/>
  <c r="G7"/>
  <c r="D7"/>
  <c r="J6"/>
  <c r="J15" s="1"/>
  <c r="G6"/>
  <c r="G15" s="1"/>
  <c r="D6"/>
  <c r="D15" s="1"/>
  <c r="C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I73" i="71"/>
  <c r="H73"/>
  <c r="G73"/>
  <c r="D73"/>
  <c r="J72"/>
  <c r="I72"/>
  <c r="H72"/>
  <c r="J71"/>
  <c r="I71"/>
  <c r="H71"/>
  <c r="J70"/>
  <c r="I70"/>
  <c r="H70"/>
  <c r="J69"/>
  <c r="I69"/>
  <c r="H69"/>
  <c r="J68"/>
  <c r="I68"/>
  <c r="H68"/>
  <c r="J67"/>
  <c r="I67"/>
  <c r="H67"/>
  <c r="J66"/>
  <c r="I66"/>
  <c r="H66"/>
  <c r="J65"/>
  <c r="I65"/>
  <c r="H65"/>
  <c r="J64"/>
  <c r="I64"/>
  <c r="H64"/>
  <c r="J63"/>
  <c r="I63"/>
  <c r="H63"/>
  <c r="J49"/>
  <c r="I49"/>
  <c r="H49"/>
  <c r="J48"/>
  <c r="I48"/>
  <c r="H48"/>
  <c r="J47"/>
  <c r="I47"/>
  <c r="H47"/>
  <c r="J40"/>
  <c r="I40"/>
  <c r="H40"/>
  <c r="J39"/>
  <c r="I39"/>
  <c r="H39"/>
  <c r="J38"/>
  <c r="I38"/>
  <c r="H38"/>
  <c r="E73" i="30"/>
  <c r="E72"/>
  <c r="E71"/>
  <c r="J70"/>
  <c r="G70"/>
  <c r="K70" s="1"/>
  <c r="E70"/>
  <c r="M70" s="1"/>
  <c r="E69"/>
  <c r="E68"/>
  <c r="E67"/>
  <c r="E66"/>
  <c r="K65"/>
  <c r="J65"/>
  <c r="I65"/>
  <c r="E65"/>
  <c r="M65" s="1"/>
  <c r="I62"/>
  <c r="Q25"/>
  <c r="Q24"/>
  <c r="Q23"/>
  <c r="Q22"/>
  <c r="Q21"/>
  <c r="Q20"/>
  <c r="Q19"/>
  <c r="Q18"/>
  <c r="Q17"/>
  <c r="Q16"/>
  <c r="Q15"/>
  <c r="Q14"/>
  <c r="Q13"/>
  <c r="Q12"/>
  <c r="Q11"/>
  <c r="Q10"/>
  <c r="Q9"/>
  <c r="Q8"/>
  <c r="Q7"/>
  <c r="Q6"/>
  <c r="Q5"/>
  <c r="F5" i="47"/>
  <c r="F6"/>
  <c r="F7"/>
  <c r="F8"/>
  <c r="F9"/>
  <c r="F10"/>
  <c r="F11"/>
  <c r="F12"/>
  <c r="E5"/>
  <c r="E6"/>
  <c r="E7"/>
  <c r="E8"/>
  <c r="E9"/>
  <c r="E10"/>
  <c r="E11"/>
  <c r="E12"/>
  <c r="F4"/>
  <c r="E4"/>
  <c r="XER17" i="67"/>
  <c r="XER18" s="1"/>
  <c r="XER19" s="1"/>
  <c r="XER20" s="1"/>
  <c r="XER21" s="1"/>
  <c r="XER22" s="1"/>
  <c r="XER23" s="1"/>
  <c r="XER24" s="1"/>
  <c r="XER25" s="1"/>
  <c r="XES15"/>
  <c r="XES16" s="1"/>
  <c r="XES17" s="1"/>
  <c r="XES18" s="1"/>
  <c r="XES19" s="1"/>
  <c r="XES20" s="1"/>
  <c r="XES21" s="1"/>
  <c r="XES22" s="1"/>
  <c r="XES23" s="1"/>
  <c r="XES24" s="1"/>
  <c r="XES25" s="1"/>
  <c r="XES14"/>
  <c r="XER14"/>
  <c r="XER15" s="1"/>
  <c r="XER16" s="1"/>
  <c r="XET13"/>
  <c r="XET7"/>
  <c r="XES6"/>
  <c r="XES7" s="1"/>
  <c r="XES8" s="1"/>
  <c r="XES9" s="1"/>
  <c r="XES10" s="1"/>
  <c r="XES11" s="1"/>
  <c r="XES12" s="1"/>
  <c r="XES13" s="1"/>
  <c r="XES5"/>
  <c r="XER5"/>
  <c r="XER6" s="1"/>
  <c r="XER7" s="1"/>
  <c r="XER8" s="1"/>
  <c r="XER9" s="1"/>
  <c r="XER10" s="1"/>
  <c r="XER11" s="1"/>
  <c r="XER12" s="1"/>
  <c r="XER13" s="1"/>
  <c r="J73" i="71" l="1"/>
  <c r="XES18" i="29"/>
  <c r="XES19" s="1"/>
  <c r="XES20" s="1"/>
  <c r="XES21" s="1"/>
  <c r="XES22" s="1"/>
  <c r="XES23" s="1"/>
  <c r="XES24" s="1"/>
  <c r="XES25" s="1"/>
  <c r="XES17"/>
  <c r="XET14"/>
  <c r="XET15" s="1"/>
  <c r="XET16" s="1"/>
  <c r="XET17" s="1"/>
  <c r="XET18" s="1"/>
  <c r="XET19" s="1"/>
  <c r="XET20" s="1"/>
  <c r="XET21" s="1"/>
  <c r="XET22" s="1"/>
  <c r="XET23" s="1"/>
  <c r="XET24" s="1"/>
  <c r="XET25" s="1"/>
  <c r="XES14"/>
  <c r="XES15" s="1"/>
  <c r="XES16" s="1"/>
  <c r="XEU13"/>
  <c r="XEU7"/>
  <c r="XET5"/>
  <c r="XET6" s="1"/>
  <c r="XET7" s="1"/>
  <c r="XET8" s="1"/>
  <c r="XET9" s="1"/>
  <c r="XET10" s="1"/>
  <c r="XET11" s="1"/>
  <c r="XET12" s="1"/>
  <c r="XET13" s="1"/>
  <c r="XES5"/>
  <c r="XES6" s="1"/>
  <c r="XES7" s="1"/>
  <c r="XES8" s="1"/>
  <c r="XES9" s="1"/>
  <c r="XES10" s="1"/>
  <c r="XES11" s="1"/>
  <c r="XES12" s="1"/>
  <c r="XES13" s="1"/>
  <c r="M63" i="6" l="1"/>
  <c r="M64"/>
  <c r="M68"/>
  <c r="M69"/>
  <c r="M71"/>
  <c r="BR22" i="7"/>
  <c r="BP22"/>
  <c r="E70" i="1"/>
  <c r="BH22" i="7"/>
  <c r="BI22"/>
  <c r="BJ22"/>
  <c r="BK22"/>
  <c r="BL22"/>
  <c r="BM22"/>
  <c r="BN22"/>
  <c r="BO22"/>
  <c r="BQ22"/>
  <c r="BG22"/>
  <c r="M62" i="66" l="1"/>
  <c r="M63"/>
  <c r="M64"/>
  <c r="M65"/>
  <c r="M66"/>
  <c r="M67"/>
  <c r="M68"/>
  <c r="M69"/>
  <c r="M70"/>
  <c r="M71"/>
  <c r="M72"/>
  <c r="M73"/>
  <c r="M61"/>
  <c r="E64" i="13"/>
  <c r="E63"/>
  <c r="E62"/>
  <c r="E71"/>
  <c r="E69"/>
  <c r="E73"/>
  <c r="E66"/>
  <c r="E67"/>
  <c r="E68"/>
  <c r="E70"/>
  <c r="E72"/>
  <c r="E65"/>
  <c r="E66" i="14"/>
  <c r="E67"/>
  <c r="E68"/>
  <c r="E69"/>
  <c r="E70"/>
  <c r="E71"/>
  <c r="E72"/>
  <c r="E73"/>
  <c r="E65"/>
  <c r="B4" l="1"/>
  <c r="C4" s="1"/>
  <c r="D4" s="1"/>
  <c r="E4" s="1"/>
  <c r="F4" s="1"/>
  <c r="G4" s="1"/>
  <c r="H4" s="1"/>
  <c r="I4" s="1"/>
  <c r="J4" s="1"/>
  <c r="K4" s="1"/>
  <c r="L4" s="1"/>
  <c r="M4" s="1"/>
  <c r="N4" s="1"/>
  <c r="O4" s="1"/>
  <c r="P4" s="1"/>
  <c r="Q4" s="1"/>
  <c r="B4" i="13"/>
  <c r="C4" s="1"/>
  <c r="D4" s="1"/>
  <c r="E4" s="1"/>
  <c r="F4" s="1"/>
  <c r="G4" s="1"/>
  <c r="H4" s="1"/>
  <c r="I4" s="1"/>
  <c r="J4" s="1"/>
  <c r="K4" s="1"/>
  <c r="L4" s="1"/>
  <c r="M4" s="1"/>
  <c r="N4" s="1"/>
  <c r="O4" s="1"/>
  <c r="P4" s="1"/>
  <c r="Q4" s="1"/>
  <c r="AV22" i="7" l="1"/>
  <c r="AW22" l="1"/>
  <c r="AX22"/>
  <c r="AU22"/>
  <c r="AY22"/>
  <c r="AZ22"/>
  <c r="BA22"/>
  <c r="BB22"/>
  <c r="BC22"/>
  <c r="BD22"/>
  <c r="BE22"/>
  <c r="BF22"/>
  <c r="G51" i="3" l="1"/>
  <c r="G52"/>
  <c r="G53"/>
  <c r="G54"/>
  <c r="G55"/>
  <c r="G56"/>
  <c r="G57"/>
  <c r="G58"/>
  <c r="G59"/>
  <c r="G60"/>
  <c r="G61"/>
  <c r="G62"/>
  <c r="D51" l="1"/>
  <c r="H51" s="1"/>
  <c r="D52"/>
  <c r="H52" s="1"/>
  <c r="D53"/>
  <c r="H53" s="1"/>
  <c r="D54"/>
  <c r="H54" s="1"/>
  <c r="D55"/>
  <c r="H55" s="1"/>
  <c r="D56"/>
  <c r="H56" s="1"/>
  <c r="D57"/>
  <c r="H57" s="1"/>
  <c r="D58"/>
  <c r="H58" s="1"/>
  <c r="D59"/>
  <c r="H59" s="1"/>
  <c r="D60"/>
  <c r="H60" s="1"/>
  <c r="D61"/>
  <c r="H61" s="1"/>
  <c r="D62"/>
  <c r="H62" s="1"/>
  <c r="D4" i="7" l="1"/>
  <c r="E4" s="1"/>
  <c r="F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AS22"/>
  <c r="AR22"/>
  <c r="AQ22"/>
  <c r="AP22"/>
  <c r="AO22"/>
  <c r="AN22"/>
  <c r="AM22"/>
  <c r="AL22"/>
  <c r="AS251"/>
  <c r="AR251"/>
  <c r="AQ251"/>
  <c r="AP251"/>
  <c r="AO251"/>
  <c r="AS250"/>
  <c r="AR250"/>
  <c r="AQ250"/>
  <c r="AP250"/>
  <c r="AO250"/>
  <c r="AS249"/>
  <c r="AR249"/>
  <c r="AQ249"/>
  <c r="AP249"/>
  <c r="AO249"/>
  <c r="AS248"/>
  <c r="AR248"/>
  <c r="AQ248"/>
  <c r="AP248"/>
  <c r="AO248"/>
  <c r="AS247"/>
  <c r="AR247"/>
  <c r="AQ247"/>
  <c r="AP247"/>
  <c r="AO247"/>
  <c r="AS246"/>
  <c r="AR246"/>
  <c r="AQ246"/>
  <c r="AP246"/>
  <c r="AO246"/>
  <c r="AS245"/>
  <c r="AR245"/>
  <c r="AQ245"/>
  <c r="AP245"/>
  <c r="AO245"/>
  <c r="AS244"/>
  <c r="AR244"/>
  <c r="AQ244"/>
  <c r="AP244"/>
  <c r="AO244"/>
  <c r="AS243"/>
  <c r="AR243"/>
  <c r="AQ243"/>
  <c r="AP243"/>
  <c r="AO243"/>
  <c r="AS242"/>
  <c r="AR242"/>
  <c r="AQ242"/>
  <c r="AP242"/>
  <c r="AO242"/>
  <c r="AS241"/>
  <c r="AR241"/>
  <c r="AQ241"/>
  <c r="AP241"/>
  <c r="AO241"/>
  <c r="AS240"/>
  <c r="AR240"/>
  <c r="AQ240"/>
  <c r="AP240"/>
  <c r="AO240"/>
  <c r="AS239"/>
  <c r="AR239"/>
  <c r="AQ239"/>
  <c r="AP239"/>
  <c r="AO239"/>
  <c r="AS238"/>
  <c r="AR238"/>
  <c r="AQ238"/>
  <c r="AP238"/>
  <c r="AO238"/>
  <c r="AS237"/>
  <c r="AR237"/>
  <c r="AQ237"/>
  <c r="AP237"/>
  <c r="AO237"/>
  <c r="AS236"/>
  <c r="AR236"/>
  <c r="AQ236"/>
  <c r="AP236"/>
  <c r="AO236"/>
  <c r="AS235"/>
  <c r="AR235"/>
  <c r="AQ235"/>
  <c r="AP235"/>
  <c r="AO235"/>
  <c r="AK251"/>
  <c r="AK250"/>
  <c r="AK249"/>
  <c r="AK248"/>
  <c r="AK247"/>
  <c r="AK246"/>
  <c r="AK245"/>
  <c r="AK244"/>
  <c r="AK243"/>
  <c r="AK242"/>
  <c r="AK241"/>
  <c r="AK240"/>
  <c r="AK239"/>
  <c r="AK238"/>
  <c r="AK237"/>
  <c r="AK236"/>
  <c r="AK235"/>
  <c r="AT22"/>
  <c r="AR197" l="1"/>
  <c r="AK197"/>
  <c r="AP197"/>
  <c r="AQ197"/>
  <c r="AO197"/>
  <c r="AS197"/>
  <c r="D6" i="3"/>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I49" i="44" l="1"/>
  <c r="H49"/>
  <c r="I25"/>
  <c r="H25"/>
  <c r="I24"/>
  <c r="H24"/>
  <c r="I23"/>
  <c r="H23"/>
  <c r="I22"/>
  <c r="H22"/>
  <c r="I21"/>
  <c r="H21"/>
  <c r="I20"/>
  <c r="H20"/>
  <c r="I19"/>
  <c r="H19"/>
  <c r="I18"/>
  <c r="H18"/>
  <c r="I17"/>
  <c r="H17"/>
  <c r="I36" l="1"/>
  <c r="H36"/>
  <c r="I35"/>
  <c r="H35"/>
  <c r="I34"/>
  <c r="H34"/>
  <c r="I33"/>
  <c r="H33"/>
  <c r="I32"/>
  <c r="H32"/>
  <c r="I31"/>
  <c r="H31"/>
  <c r="I30"/>
  <c r="H30"/>
  <c r="I29"/>
  <c r="H29"/>
  <c r="AJ11" i="7" l="1"/>
  <c r="AJ21"/>
  <c r="AJ22" l="1"/>
  <c r="AT190"/>
  <c r="AS190"/>
  <c r="AR190"/>
  <c r="AQ190"/>
  <c r="AP190"/>
  <c r="AO190"/>
  <c r="AN190"/>
  <c r="AM190"/>
  <c r="AL190"/>
  <c r="AK190"/>
  <c r="AJ190"/>
  <c r="AI190"/>
  <c r="H49" i="8" l="1"/>
  <c r="H48"/>
  <c r="H47"/>
  <c r="H46"/>
  <c r="H45"/>
  <c r="H44"/>
  <c r="H43"/>
  <c r="H42"/>
  <c r="H41"/>
  <c r="K49" i="13"/>
  <c r="J49"/>
  <c r="G49" i="17"/>
  <c r="D49"/>
  <c r="D40"/>
  <c r="C48" i="6" l="1"/>
  <c r="B48"/>
  <c r="C47"/>
  <c r="B47"/>
  <c r="C46"/>
  <c r="B46"/>
  <c r="C45"/>
  <c r="B45"/>
  <c r="C44"/>
  <c r="B44"/>
  <c r="C43"/>
  <c r="B43"/>
  <c r="C42"/>
  <c r="B42"/>
  <c r="C41"/>
  <c r="B41"/>
  <c r="C49" i="5"/>
  <c r="B49"/>
  <c r="C48"/>
  <c r="B48"/>
  <c r="C47"/>
  <c r="B47"/>
  <c r="C46"/>
  <c r="B46"/>
  <c r="C45"/>
  <c r="B45"/>
  <c r="C44"/>
  <c r="B44"/>
  <c r="C43"/>
  <c r="B43"/>
  <c r="C42"/>
  <c r="B42"/>
  <c r="G50" i="3"/>
  <c r="H50" l="1"/>
  <c r="S50" s="1"/>
  <c r="Q50"/>
  <c r="R50" l="1"/>
  <c r="G43"/>
  <c r="H43" s="1"/>
  <c r="G44"/>
  <c r="H44" s="1"/>
  <c r="G45"/>
  <c r="H45" s="1"/>
  <c r="G46"/>
  <c r="H46" s="1"/>
  <c r="G47"/>
  <c r="H47" s="1"/>
  <c r="G48"/>
  <c r="H48" s="1"/>
  <c r="G49"/>
  <c r="H49" s="1"/>
  <c r="G42"/>
  <c r="H42" s="1"/>
  <c r="Q44" l="1"/>
  <c r="Q49"/>
  <c r="Q45"/>
  <c r="S42"/>
  <c r="Q46"/>
  <c r="Q48"/>
  <c r="S48"/>
  <c r="Q47"/>
  <c r="Q43"/>
  <c r="Q42"/>
  <c r="R49"/>
  <c r="R48"/>
  <c r="R47"/>
  <c r="R46"/>
  <c r="R45"/>
  <c r="R44"/>
  <c r="R43"/>
  <c r="R42"/>
  <c r="S44" l="1"/>
  <c r="S49"/>
  <c r="S47"/>
  <c r="S46"/>
  <c r="S45"/>
  <c r="S43"/>
  <c r="AK22" i="7"/>
  <c r="AI22"/>
  <c r="C37" i="6" l="1"/>
  <c r="C36"/>
  <c r="C35"/>
  <c r="C34"/>
  <c r="C33"/>
  <c r="G41" i="3"/>
  <c r="G40"/>
  <c r="H40" s="1"/>
  <c r="G39"/>
  <c r="G6"/>
  <c r="H6" s="1"/>
  <c r="G7"/>
  <c r="H7" s="1"/>
  <c r="G8"/>
  <c r="H8" s="1"/>
  <c r="G9"/>
  <c r="H9" s="1"/>
  <c r="G10"/>
  <c r="H10" s="1"/>
  <c r="G11"/>
  <c r="H11" s="1"/>
  <c r="G12"/>
  <c r="H12" s="1"/>
  <c r="G13"/>
  <c r="H13" s="1"/>
  <c r="G14"/>
  <c r="H14" s="1"/>
  <c r="G15"/>
  <c r="H15" s="1"/>
  <c r="G16"/>
  <c r="H16" s="1"/>
  <c r="G17"/>
  <c r="H17" s="1"/>
  <c r="G18"/>
  <c r="H18" s="1"/>
  <c r="G19"/>
  <c r="H19" s="1"/>
  <c r="G20"/>
  <c r="H20" s="1"/>
  <c r="G21"/>
  <c r="H21" s="1"/>
  <c r="G22"/>
  <c r="H22" s="1"/>
  <c r="G23"/>
  <c r="H23" s="1"/>
  <c r="G24"/>
  <c r="H24" s="1"/>
  <c r="G25"/>
  <c r="H25" s="1"/>
  <c r="G26"/>
  <c r="H26" s="1"/>
  <c r="G27"/>
  <c r="H27" s="1"/>
  <c r="G28"/>
  <c r="H28" s="1"/>
  <c r="G29"/>
  <c r="H29" s="1"/>
  <c r="G30"/>
  <c r="H30" s="1"/>
  <c r="G31"/>
  <c r="H31" s="1"/>
  <c r="G32"/>
  <c r="H32" s="1"/>
  <c r="G33"/>
  <c r="H33" s="1"/>
  <c r="G34"/>
  <c r="H34" s="1"/>
  <c r="G35"/>
  <c r="H35" s="1"/>
  <c r="G36"/>
  <c r="H36" s="1"/>
  <c r="G37"/>
  <c r="H37" s="1"/>
  <c r="G38"/>
  <c r="H38" s="1"/>
  <c r="H41" l="1"/>
  <c r="S41" s="1"/>
  <c r="H39"/>
  <c r="R39" s="1"/>
  <c r="R40"/>
  <c r="Q39"/>
  <c r="Q41"/>
  <c r="Q40"/>
  <c r="C29" i="1"/>
  <c r="C30"/>
  <c r="C31"/>
  <c r="C32"/>
  <c r="C33"/>
  <c r="C34"/>
  <c r="C35"/>
  <c r="C36"/>
  <c r="C37"/>
  <c r="C38"/>
  <c r="C28"/>
  <c r="B28" i="5"/>
  <c r="B29"/>
  <c r="B30"/>
  <c r="B31"/>
  <c r="B32"/>
  <c r="B33"/>
  <c r="B34"/>
  <c r="B35"/>
  <c r="B36"/>
  <c r="B37"/>
  <c r="B27"/>
  <c r="C27"/>
  <c r="C29"/>
  <c r="C30"/>
  <c r="C31"/>
  <c r="C32"/>
  <c r="C33"/>
  <c r="C34"/>
  <c r="C35"/>
  <c r="C36"/>
  <c r="C37"/>
  <c r="C28"/>
  <c r="B27" i="6"/>
  <c r="B28"/>
  <c r="B29"/>
  <c r="B30"/>
  <c r="B31"/>
  <c r="B32"/>
  <c r="B33"/>
  <c r="B34"/>
  <c r="B35"/>
  <c r="B36"/>
  <c r="B26"/>
  <c r="C26"/>
  <c r="C27"/>
  <c r="C29"/>
  <c r="C30"/>
  <c r="C31"/>
  <c r="C32"/>
  <c r="C28"/>
  <c r="R41" i="3" l="1"/>
  <c r="S39"/>
  <c r="S40"/>
  <c r="AB22" i="7"/>
  <c r="AA22"/>
  <c r="Z22"/>
  <c r="Y22"/>
  <c r="X22"/>
  <c r="W22"/>
  <c r="AH22"/>
  <c r="AG22"/>
  <c r="AF22"/>
  <c r="AE22"/>
  <c r="AD22"/>
  <c r="AC22"/>
  <c r="P26" i="23" l="1"/>
  <c r="O26"/>
  <c r="P25"/>
  <c r="O25"/>
  <c r="P24"/>
  <c r="O24"/>
  <c r="P23"/>
  <c r="O23"/>
  <c r="P22"/>
  <c r="O22"/>
  <c r="P21"/>
  <c r="O21"/>
  <c r="P20"/>
  <c r="O20"/>
  <c r="P19"/>
  <c r="O19"/>
  <c r="P18"/>
  <c r="O18"/>
  <c r="P17"/>
  <c r="O17"/>
  <c r="P16"/>
  <c r="O16"/>
  <c r="P15"/>
  <c r="O15"/>
  <c r="AD25" i="14"/>
  <c r="AC25"/>
  <c r="AB25"/>
  <c r="Z25"/>
  <c r="Y25"/>
  <c r="AD24"/>
  <c r="AC24"/>
  <c r="AB24"/>
  <c r="AA24"/>
  <c r="Z24"/>
  <c r="Y24"/>
  <c r="AD23"/>
  <c r="AC23"/>
  <c r="AB23"/>
  <c r="AA23"/>
  <c r="Z23"/>
  <c r="Y23"/>
  <c r="AD22"/>
  <c r="AC22"/>
  <c r="AB22"/>
  <c r="AA22"/>
  <c r="Z22"/>
  <c r="Y22"/>
  <c r="AD21"/>
  <c r="AC21"/>
  <c r="AB21"/>
  <c r="AA21"/>
  <c r="Z21"/>
  <c r="Y21"/>
  <c r="AD20"/>
  <c r="AC20"/>
  <c r="AB20"/>
  <c r="AA20"/>
  <c r="Z20"/>
  <c r="Y20"/>
  <c r="AD19"/>
  <c r="AC19"/>
  <c r="AB19"/>
  <c r="AA19"/>
  <c r="Z19"/>
  <c r="Y19"/>
  <c r="AD18"/>
  <c r="AC18"/>
  <c r="AB18"/>
  <c r="AA18"/>
  <c r="Z18"/>
  <c r="Y18"/>
  <c r="AD17"/>
  <c r="AC17"/>
  <c r="AB17"/>
  <c r="AA17"/>
  <c r="Z17"/>
  <c r="Y17"/>
  <c r="AD16"/>
  <c r="AC16"/>
  <c r="AB16"/>
  <c r="AA16"/>
  <c r="Z16"/>
  <c r="Y16"/>
  <c r="AD15"/>
  <c r="AC15"/>
  <c r="AB15"/>
  <c r="AA15"/>
  <c r="Z15"/>
  <c r="Y15"/>
  <c r="AD14"/>
  <c r="AC14"/>
  <c r="AB14"/>
  <c r="AA14"/>
  <c r="Z14"/>
  <c r="Y14"/>
  <c r="XEP25" i="13"/>
  <c r="AD25"/>
  <c r="AC25"/>
  <c r="AB25"/>
  <c r="AA25"/>
  <c r="Z25"/>
  <c r="Y25"/>
  <c r="XEP24"/>
  <c r="AD24"/>
  <c r="AC24"/>
  <c r="AB24"/>
  <c r="AA24"/>
  <c r="Z24"/>
  <c r="Y24"/>
  <c r="XEP23"/>
  <c r="AD23"/>
  <c r="AC23"/>
  <c r="AB23"/>
  <c r="AA23"/>
  <c r="Z23"/>
  <c r="Y23"/>
  <c r="XEP22"/>
  <c r="AD22"/>
  <c r="AC22"/>
  <c r="AB22"/>
  <c r="AA22"/>
  <c r="Z22"/>
  <c r="Y22"/>
  <c r="XEP21"/>
  <c r="AD21"/>
  <c r="AC21"/>
  <c r="AB21"/>
  <c r="AA21"/>
  <c r="Z21"/>
  <c r="Y21"/>
  <c r="XEP20"/>
  <c r="AD20"/>
  <c r="AC20"/>
  <c r="AB20"/>
  <c r="AA20"/>
  <c r="Z20"/>
  <c r="Y20"/>
  <c r="XEP19"/>
  <c r="AD19"/>
  <c r="AC19"/>
  <c r="AB19"/>
  <c r="AA19"/>
  <c r="Z19"/>
  <c r="Y19"/>
  <c r="XEP18"/>
  <c r="AD18"/>
  <c r="AC18"/>
  <c r="AB18"/>
  <c r="AA18"/>
  <c r="Z18"/>
  <c r="Y18"/>
  <c r="XEP17"/>
  <c r="AD17"/>
  <c r="AC17"/>
  <c r="AB17"/>
  <c r="AA17"/>
  <c r="Z17"/>
  <c r="Y17"/>
  <c r="XEP16"/>
  <c r="AD16"/>
  <c r="AC16"/>
  <c r="AB16"/>
  <c r="AA16"/>
  <c r="Z16"/>
  <c r="Y16"/>
  <c r="XEP15"/>
  <c r="AD15"/>
  <c r="AC15"/>
  <c r="AB15"/>
  <c r="AA15"/>
  <c r="Z15"/>
  <c r="Y15"/>
  <c r="XEP14"/>
  <c r="AD14"/>
  <c r="AC14"/>
  <c r="AB14"/>
  <c r="AA14"/>
  <c r="Z14"/>
  <c r="Y14"/>
  <c r="C18" i="1"/>
  <c r="B18"/>
  <c r="C17"/>
  <c r="B17"/>
  <c r="C16"/>
  <c r="B16"/>
  <c r="Q30" i="3"/>
  <c r="Q31"/>
  <c r="Q32"/>
  <c r="Q33"/>
  <c r="R33"/>
  <c r="Q34"/>
  <c r="Q35"/>
  <c r="R35"/>
  <c r="Q36"/>
  <c r="Q37"/>
  <c r="R37"/>
  <c r="S30"/>
  <c r="R31"/>
  <c r="S32"/>
  <c r="S33"/>
  <c r="S34"/>
  <c r="S35"/>
  <c r="S36"/>
  <c r="S37"/>
  <c r="Q27"/>
  <c r="Q28"/>
  <c r="Q29"/>
  <c r="Q38"/>
  <c r="R26"/>
  <c r="R25"/>
  <c r="S25"/>
  <c r="R24"/>
  <c r="R22"/>
  <c r="R20"/>
  <c r="R18"/>
  <c r="WWB17"/>
  <c r="R17"/>
  <c r="WWB16"/>
  <c r="R16"/>
  <c r="S16"/>
  <c r="WWB15"/>
  <c r="R15"/>
  <c r="S15" l="1"/>
  <c r="S17"/>
  <c r="R36"/>
  <c r="R34"/>
  <c r="R32"/>
  <c r="S31"/>
  <c r="R30"/>
  <c r="R29"/>
  <c r="R27"/>
  <c r="S29"/>
  <c r="S27"/>
  <c r="R28"/>
  <c r="Q15"/>
  <c r="Q16"/>
  <c r="Q17"/>
  <c r="Q18"/>
  <c r="S18"/>
  <c r="R19"/>
  <c r="Q20"/>
  <c r="S20"/>
  <c r="R21"/>
  <c r="Q22"/>
  <c r="S22"/>
  <c r="R23"/>
  <c r="Q24"/>
  <c r="S24"/>
  <c r="Q26"/>
  <c r="S26"/>
  <c r="Q19"/>
  <c r="Q21"/>
  <c r="Q23"/>
  <c r="Q25"/>
  <c r="R38" l="1"/>
  <c r="S38"/>
  <c r="S28"/>
  <c r="S23"/>
  <c r="S19"/>
  <c r="S21"/>
  <c r="WWB6" l="1"/>
  <c r="WWB7"/>
  <c r="WWB8"/>
  <c r="WWB9"/>
  <c r="WWB10"/>
  <c r="WWB11"/>
  <c r="WWB12"/>
  <c r="WWB13"/>
  <c r="WWB14"/>
  <c r="M22" i="7" l="1"/>
  <c r="L22"/>
  <c r="K22"/>
  <c r="I22"/>
  <c r="B8" i="1" l="1"/>
  <c r="C8"/>
  <c r="B9"/>
  <c r="C9"/>
  <c r="B10"/>
  <c r="C10"/>
  <c r="B11"/>
  <c r="C11"/>
  <c r="B12"/>
  <c r="C12"/>
  <c r="B13"/>
  <c r="C13"/>
  <c r="B14"/>
  <c r="C14"/>
  <c r="B15"/>
  <c r="C15"/>
  <c r="C7"/>
  <c r="B7"/>
  <c r="H22" i="7" l="1"/>
  <c r="Y5" i="14"/>
  <c r="Z5"/>
  <c r="AA5"/>
  <c r="AB5"/>
  <c r="AC5"/>
  <c r="AD5"/>
  <c r="Y6"/>
  <c r="Z6"/>
  <c r="AA6"/>
  <c r="AB6"/>
  <c r="AC6"/>
  <c r="AD6"/>
  <c r="Y7"/>
  <c r="Z7"/>
  <c r="AA7"/>
  <c r="AB7"/>
  <c r="AC7"/>
  <c r="AD7"/>
  <c r="Y8"/>
  <c r="Z8"/>
  <c r="AA8"/>
  <c r="AB8"/>
  <c r="AC8"/>
  <c r="AD8"/>
  <c r="Y9"/>
  <c r="Z9"/>
  <c r="AA9"/>
  <c r="AB9"/>
  <c r="AC9"/>
  <c r="AD9"/>
  <c r="Y10"/>
  <c r="Z10"/>
  <c r="AA10"/>
  <c r="AB10"/>
  <c r="AC10"/>
  <c r="AD10"/>
  <c r="Y11"/>
  <c r="Z11"/>
  <c r="AA11"/>
  <c r="AB11"/>
  <c r="AC11"/>
  <c r="AD11"/>
  <c r="Y12"/>
  <c r="Z12"/>
  <c r="AA12"/>
  <c r="AB12"/>
  <c r="AC12"/>
  <c r="AD12"/>
  <c r="Y13"/>
  <c r="Z13"/>
  <c r="AA13"/>
  <c r="AB13"/>
  <c r="AC13"/>
  <c r="AD13"/>
  <c r="Y5" i="13"/>
  <c r="Z5"/>
  <c r="AA5"/>
  <c r="AB5"/>
  <c r="AC5"/>
  <c r="AD5"/>
  <c r="Y6"/>
  <c r="Z6"/>
  <c r="AA6"/>
  <c r="AB6"/>
  <c r="AC6"/>
  <c r="AD6"/>
  <c r="Y7"/>
  <c r="Z7"/>
  <c r="AA7"/>
  <c r="AB7"/>
  <c r="AC7"/>
  <c r="AD7"/>
  <c r="Y8"/>
  <c r="Z8"/>
  <c r="AA8"/>
  <c r="AB8"/>
  <c r="AC8"/>
  <c r="AD8"/>
  <c r="Y9"/>
  <c r="Z9"/>
  <c r="AA9"/>
  <c r="AB9"/>
  <c r="AC9"/>
  <c r="AD9"/>
  <c r="Y10"/>
  <c r="Z10"/>
  <c r="AA10"/>
  <c r="AB10"/>
  <c r="AC10"/>
  <c r="AD10"/>
  <c r="Y11"/>
  <c r="Z11"/>
  <c r="AA11"/>
  <c r="AB11"/>
  <c r="AC11"/>
  <c r="AD11"/>
  <c r="Y12"/>
  <c r="Z12"/>
  <c r="AA12"/>
  <c r="AB12"/>
  <c r="AC12"/>
  <c r="AD12"/>
  <c r="Y13"/>
  <c r="Z13"/>
  <c r="AA13"/>
  <c r="AB13"/>
  <c r="AC13"/>
  <c r="AD13"/>
  <c r="XEP5"/>
  <c r="XEP6"/>
  <c r="XEP7"/>
  <c r="XEP8"/>
  <c r="XEP9"/>
  <c r="XEP10"/>
  <c r="XEP11"/>
  <c r="XEP12"/>
  <c r="XEP13"/>
  <c r="P22" i="7" l="1"/>
  <c r="J22"/>
  <c r="U22" l="1"/>
  <c r="XEK7" i="1" l="1"/>
  <c r="XEK8"/>
  <c r="XEK9"/>
  <c r="XEK10"/>
  <c r="XEK11"/>
  <c r="XEK12"/>
  <c r="XEK13"/>
  <c r="XEK14"/>
  <c r="XEK15"/>
  <c r="G22" i="7"/>
  <c r="F22"/>
  <c r="E22"/>
  <c r="D22"/>
  <c r="C22"/>
  <c r="B22"/>
  <c r="T22"/>
  <c r="S22"/>
  <c r="R22"/>
  <c r="Q22"/>
  <c r="O22"/>
  <c r="N22"/>
  <c r="P6" i="23" l="1"/>
  <c r="P7"/>
  <c r="P8"/>
  <c r="P9"/>
  <c r="P10"/>
  <c r="P11"/>
  <c r="P12"/>
  <c r="P13"/>
  <c r="P14"/>
  <c r="O6"/>
  <c r="O7"/>
  <c r="O10"/>
  <c r="O11"/>
  <c r="O12"/>
  <c r="O13"/>
  <c r="O14"/>
  <c r="R14" i="3" l="1"/>
  <c r="R10"/>
  <c r="R6"/>
  <c r="S6" l="1"/>
  <c r="R8"/>
  <c r="S10"/>
  <c r="R12"/>
  <c r="S14"/>
  <c r="Q6"/>
  <c r="R7"/>
  <c r="Q8"/>
  <c r="R9"/>
  <c r="Q10"/>
  <c r="R11"/>
  <c r="Q12"/>
  <c r="R13"/>
  <c r="Q14"/>
  <c r="Q7"/>
  <c r="Q9"/>
  <c r="Q11"/>
  <c r="Q13"/>
  <c r="S12" l="1"/>
  <c r="S8"/>
  <c r="S11"/>
  <c r="S9"/>
  <c r="S7"/>
  <c r="S13"/>
</calcChain>
</file>

<file path=xl/sharedStrings.xml><?xml version="1.0" encoding="utf-8"?>
<sst xmlns="http://schemas.openxmlformats.org/spreadsheetml/2006/main" count="3761" uniqueCount="624">
  <si>
    <t>Total</t>
  </si>
  <si>
    <t>Issuer Type</t>
  </si>
  <si>
    <t xml:space="preserve">Public </t>
  </si>
  <si>
    <t>Rights</t>
  </si>
  <si>
    <t xml:space="preserve">      Listed</t>
  </si>
  <si>
    <t>IPOs</t>
  </si>
  <si>
    <t>Equities</t>
  </si>
  <si>
    <t xml:space="preserve">   CCPS</t>
  </si>
  <si>
    <t>Bonds</t>
  </si>
  <si>
    <t xml:space="preserve">    Others</t>
  </si>
  <si>
    <t>At Par</t>
  </si>
  <si>
    <t>At Premium</t>
  </si>
  <si>
    <t>No.</t>
  </si>
  <si>
    <t>May</t>
  </si>
  <si>
    <t>Debt Issues</t>
  </si>
  <si>
    <t>Share (%) of Private Placement in</t>
  </si>
  <si>
    <t xml:space="preserve">Share (%) of Debt in Total Resource Mobilisation </t>
  </si>
  <si>
    <t>Private Placements</t>
  </si>
  <si>
    <t>Total Debt</t>
  </si>
  <si>
    <t>Total Resource Mobilisation</t>
  </si>
  <si>
    <t>April</t>
  </si>
  <si>
    <t>June</t>
  </si>
  <si>
    <t>July</t>
  </si>
  <si>
    <t>August</t>
  </si>
  <si>
    <t>September</t>
  </si>
  <si>
    <t>October</t>
  </si>
  <si>
    <t>November</t>
  </si>
  <si>
    <t>December</t>
  </si>
  <si>
    <t>January</t>
  </si>
  <si>
    <t>March</t>
  </si>
  <si>
    <t>Year/Month</t>
  </si>
  <si>
    <t xml:space="preserve"> Total</t>
  </si>
  <si>
    <t xml:space="preserve"> Public</t>
  </si>
  <si>
    <t xml:space="preserve"> Northern</t>
  </si>
  <si>
    <t xml:space="preserve"> Eastern</t>
  </si>
  <si>
    <t>Western</t>
  </si>
  <si>
    <t>Southern</t>
  </si>
  <si>
    <t>Industry</t>
  </si>
  <si>
    <t>Oct</t>
  </si>
  <si>
    <t>Nov</t>
  </si>
  <si>
    <t>Dec</t>
  </si>
  <si>
    <t>Jan</t>
  </si>
  <si>
    <t>Feb</t>
  </si>
  <si>
    <t>Mar</t>
  </si>
  <si>
    <t>Banking /FIs</t>
  </si>
  <si>
    <t>Cement &amp; Constr.</t>
  </si>
  <si>
    <t>Chemical</t>
  </si>
  <si>
    <t>Electronics</t>
  </si>
  <si>
    <t>Engineering</t>
  </si>
  <si>
    <t>Entertainment</t>
  </si>
  <si>
    <t xml:space="preserve">Finance </t>
  </si>
  <si>
    <t>Food Processing</t>
  </si>
  <si>
    <t>Healthcare</t>
  </si>
  <si>
    <t>Infotech</t>
  </si>
  <si>
    <t>Paper&amp;Pulp</t>
  </si>
  <si>
    <t>Plastic</t>
  </si>
  <si>
    <t>Power</t>
  </si>
  <si>
    <t>Printing</t>
  </si>
  <si>
    <t>Telecomm.</t>
  </si>
  <si>
    <t>Textile</t>
  </si>
  <si>
    <t>Apr</t>
  </si>
  <si>
    <t>Jun</t>
  </si>
  <si>
    <t>Jul</t>
  </si>
  <si>
    <t>Aug</t>
  </si>
  <si>
    <t>Sep</t>
  </si>
  <si>
    <t>Sept</t>
  </si>
  <si>
    <t>Month</t>
  </si>
  <si>
    <t>NSE</t>
  </si>
  <si>
    <t>BSE</t>
  </si>
  <si>
    <t>Percentage Variation</t>
  </si>
  <si>
    <t>Annual</t>
  </si>
  <si>
    <t>No. of Trading Days</t>
  </si>
  <si>
    <t>No. of Trades        (Lakh)</t>
  </si>
  <si>
    <t>Traded Quantity (Lakh)</t>
  </si>
  <si>
    <t>Demat Securities Traded   (Lakh)</t>
  </si>
  <si>
    <t>High</t>
  </si>
  <si>
    <t>Low</t>
  </si>
  <si>
    <t>Close</t>
  </si>
  <si>
    <t xml:space="preserve">No. of Companies Traded </t>
  </si>
  <si>
    <t>Advances</t>
  </si>
  <si>
    <t>Declines</t>
  </si>
  <si>
    <t>Advance/Decline Ratio</t>
  </si>
  <si>
    <t>No. of Trades      (Lakh)</t>
  </si>
  <si>
    <t>Delivered Quantity   (Lakh)</t>
  </si>
  <si>
    <t>% of Delivered Quantity to Traded Quantity</t>
  </si>
  <si>
    <t>%  of Delivered Value to Total Turnover</t>
  </si>
  <si>
    <t>Delivered Quantity in Demat Mode (Lakh)</t>
  </si>
  <si>
    <t>% of Demat Delivered Quantity to Total Delivered Quantity</t>
  </si>
  <si>
    <t>% of Demat Delivered Value to Total Delivered Value</t>
  </si>
  <si>
    <t>Short Delivery (Auctioned Quantity) (Lakh)</t>
  </si>
  <si>
    <t>% of Short Delivery to Delivery</t>
  </si>
  <si>
    <t>Index Futures</t>
  </si>
  <si>
    <t>Stock Futures</t>
  </si>
  <si>
    <t>Index Options</t>
  </si>
  <si>
    <t>Stock Options</t>
  </si>
  <si>
    <t>Open Interest at the end of</t>
  </si>
  <si>
    <t>Call</t>
  </si>
  <si>
    <t>Put</t>
  </si>
  <si>
    <t xml:space="preserve">No. of Contracts </t>
  </si>
  <si>
    <t>Index/Stock Futures</t>
  </si>
  <si>
    <t>Index/Stock Options</t>
  </si>
  <si>
    <t>MTM Settlement</t>
  </si>
  <si>
    <t>Final Settlement</t>
  </si>
  <si>
    <t>Premium Settlement</t>
  </si>
  <si>
    <t>Exercise Settlement</t>
  </si>
  <si>
    <t>No. of Trades</t>
  </si>
  <si>
    <t>Number of Trades</t>
  </si>
  <si>
    <t>Govt. Dated Securities</t>
  </si>
  <si>
    <t>T-Bills</t>
  </si>
  <si>
    <t>PSU/ Institutional Bonds</t>
  </si>
  <si>
    <t>Others</t>
  </si>
  <si>
    <t xml:space="preserve">February </t>
  </si>
  <si>
    <t>Net Investment** (US $ mn.)</t>
  </si>
  <si>
    <t>Cumulative Net Investment** (US $ mn.)</t>
  </si>
  <si>
    <t>Gross Mobilisation</t>
  </si>
  <si>
    <t>Redemption*</t>
  </si>
  <si>
    <t>Net Inflow</t>
  </si>
  <si>
    <t>Assets at the End of the Period</t>
  </si>
  <si>
    <t>Private Sector</t>
  </si>
  <si>
    <t>Public Sector</t>
  </si>
  <si>
    <t>UTI</t>
  </si>
  <si>
    <t xml:space="preserve">Total </t>
  </si>
  <si>
    <t>Equity</t>
  </si>
  <si>
    <t>Debt</t>
  </si>
  <si>
    <t>Gross Purchase</t>
  </si>
  <si>
    <t>Gross Sales</t>
  </si>
  <si>
    <t>Net Purchase/Sales</t>
  </si>
  <si>
    <t>Sectors of Economy</t>
  </si>
  <si>
    <t>VCF</t>
  </si>
  <si>
    <t>FVCI</t>
  </si>
  <si>
    <t>Information technology</t>
  </si>
  <si>
    <t>Telecommunications</t>
  </si>
  <si>
    <t>Pharmaceuticals</t>
  </si>
  <si>
    <t>Biotechnology</t>
  </si>
  <si>
    <t>Media/ Entertainment</t>
  </si>
  <si>
    <t>Services Sector</t>
  </si>
  <si>
    <t>Industrial Products</t>
  </si>
  <si>
    <t xml:space="preserve">Real Estate </t>
  </si>
  <si>
    <t xml:space="preserve">Others </t>
  </si>
  <si>
    <t>Open Offers</t>
  </si>
  <si>
    <t>Automatic Exemption</t>
  </si>
  <si>
    <t>Objectives</t>
  </si>
  <si>
    <t>Change in Control of Management</t>
  </si>
  <si>
    <t>Consolidation of Holdings</t>
  </si>
  <si>
    <t>Substantial Acquisition</t>
  </si>
  <si>
    <t>DPs: Live</t>
  </si>
  <si>
    <t>Mutual Funds</t>
  </si>
  <si>
    <t>NRIs</t>
  </si>
  <si>
    <t>OCBs</t>
  </si>
  <si>
    <t>Corporates</t>
  </si>
  <si>
    <t>Banks</t>
  </si>
  <si>
    <t>Foreign Depositories</t>
  </si>
  <si>
    <t>Investment Grade</t>
  </si>
  <si>
    <t>Non-Investment Grade</t>
  </si>
  <si>
    <t>Highest Safety (AAA)</t>
  </si>
  <si>
    <t>High Safety (AA)</t>
  </si>
  <si>
    <t>Adequate Safety (A)</t>
  </si>
  <si>
    <t>Moderate Safety (BBB)</t>
  </si>
  <si>
    <t>Upgraded</t>
  </si>
  <si>
    <t>Downgraded</t>
  </si>
  <si>
    <t>Reaffirmed</t>
  </si>
  <si>
    <t>Rating Watch</t>
  </si>
  <si>
    <t>Withdrawn / Suspended</t>
  </si>
  <si>
    <t>Foreign</t>
  </si>
  <si>
    <t>Companies: Live</t>
  </si>
  <si>
    <t>DPs: Locations</t>
  </si>
  <si>
    <r>
      <t xml:space="preserve">Amt          ( </t>
    </r>
    <r>
      <rPr>
        <b/>
        <sz val="10"/>
        <rFont val="Rupee Foradian"/>
        <family val="2"/>
      </rPr>
      <t>`</t>
    </r>
    <r>
      <rPr>
        <b/>
        <sz val="10"/>
        <rFont val="Garamond"/>
        <family val="1"/>
      </rPr>
      <t xml:space="preserve"> crore)</t>
    </r>
  </si>
  <si>
    <t>Amt</t>
  </si>
  <si>
    <r>
      <t>Gross Purchases (</t>
    </r>
    <r>
      <rPr>
        <b/>
        <sz val="10"/>
        <rFont val="Rupee Foradian"/>
        <family val="2"/>
      </rPr>
      <t xml:space="preserve">` </t>
    </r>
    <r>
      <rPr>
        <b/>
        <sz val="10"/>
        <rFont val="Garamond"/>
        <family val="1"/>
      </rPr>
      <t xml:space="preserve">crore) </t>
    </r>
  </si>
  <si>
    <r>
      <t>Gross Sales (</t>
    </r>
    <r>
      <rPr>
        <b/>
        <sz val="10"/>
        <rFont val="Rupee Foradian"/>
        <family val="2"/>
      </rPr>
      <t>`</t>
    </r>
    <r>
      <rPr>
        <b/>
        <sz val="10"/>
        <rFont val="Garamond"/>
        <family val="1"/>
      </rPr>
      <t xml:space="preserve"> crore) </t>
    </r>
  </si>
  <si>
    <r>
      <t>Net Investment (</t>
    </r>
    <r>
      <rPr>
        <b/>
        <sz val="10"/>
        <rFont val="Rupee Foradian"/>
        <family val="2"/>
      </rPr>
      <t>`</t>
    </r>
    <r>
      <rPr>
        <b/>
        <sz val="10"/>
        <rFont val="Garamond"/>
        <family val="1"/>
      </rPr>
      <t xml:space="preserve"> crore)</t>
    </r>
  </si>
  <si>
    <r>
      <t>Net Traded Value   (</t>
    </r>
    <r>
      <rPr>
        <b/>
        <sz val="10"/>
        <rFont val="Rupee Foradian"/>
        <family val="2"/>
      </rPr>
      <t xml:space="preserve">` </t>
    </r>
    <r>
      <rPr>
        <b/>
        <sz val="10"/>
        <rFont val="Garamond"/>
        <family val="1"/>
      </rPr>
      <t>crore)</t>
    </r>
  </si>
  <si>
    <r>
      <t>Average Traded Value 
(</t>
    </r>
    <r>
      <rPr>
        <b/>
        <sz val="10"/>
        <rFont val="Rupee Foradian"/>
        <family val="2"/>
      </rPr>
      <t xml:space="preserve">` </t>
    </r>
    <r>
      <rPr>
        <b/>
        <sz val="10"/>
        <rFont val="Garamond"/>
        <family val="1"/>
      </rPr>
      <t>crore)</t>
    </r>
  </si>
  <si>
    <r>
      <t>Traded Value 
(</t>
    </r>
    <r>
      <rPr>
        <b/>
        <sz val="10"/>
        <rFont val="Rupee Foradian"/>
        <family val="2"/>
      </rPr>
      <t>`</t>
    </r>
    <r>
      <rPr>
        <b/>
        <sz val="10"/>
        <rFont val="Garamond"/>
        <family val="1"/>
      </rPr>
      <t xml:space="preserve"> crore)</t>
    </r>
  </si>
  <si>
    <t xml:space="preserve">Source: BSE, NSE. </t>
  </si>
  <si>
    <r>
      <t>Turnover (</t>
    </r>
    <r>
      <rPr>
        <b/>
        <sz val="10"/>
        <rFont val="Rupee Foradian"/>
        <family val="2"/>
      </rPr>
      <t>`</t>
    </r>
    <r>
      <rPr>
        <b/>
        <sz val="10"/>
        <rFont val="Garamond"/>
        <family val="1"/>
      </rPr>
      <t xml:space="preserve"> crore)</t>
    </r>
  </si>
  <si>
    <r>
      <t>Turnover (</t>
    </r>
    <r>
      <rPr>
        <b/>
        <sz val="8"/>
        <rFont val="Rupee Foradian"/>
        <family val="2"/>
      </rPr>
      <t>`</t>
    </r>
    <r>
      <rPr>
        <b/>
        <sz val="8"/>
        <rFont val="Garamond"/>
        <family val="1"/>
      </rPr>
      <t xml:space="preserve"> crore)</t>
    </r>
  </si>
  <si>
    <r>
      <t>Delivered Value (</t>
    </r>
    <r>
      <rPr>
        <b/>
        <sz val="8"/>
        <rFont val="Rupee Foradian"/>
        <family val="2"/>
      </rPr>
      <t>`</t>
    </r>
    <r>
      <rPr>
        <b/>
        <sz val="8"/>
        <rFont val="Garamond"/>
        <family val="1"/>
      </rPr>
      <t xml:space="preserve"> crore)</t>
    </r>
  </si>
  <si>
    <r>
      <t>Delivered Value in Demat Mode (</t>
    </r>
    <r>
      <rPr>
        <b/>
        <sz val="8"/>
        <rFont val="Rupee Foradian"/>
        <family val="2"/>
      </rPr>
      <t>`</t>
    </r>
    <r>
      <rPr>
        <b/>
        <sz val="8"/>
        <rFont val="Garamond"/>
        <family val="1"/>
      </rPr>
      <t>crore)</t>
    </r>
  </si>
  <si>
    <r>
      <t>Securities Pay-in (</t>
    </r>
    <r>
      <rPr>
        <b/>
        <sz val="8"/>
        <rFont val="Rupee Foradian"/>
        <family val="2"/>
      </rPr>
      <t>`</t>
    </r>
    <r>
      <rPr>
        <b/>
        <sz val="8"/>
        <rFont val="Garamond"/>
        <family val="1"/>
      </rPr>
      <t xml:space="preserve"> crore)</t>
    </r>
  </si>
  <si>
    <r>
      <t>Average Daily Turnover  (</t>
    </r>
    <r>
      <rPr>
        <b/>
        <sz val="10"/>
        <rFont val="Rupee Foradian"/>
        <family val="2"/>
      </rPr>
      <t xml:space="preserve">` </t>
    </r>
    <r>
      <rPr>
        <b/>
        <sz val="10"/>
        <rFont val="Garamond"/>
        <family val="1"/>
      </rPr>
      <t>crore)</t>
    </r>
  </si>
  <si>
    <r>
      <t>Average Trade Size (</t>
    </r>
    <r>
      <rPr>
        <b/>
        <sz val="10"/>
        <rFont val="Rupee Foradian"/>
        <family val="2"/>
      </rPr>
      <t>`</t>
    </r>
    <r>
      <rPr>
        <b/>
        <sz val="10"/>
        <rFont val="Garamond"/>
        <family val="1"/>
      </rPr>
      <t>)</t>
    </r>
  </si>
  <si>
    <r>
      <t>Demat Turnover (</t>
    </r>
    <r>
      <rPr>
        <b/>
        <sz val="10"/>
        <rFont val="Rupee Foradian"/>
        <family val="2"/>
      </rPr>
      <t>`</t>
    </r>
    <r>
      <rPr>
        <b/>
        <sz val="10"/>
        <rFont val="Garamond"/>
        <family val="1"/>
      </rPr>
      <t xml:space="preserve"> crore)</t>
    </r>
  </si>
  <si>
    <t>Source: SEBI.</t>
  </si>
  <si>
    <t>Source: NSDL and CDSL.</t>
  </si>
  <si>
    <t>Source: NSE.</t>
  </si>
  <si>
    <t>Source: BSE.</t>
  </si>
  <si>
    <t>Source: BSE, NSE.</t>
  </si>
  <si>
    <t>Source: NSE, BSE.</t>
  </si>
  <si>
    <t>Source: RBI.</t>
  </si>
  <si>
    <t>2010-11</t>
  </si>
  <si>
    <t xml:space="preserve">Financial Institutions </t>
  </si>
  <si>
    <t>Source : BSE.</t>
  </si>
  <si>
    <r>
      <t>Average Daily Turnover  (</t>
    </r>
    <r>
      <rPr>
        <b/>
        <sz val="8"/>
        <rFont val="Rupee Foradian"/>
        <family val="2"/>
      </rPr>
      <t xml:space="preserve">` </t>
    </r>
    <r>
      <rPr>
        <b/>
        <sz val="8"/>
        <rFont val="Garamond"/>
        <family val="1"/>
      </rPr>
      <t>crore)</t>
    </r>
  </si>
  <si>
    <r>
      <t>Average Trade Size (</t>
    </r>
    <r>
      <rPr>
        <b/>
        <sz val="8"/>
        <rFont val="Rupee Foradian"/>
        <family val="2"/>
      </rPr>
      <t>`</t>
    </r>
    <r>
      <rPr>
        <b/>
        <sz val="8"/>
        <rFont val="Garamond"/>
        <family val="1"/>
      </rPr>
      <t>)</t>
    </r>
  </si>
  <si>
    <r>
      <t>Demat Turnover (</t>
    </r>
    <r>
      <rPr>
        <b/>
        <sz val="8"/>
        <rFont val="Rupee Foradian"/>
        <family val="2"/>
      </rPr>
      <t>`</t>
    </r>
    <r>
      <rPr>
        <b/>
        <sz val="8"/>
        <rFont val="Garamond"/>
        <family val="1"/>
      </rPr>
      <t xml:space="preserve"> crore)</t>
    </r>
  </si>
  <si>
    <t>As on Jun 30, 2010</t>
  </si>
  <si>
    <t>As on Mar 31, 2010</t>
  </si>
  <si>
    <t>As on Sep 30, 2010</t>
  </si>
  <si>
    <t>NSDL</t>
  </si>
  <si>
    <t>CDSL</t>
  </si>
  <si>
    <r>
      <t>Funds Pay-in     (</t>
    </r>
    <r>
      <rPr>
        <b/>
        <sz val="8"/>
        <rFont val="Rupee Foradian"/>
        <family val="2"/>
      </rPr>
      <t>`</t>
    </r>
    <r>
      <rPr>
        <b/>
        <sz val="8"/>
        <rFont val="Garamond"/>
        <family val="1"/>
      </rPr>
      <t xml:space="preserve"> crore)</t>
    </r>
  </si>
  <si>
    <r>
      <t>Turnover (</t>
    </r>
    <r>
      <rPr>
        <b/>
        <sz val="9"/>
        <rFont val="Rupee Foradian"/>
        <family val="2"/>
      </rPr>
      <t>`</t>
    </r>
    <r>
      <rPr>
        <b/>
        <sz val="9"/>
        <rFont val="Garamond"/>
        <family val="1"/>
      </rPr>
      <t xml:space="preserve"> crore)</t>
    </r>
  </si>
  <si>
    <t xml:space="preserve"> Private</t>
  </si>
  <si>
    <t xml:space="preserve">No. of Companies Listed </t>
  </si>
  <si>
    <t xml:space="preserve">No. of Companies Permitted </t>
  </si>
  <si>
    <r>
      <t>Market  Capitalisation (</t>
    </r>
    <r>
      <rPr>
        <b/>
        <sz val="10"/>
        <rFont val="Rupee Foradian"/>
        <family val="2"/>
      </rPr>
      <t xml:space="preserve">` </t>
    </r>
    <r>
      <rPr>
        <b/>
        <sz val="10"/>
        <rFont val="Garamond"/>
        <family val="1"/>
      </rPr>
      <t xml:space="preserve">crore) </t>
    </r>
  </si>
  <si>
    <t xml:space="preserve">BSE Sensex </t>
  </si>
  <si>
    <r>
      <t>Market  Capitalisation (</t>
    </r>
    <r>
      <rPr>
        <b/>
        <sz val="8"/>
        <rFont val="Rupee Foradian"/>
        <family val="2"/>
      </rPr>
      <t xml:space="preserve">` </t>
    </r>
    <r>
      <rPr>
        <b/>
        <sz val="8"/>
        <rFont val="Garamond"/>
        <family val="1"/>
      </rPr>
      <t xml:space="preserve">crore) </t>
    </r>
  </si>
  <si>
    <t xml:space="preserve">S&amp;P CNX Nifty Index </t>
  </si>
  <si>
    <r>
      <t xml:space="preserve"> Turnover (</t>
    </r>
    <r>
      <rPr>
        <b/>
        <sz val="8"/>
        <rFont val="Rupee Foradian"/>
        <family val="2"/>
      </rPr>
      <t>`</t>
    </r>
    <r>
      <rPr>
        <b/>
        <sz val="8"/>
        <rFont val="Garamond"/>
        <family val="1"/>
      </rPr>
      <t>crore)</t>
    </r>
  </si>
  <si>
    <t>USE</t>
  </si>
  <si>
    <t>No. of Contracts 
Traded</t>
  </si>
  <si>
    <t xml:space="preserve">Open Interest at the end of </t>
  </si>
  <si>
    <t>2011-12</t>
  </si>
  <si>
    <t>Source: BSE, NSE</t>
  </si>
  <si>
    <t>   1,495</t>
  </si>
  <si>
    <t>As on Dec 31, 2010</t>
  </si>
  <si>
    <t>As on Mar 31, 2011</t>
  </si>
  <si>
    <t>As on Jun 30, 2011</t>
  </si>
  <si>
    <t>As on Sep 30, 2011</t>
  </si>
  <si>
    <t>Table 25</t>
  </si>
  <si>
    <t>Percent of Traded to Listed</t>
  </si>
  <si>
    <t>Source: SEBI</t>
  </si>
  <si>
    <t>As on Dec 31, 2011</t>
  </si>
  <si>
    <t xml:space="preserve"> Categorywise</t>
  </si>
  <si>
    <t>Sector-wise</t>
  </si>
  <si>
    <t>Region-wise</t>
  </si>
  <si>
    <t>Source:  BSE.</t>
  </si>
  <si>
    <t>Year</t>
  </si>
  <si>
    <t>Instrument-wise</t>
  </si>
  <si>
    <t xml:space="preserve">BSE-100 Index  </t>
  </si>
  <si>
    <t xml:space="preserve">CNX Nifty Junior Index </t>
  </si>
  <si>
    <t>2012-13</t>
  </si>
  <si>
    <t>As on Dec 31, 2012</t>
  </si>
  <si>
    <t>As on Mar 31, 2012</t>
  </si>
  <si>
    <t>As on Jun 30, 2012</t>
  </si>
  <si>
    <t>As on Sep 30, 2012</t>
  </si>
  <si>
    <t>Finance</t>
  </si>
  <si>
    <t xml:space="preserve">No. </t>
  </si>
  <si>
    <t>Common</t>
  </si>
  <si>
    <t>FDI Investments</t>
  </si>
  <si>
    <t>Foreign Venture Capital Investments</t>
  </si>
  <si>
    <t>Insurance Companies</t>
  </si>
  <si>
    <t>Local Pension Funds</t>
  </si>
  <si>
    <t>2013-14</t>
  </si>
  <si>
    <t>Telecommunication</t>
  </si>
  <si>
    <t>As on Mar 31, 2013</t>
  </si>
  <si>
    <t>As on Jun 30, 2013</t>
  </si>
  <si>
    <t>As on Sep 30, 2013</t>
  </si>
  <si>
    <t>As on Dec 31, 2013</t>
  </si>
  <si>
    <t>Banking/FIs</t>
  </si>
  <si>
    <t>Cement &amp; Const.</t>
  </si>
  <si>
    <t>Health Care</t>
  </si>
  <si>
    <t>Info. Tech.</t>
  </si>
  <si>
    <t>Misc.</t>
  </si>
  <si>
    <t>Paper &amp; Pulp</t>
  </si>
  <si>
    <t>Equity Issues</t>
  </si>
  <si>
    <t>Total
(2+3)</t>
  </si>
  <si>
    <t>Total
(5+6)</t>
  </si>
  <si>
    <t>Total Resource Mobilisation  (4+7)</t>
  </si>
  <si>
    <t>No.of  issues</t>
  </si>
  <si>
    <t>Total value of PNs on Equity &amp; Debt including PNs  on derivatives as % of (4)</t>
  </si>
  <si>
    <t>Total value of PNs on Equity &amp; Debt  excluding PNs  on derivatives as % of (4)</t>
  </si>
  <si>
    <t>1,66,444</t>
  </si>
  <si>
    <t>1,18,230</t>
  </si>
  <si>
    <t>11,06,718</t>
  </si>
  <si>
    <t>2,11,199</t>
  </si>
  <si>
    <t>1,61,210</t>
  </si>
  <si>
    <t>10,81,996</t>
  </si>
  <si>
    <t>1,53,291</t>
  </si>
  <si>
    <t>1,07,640</t>
  </si>
  <si>
    <t>10,86,388</t>
  </si>
  <si>
    <t>1,02,954</t>
  </si>
  <si>
    <t>10,77,096</t>
  </si>
  <si>
    <t>1,00,454</t>
  </si>
  <si>
    <t>9,85,893</t>
  </si>
  <si>
    <t>1,15,311</t>
  </si>
  <si>
    <t>9,79,164</t>
  </si>
  <si>
    <t>1,16,475</t>
  </si>
  <si>
    <t>10,25,530</t>
  </si>
  <si>
    <t>1,79,035</t>
  </si>
  <si>
    <t>1,17,532</t>
  </si>
  <si>
    <t>9,38,098</t>
  </si>
  <si>
    <t>total</t>
  </si>
  <si>
    <t>Quantity Settled (Lakh)</t>
  </si>
  <si>
    <r>
      <t>Value Settled (</t>
    </r>
    <r>
      <rPr>
        <b/>
        <sz val="8"/>
        <rFont val="Rupee Foradian"/>
        <family val="2"/>
      </rPr>
      <t>`</t>
    </r>
    <r>
      <rPr>
        <b/>
        <sz val="8"/>
        <rFont val="Garamond"/>
        <family val="1"/>
      </rPr>
      <t xml:space="preserve"> crore)</t>
    </r>
  </si>
  <si>
    <t xml:space="preserve"> Month</t>
  </si>
  <si>
    <t>Demat Quantity (crore securities)</t>
  </si>
  <si>
    <r>
      <t>Demat Value (</t>
    </r>
    <r>
      <rPr>
        <b/>
        <sz val="9"/>
        <rFont val="Rupee Foradian"/>
        <family val="2"/>
      </rPr>
      <t>`</t>
    </r>
    <r>
      <rPr>
        <b/>
        <sz val="9"/>
        <rFont val="Garamond"/>
        <family val="1"/>
      </rPr>
      <t xml:space="preserve"> crore)</t>
    </r>
  </si>
  <si>
    <t>Price to  Earnings Ratio</t>
  </si>
  <si>
    <t>Price to Book-Value Ratio</t>
  </si>
  <si>
    <t>2014-15</t>
  </si>
  <si>
    <t>Source:SEBI</t>
  </si>
  <si>
    <t>As on Mar 31, 2014</t>
  </si>
  <si>
    <t>As on Jun 30, 2014</t>
  </si>
  <si>
    <t>As on Sep 30, 2014</t>
  </si>
  <si>
    <t>As on Dec 31, 2014</t>
  </si>
  <si>
    <t>NA</t>
  </si>
  <si>
    <t>No of Demat Accounts</t>
  </si>
  <si>
    <t>No. of issue</t>
  </si>
  <si>
    <t>Proprietary</t>
  </si>
  <si>
    <t xml:space="preserve">Source: BSE. </t>
  </si>
  <si>
    <r>
      <t>Amount (</t>
    </r>
    <r>
      <rPr>
        <b/>
        <sz val="8"/>
        <rFont val="Rupee Foradian"/>
        <family val="2"/>
      </rPr>
      <t>`</t>
    </r>
    <r>
      <rPr>
        <b/>
        <sz val="8"/>
        <rFont val="Garamond"/>
        <family val="1"/>
      </rPr>
      <t xml:space="preserve"> crore)</t>
    </r>
  </si>
  <si>
    <t>Turnover</t>
  </si>
  <si>
    <t>Open Interest</t>
  </si>
  <si>
    <t xml:space="preserve">Source: NSE. </t>
  </si>
  <si>
    <t>Percent</t>
  </si>
  <si>
    <t>MICEX Index Futures</t>
  </si>
  <si>
    <t>FTSE/JSE Top40 Futures</t>
  </si>
  <si>
    <t>S&amp;P 500</t>
  </si>
  <si>
    <t>FTSE 100</t>
  </si>
  <si>
    <t>USDINR</t>
  </si>
  <si>
    <t>EURINR</t>
  </si>
  <si>
    <t>GBPINR</t>
  </si>
  <si>
    <t>JPYINR</t>
  </si>
  <si>
    <t>10YGS716</t>
  </si>
  <si>
    <t>10YGS840</t>
  </si>
  <si>
    <t>10YGS883</t>
  </si>
  <si>
    <t>91DTB</t>
  </si>
  <si>
    <t>883GS2023</t>
  </si>
  <si>
    <t>840GS2024</t>
  </si>
  <si>
    <t>10YGS7</t>
  </si>
  <si>
    <t>Source: BSE &amp; NSE</t>
  </si>
  <si>
    <t>Co-location</t>
  </si>
  <si>
    <t>Mobile</t>
  </si>
  <si>
    <t>Normal</t>
  </si>
  <si>
    <t>Program Trading</t>
  </si>
  <si>
    <t>Source: NSE</t>
  </si>
  <si>
    <t>Source: BSE</t>
  </si>
  <si>
    <t xml:space="preserve">716GS2023    </t>
  </si>
  <si>
    <t xml:space="preserve">840GS2024    </t>
  </si>
  <si>
    <t xml:space="preserve">883GS2023    </t>
  </si>
  <si>
    <t>    304</t>
  </si>
  <si>
    <t>Total No of clients</t>
  </si>
  <si>
    <t>Discretionary</t>
  </si>
  <si>
    <t>Non-Discretionary</t>
  </si>
  <si>
    <t>Advisory</t>
  </si>
  <si>
    <r>
      <t>Amount (</t>
    </r>
    <r>
      <rPr>
        <b/>
        <sz val="8"/>
        <rFont val="Rupee Foradian"/>
        <family val="2"/>
      </rPr>
      <t xml:space="preserve">` </t>
    </r>
    <r>
      <rPr>
        <b/>
        <sz val="8"/>
        <rFont val="Garamond"/>
        <family val="1"/>
      </rPr>
      <t>crore )</t>
    </r>
  </si>
  <si>
    <t>Category I</t>
  </si>
  <si>
    <t>    Social Venture Fund</t>
  </si>
  <si>
    <t>    Venture Capital Fund</t>
  </si>
  <si>
    <t>    SME Fund</t>
  </si>
  <si>
    <t> Category I  Total</t>
  </si>
  <si>
    <t>Category II</t>
  </si>
  <si>
    <t>Category III</t>
  </si>
  <si>
    <t>Grand Total</t>
  </si>
  <si>
    <t>Commitments raised</t>
  </si>
  <si>
    <t> Funds raised</t>
  </si>
  <si>
    <t> Investments made</t>
  </si>
  <si>
    <t xml:space="preserve">Direct Market Access </t>
  </si>
  <si>
    <t>Internet Based Trading</t>
  </si>
  <si>
    <t>Smart Order Routing</t>
  </si>
  <si>
    <t>Smart Order Routing with ALGO</t>
  </si>
  <si>
    <t>Direct Market Access with ALGO</t>
  </si>
  <si>
    <t>Direct Market Access  &amp; Smart Order Routing with ALGO</t>
  </si>
  <si>
    <t>ALGO</t>
  </si>
  <si>
    <t>Non-ALGO</t>
  </si>
  <si>
    <t>Number of Trading Days</t>
  </si>
  <si>
    <t>FPI</t>
  </si>
  <si>
    <t>2) * Includes repurchases as well as redemption.</t>
  </si>
  <si>
    <r>
      <t>AUM (</t>
    </r>
    <r>
      <rPr>
        <b/>
        <sz val="8"/>
        <color theme="1"/>
        <rFont val="Rupee Foradian"/>
        <family val="2"/>
      </rPr>
      <t>`</t>
    </r>
    <r>
      <rPr>
        <b/>
        <sz val="8"/>
        <color theme="1"/>
        <rFont val="Garamond"/>
        <family val="1"/>
      </rPr>
      <t xml:space="preserve"> crore)</t>
    </r>
  </si>
  <si>
    <t xml:space="preserve">Turnover </t>
  </si>
  <si>
    <r>
      <t>Trading Value
(</t>
    </r>
    <r>
      <rPr>
        <b/>
        <sz val="9"/>
        <rFont val="Rupee Foradian"/>
        <family val="2"/>
      </rPr>
      <t>`</t>
    </r>
    <r>
      <rPr>
        <b/>
        <sz val="9"/>
        <rFont val="Garamond"/>
        <family val="1"/>
      </rPr>
      <t xml:space="preserve"> crore)</t>
    </r>
  </si>
  <si>
    <r>
      <t xml:space="preserve"> Value
(</t>
    </r>
    <r>
      <rPr>
        <b/>
        <sz val="9"/>
        <rFont val="Rupee Foradian"/>
        <family val="2"/>
      </rPr>
      <t>`</t>
    </r>
    <r>
      <rPr>
        <b/>
        <sz val="9"/>
        <rFont val="Garamond"/>
        <family val="1"/>
      </rPr>
      <t xml:space="preserve"> crore)</t>
    </r>
  </si>
  <si>
    <r>
      <t xml:space="preserve"> Value
(</t>
    </r>
    <r>
      <rPr>
        <b/>
        <sz val="9"/>
        <rFont val="Rupee Foradian"/>
        <family val="2"/>
      </rPr>
      <t xml:space="preserve">` </t>
    </r>
    <r>
      <rPr>
        <b/>
        <sz val="9"/>
        <rFont val="Garamond"/>
        <family val="1"/>
      </rPr>
      <t>crore)</t>
    </r>
  </si>
  <si>
    <r>
      <t>Traded Value 
(</t>
    </r>
    <r>
      <rPr>
        <b/>
        <sz val="9"/>
        <rFont val="Rupee Foradian"/>
        <family val="2"/>
      </rPr>
      <t xml:space="preserve">` </t>
    </r>
    <r>
      <rPr>
        <b/>
        <sz val="9"/>
        <rFont val="Garamond"/>
        <family val="1"/>
      </rPr>
      <t>crore)</t>
    </r>
  </si>
  <si>
    <r>
      <t>Traded Value 
(</t>
    </r>
    <r>
      <rPr>
        <b/>
        <sz val="9"/>
        <rFont val="Rupee Foradian"/>
        <family val="2"/>
      </rPr>
      <t>`</t>
    </r>
    <r>
      <rPr>
        <b/>
        <sz val="9"/>
        <rFont val="Garamond"/>
        <family val="1"/>
      </rPr>
      <t xml:space="preserve"> crore)</t>
    </r>
  </si>
  <si>
    <r>
      <t>Value
(</t>
    </r>
    <r>
      <rPr>
        <b/>
        <sz val="9"/>
        <rFont val="Rupee Foradian"/>
        <family val="2"/>
      </rPr>
      <t>`</t>
    </r>
    <r>
      <rPr>
        <b/>
        <sz val="9"/>
        <rFont val="Garamond"/>
        <family val="1"/>
      </rPr>
      <t xml:space="preserve"> crore)</t>
    </r>
  </si>
  <si>
    <r>
      <t>Traded Value
(</t>
    </r>
    <r>
      <rPr>
        <b/>
        <sz val="9"/>
        <rFont val="Rupee Foradian"/>
        <family val="2"/>
      </rPr>
      <t xml:space="preserve">` </t>
    </r>
    <r>
      <rPr>
        <b/>
        <sz val="9"/>
        <rFont val="Garamond"/>
        <family val="1"/>
      </rPr>
      <t>crore)</t>
    </r>
  </si>
  <si>
    <r>
      <t>Value
(</t>
    </r>
    <r>
      <rPr>
        <b/>
        <sz val="9"/>
        <rFont val="Rupee Foradian"/>
        <family val="2"/>
      </rPr>
      <t xml:space="preserve">` </t>
    </r>
    <r>
      <rPr>
        <b/>
        <sz val="9"/>
        <rFont val="Garamond"/>
        <family val="1"/>
      </rPr>
      <t>crore)</t>
    </r>
  </si>
  <si>
    <t xml:space="preserve">Notes: 1) For CDSL, prior to April 2012, the Companies Live figure included the no. of mutual fund schemes along with the no. of mutual fund companies but since April 2012, the Companies Live figure includes only the number of mutual fund companies and not the schemes. </t>
  </si>
  <si>
    <t>India VIX</t>
  </si>
  <si>
    <t xml:space="preserve">Source: BSE and NSE. </t>
  </si>
  <si>
    <t>Note: Notional Turnover = (Strike Price + Premium) * Quantity.</t>
  </si>
  <si>
    <t>Notes: 1) From Apr'14, UTI figures are reported with Public sector figures</t>
  </si>
  <si>
    <t>Notes: 1) Private placement of Equity includes, amount raised through Preferential allotments, QIP and IPP mechanism. 2) Equity public issue includes IPO, FPO and Rights issue.</t>
  </si>
  <si>
    <t xml:space="preserve"> S&amp;P BSE Sensex</t>
  </si>
  <si>
    <t xml:space="preserve"> S&amp;P BSE Power Index</t>
  </si>
  <si>
    <t xml:space="preserve"> S&amp;P BSE PSU Index</t>
  </si>
  <si>
    <t>S&amp;P BSE 100 Index</t>
  </si>
  <si>
    <t>S&amp;P BSE Small Cap</t>
  </si>
  <si>
    <t>S&amp;P BSE 500</t>
  </si>
  <si>
    <t xml:space="preserve">S&amp;P BSE Sensex </t>
  </si>
  <si>
    <r>
      <t>Source</t>
    </r>
    <r>
      <rPr>
        <b/>
        <sz val="9"/>
        <color theme="1"/>
        <rFont val="Garamond"/>
        <family val="1"/>
      </rPr>
      <t xml:space="preserve">: BSE, NSE </t>
    </r>
  </si>
  <si>
    <t>S&amp;P BSE Sensex</t>
  </si>
  <si>
    <t>   of which : Infrastructure Fund</t>
  </si>
  <si>
    <t xml:space="preserve">Source: SEBI </t>
  </si>
  <si>
    <t>FPIs</t>
  </si>
  <si>
    <t xml:space="preserve">Note: Equity public issues also includes issues listed on SME platform. </t>
  </si>
  <si>
    <t>Percent of Traded to Listed Companies</t>
  </si>
  <si>
    <t xml:space="preserve"> Na</t>
  </si>
  <si>
    <t>Year/ Month</t>
  </si>
  <si>
    <t>Na</t>
  </si>
  <si>
    <t>Note: Trading in currency derivatives at BSE started since November'13.</t>
  </si>
  <si>
    <r>
      <t>Notes:</t>
    </r>
    <r>
      <rPr>
        <b/>
        <sz val="10"/>
        <color theme="1"/>
        <rFont val="Garamond"/>
        <family val="1"/>
      </rPr>
      <t xml:space="preserve"> 1.) As per SEBI circular CIR/MRD/DP/10 /2014 dated March 21 2014, all OTC trades in Corporate Bonds shall be reported only on any one of the reporting platform provided in the debt segment of NSE, BSE and MSEI with effect from April 1, 2014. 2) Figures Comprises OTC trades and trades done on the exchange.</t>
    </r>
  </si>
  <si>
    <t>MSEI</t>
  </si>
  <si>
    <t>S&amp;P BSE 100</t>
  </si>
  <si>
    <t>Nifty 50</t>
  </si>
  <si>
    <t>Nifty Next 50</t>
  </si>
  <si>
    <t>Nifty 500</t>
  </si>
  <si>
    <t>Nifty Infra</t>
  </si>
  <si>
    <t>Nifty PSE</t>
  </si>
  <si>
    <t xml:space="preserve"> Nifty Bank</t>
  </si>
  <si>
    <t>Nifty Midcap 50</t>
  </si>
  <si>
    <t xml:space="preserve">S&amp;P BSE 30 Sensex               </t>
  </si>
  <si>
    <t xml:space="preserve">S&amp;P BSE Bankex                    </t>
  </si>
  <si>
    <t xml:space="preserve"> Nifty 50 Index </t>
  </si>
  <si>
    <t>2015-16</t>
  </si>
  <si>
    <t>Nifty Midcap 100</t>
  </si>
  <si>
    <t>Nifty Bank</t>
  </si>
  <si>
    <t>Nifty FMCG</t>
  </si>
  <si>
    <t>Nifty IT</t>
  </si>
  <si>
    <t xml:space="preserve"> Nifty Next 50</t>
  </si>
  <si>
    <t xml:space="preserve"> S&amp;P BSE 100 </t>
  </si>
  <si>
    <r>
      <rPr>
        <b/>
        <sz val="10"/>
        <rFont val="Garamond"/>
        <family val="1"/>
      </rPr>
      <t>Amount</t>
    </r>
    <r>
      <rPr>
        <b/>
        <sz val="10"/>
        <rFont val="Rupee Foradian"/>
        <family val="2"/>
      </rPr>
      <t xml:space="preserve"> </t>
    </r>
    <r>
      <rPr>
        <b/>
        <sz val="10"/>
        <rFont val="Garamond"/>
        <family val="1"/>
      </rPr>
      <t>(</t>
    </r>
    <r>
      <rPr>
        <b/>
        <sz val="10"/>
        <rFont val="Rupee Foradian"/>
        <family val="2"/>
      </rPr>
      <t>`</t>
    </r>
    <r>
      <rPr>
        <b/>
        <sz val="10"/>
        <rFont val="Garamond"/>
        <family val="1"/>
      </rPr>
      <t>crore)</t>
    </r>
  </si>
  <si>
    <r>
      <t>Amt            (</t>
    </r>
    <r>
      <rPr>
        <b/>
        <sz val="10"/>
        <rFont val="Rupee Foradian"/>
        <family val="2"/>
      </rPr>
      <t xml:space="preserve">` </t>
    </r>
    <r>
      <rPr>
        <b/>
        <sz val="10"/>
        <rFont val="Garamond"/>
        <family val="1"/>
      </rPr>
      <t>crore)</t>
    </r>
  </si>
  <si>
    <r>
      <t>Amt                        (</t>
    </r>
    <r>
      <rPr>
        <b/>
        <sz val="10"/>
        <rFont val="Rupee Foradian"/>
        <family val="2"/>
      </rPr>
      <t xml:space="preserve">` </t>
    </r>
    <r>
      <rPr>
        <b/>
        <sz val="10"/>
        <rFont val="Garamond"/>
        <family val="1"/>
      </rPr>
      <t>crore)</t>
    </r>
  </si>
  <si>
    <r>
      <t>Amt                       (</t>
    </r>
    <r>
      <rPr>
        <b/>
        <sz val="10"/>
        <rFont val="Rupee Foradian"/>
        <family val="2"/>
      </rPr>
      <t xml:space="preserve">` </t>
    </r>
    <r>
      <rPr>
        <b/>
        <sz val="10"/>
        <rFont val="Garamond"/>
        <family val="1"/>
      </rPr>
      <t>crore)</t>
    </r>
  </si>
  <si>
    <r>
      <t>Amt              (</t>
    </r>
    <r>
      <rPr>
        <b/>
        <sz val="10"/>
        <rFont val="Rupee Foradian"/>
        <family val="2"/>
      </rPr>
      <t xml:space="preserve">` </t>
    </r>
    <r>
      <rPr>
        <b/>
        <sz val="10"/>
        <rFont val="Garamond"/>
        <family val="1"/>
      </rPr>
      <t>crore)</t>
    </r>
  </si>
  <si>
    <r>
      <t xml:space="preserve">Notes: 1) March 2012- Includes one issue of Institutional Placement Programme (Issue Size of </t>
    </r>
    <r>
      <rPr>
        <b/>
        <sz val="9"/>
        <rFont val="Rupee Foradian"/>
        <family val="2"/>
      </rPr>
      <t>`</t>
    </r>
    <r>
      <rPr>
        <b/>
        <sz val="9"/>
        <rFont val="Garamond"/>
        <family val="1"/>
      </rPr>
      <t xml:space="preserve"> 470.74 crore). 2) July 2012- Includes one issue of Institutional Placement Programme (Issue Size of </t>
    </r>
    <r>
      <rPr>
        <b/>
        <sz val="9"/>
        <rFont val="Rupee Foradian"/>
        <family val="2"/>
      </rPr>
      <t>`</t>
    </r>
    <r>
      <rPr>
        <b/>
        <sz val="9"/>
        <rFont val="Garamond"/>
        <family val="1"/>
      </rPr>
      <t xml:space="preserve"> 370.52 crore). 3) Sept 2012- Includes one issue of Institutional Placement Programme (Issue Size of </t>
    </r>
    <r>
      <rPr>
        <b/>
        <sz val="9"/>
        <rFont val="Rupee Foradian"/>
        <family val="2"/>
      </rPr>
      <t>`</t>
    </r>
    <r>
      <rPr>
        <b/>
        <sz val="9"/>
        <rFont val="Garamond"/>
        <family val="1"/>
      </rPr>
      <t xml:space="preserve"> 570.32 crore). 4) Apr 2013 - Includes two issues of Institutional Placement Programme (Issue Size of </t>
    </r>
    <r>
      <rPr>
        <b/>
        <sz val="9"/>
        <rFont val="Rupee Foradian"/>
        <family val="2"/>
      </rPr>
      <t>`</t>
    </r>
    <r>
      <rPr>
        <b/>
        <sz val="9"/>
        <rFont val="Garamond"/>
        <family val="1"/>
      </rPr>
      <t xml:space="preserve"> 156.77 crore). 5) May 2013- Includes four issue of Institutional Placement Programme (Issue Size of </t>
    </r>
    <r>
      <rPr>
        <b/>
        <sz val="9"/>
        <rFont val="Rupee Foradian"/>
        <family val="2"/>
      </rPr>
      <t>`</t>
    </r>
    <r>
      <rPr>
        <b/>
        <sz val="9"/>
        <rFont val="Garamond"/>
        <family val="1"/>
      </rPr>
      <t xml:space="preserve">2561.47 crore). 6) Jun 2013-  Includes two issue of Institutional Placement Programme (Issue Size of </t>
    </r>
    <r>
      <rPr>
        <b/>
        <sz val="9"/>
        <rFont val="Rupee Foradian"/>
        <family val="2"/>
      </rPr>
      <t>`</t>
    </r>
    <r>
      <rPr>
        <b/>
        <sz val="9"/>
        <rFont val="Garamond"/>
        <family val="1"/>
      </rPr>
      <t xml:space="preserve">1066 crore). 7) Jul 2013- Includes one issue of Institutional Placement Programme (Issue Size of </t>
    </r>
    <r>
      <rPr>
        <b/>
        <sz val="9"/>
        <rFont val="Rupee Foradian"/>
        <family val="2"/>
      </rPr>
      <t>`</t>
    </r>
    <r>
      <rPr>
        <b/>
        <sz val="9"/>
        <rFont val="Garamond"/>
        <family val="1"/>
      </rPr>
      <t xml:space="preserve">37.05 crore). 8) Dec 2013- Includes one Institutional Placement Programme issue (Issue Size of </t>
    </r>
    <r>
      <rPr>
        <b/>
        <sz val="9"/>
        <rFont val="Rupee Foradian"/>
        <family val="2"/>
      </rPr>
      <t>`</t>
    </r>
    <r>
      <rPr>
        <b/>
        <sz val="9"/>
        <rFont val="Garamond"/>
        <family val="1"/>
      </rPr>
      <t xml:space="preserve">279.55 crore). 9) May 2014 - Includes one issue of Institutional Placement Programme (Issue Size of </t>
    </r>
    <r>
      <rPr>
        <b/>
        <sz val="9"/>
        <rFont val="Rupee Foradian"/>
        <family val="2"/>
      </rPr>
      <t xml:space="preserve"> `</t>
    </r>
    <r>
      <rPr>
        <b/>
        <sz val="9"/>
        <rFont val="Garamond"/>
        <family val="1"/>
      </rPr>
      <t>418.29 crore).</t>
    </r>
  </si>
  <si>
    <t>1,36,238</t>
  </si>
  <si>
    <t>1,20,905</t>
  </si>
  <si>
    <t>1,21,140</t>
  </si>
  <si>
    <t>1,35,412</t>
  </si>
  <si>
    <t>1,43,320</t>
  </si>
  <si>
    <t>1,44,928</t>
  </si>
  <si>
    <t>1,08,598</t>
  </si>
  <si>
    <t>1,03,275</t>
  </si>
  <si>
    <t>1,11,844</t>
  </si>
  <si>
    <t>1,29,368</t>
  </si>
  <si>
    <t>1,00,345</t>
  </si>
  <si>
    <t>1,06,128</t>
  </si>
  <si>
    <t>1,21,075</t>
  </si>
  <si>
    <t>1,00,746</t>
  </si>
  <si>
    <r>
      <t>Value of Assets                 (</t>
    </r>
    <r>
      <rPr>
        <b/>
        <sz val="8"/>
        <rFont val="Rupee Foradian"/>
        <family val="2"/>
      </rPr>
      <t xml:space="preserve">` </t>
    </r>
    <r>
      <rPr>
        <b/>
        <sz val="8"/>
        <rFont val="Garamond"/>
        <family val="1"/>
      </rPr>
      <t>crore)</t>
    </r>
  </si>
  <si>
    <t>2,11,605</t>
  </si>
  <si>
    <t>As on Mar 31, 2015</t>
  </si>
  <si>
    <t>As on Jun 30, 2015</t>
  </si>
  <si>
    <t>As on Sep 30, 2015</t>
  </si>
  <si>
    <t>As on Dec 31, 2015</t>
  </si>
  <si>
    <t>1,36,94,460</t>
  </si>
  <si>
    <t>1,37,67,359</t>
  </si>
  <si>
    <t>1,37,59,197</t>
  </si>
  <si>
    <t>1,38,19,425</t>
  </si>
  <si>
    <t>1,38,92,566</t>
  </si>
  <si>
    <t>1,39,44,089</t>
  </si>
  <si>
    <t>1,40,26,203</t>
  </si>
  <si>
    <t>1,41,03,221</t>
  </si>
  <si>
    <t>13,90,410</t>
  </si>
  <si>
    <t>3,17,692</t>
  </si>
  <si>
    <t>23,29,424</t>
  </si>
  <si>
    <t>2,94,513</t>
  </si>
  <si>
    <t>Source: NSE, MSEI, USE and BSE.</t>
  </si>
  <si>
    <t>Source: NSE, MSEI, USE and BSE</t>
  </si>
  <si>
    <t xml:space="preserve">Source: MSEI </t>
  </si>
  <si>
    <t xml:space="preserve">2) Demat Value represents Market Value of Dematerialised Securities, which includes Equity, Debentures and MF units. </t>
  </si>
  <si>
    <t>Notes: 1) Interest Rate Futures trading started in April 2003. 2) NSE re-introduced Interest Rate Futures contracts on 10 Year G-Sec wef August 31, 2009. 3) NSE re-introduced Interest Rate Futures contracts on 91 Day GOI T-Bill  wef July 04, 2011. 4) IRF on 91 day GoI T-bill started at NSE on July 4, 2011. 5) Trading at BSE started in Nov'13 while at MSEI it started in Jan'14.</t>
  </si>
  <si>
    <t>Source: BSE,NSE and MSEI</t>
  </si>
  <si>
    <t>Notes: 1) Interest Rate Futures trading started in April 2003. 2) NSE re-introduced Interest Rate Futures contracts on 10 Year G-Sec wef August 31, 2009. 3) NSE re-introduced Interest Rate Futures contracts on 91 Day GOI T-Bill  wef July 04, 2011. 4) IRF on 91 day GoI T-bill started at NSE on July 4, 2011. 5) Trading at BSE started in Nov'13 while it started in Jan'14 at MSEI.</t>
  </si>
  <si>
    <t xml:space="preserve">Source: BSE, NSE and MSEI </t>
  </si>
  <si>
    <t>Daily Volatility (%)</t>
  </si>
  <si>
    <t>Open</t>
  </si>
  <si>
    <t>DHAANYA Index</t>
  </si>
  <si>
    <t xml:space="preserve"> MCX COMDEX Index</t>
  </si>
  <si>
    <t>Open Interest (Lots)</t>
  </si>
  <si>
    <t>Open Interest ('000 tonnes)</t>
  </si>
  <si>
    <t>Volume (Lots)</t>
  </si>
  <si>
    <t>Volume ('000 tonnes)</t>
  </si>
  <si>
    <t>Open interest at the end of the month</t>
  </si>
  <si>
    <t>Energy</t>
  </si>
  <si>
    <t>Bullion</t>
  </si>
  <si>
    <t>Metals</t>
  </si>
  <si>
    <t>Agriculture</t>
  </si>
  <si>
    <t>No.of Trading days</t>
  </si>
  <si>
    <t>Source: NCDEX</t>
  </si>
  <si>
    <t xml:space="preserve">Source: NMCE </t>
  </si>
  <si>
    <t>(Rs.crore)</t>
  </si>
  <si>
    <t>Volume              ('000 tonnes)</t>
  </si>
  <si>
    <t xml:space="preserve">Source: Rajkot Commodity Exchange Ltd, The Chamber of Commerce, Hapur </t>
  </si>
  <si>
    <t>Chamber of Commerce, Hapur</t>
  </si>
  <si>
    <t xml:space="preserve"> Rajkot Commodity Exchange Ltd</t>
  </si>
  <si>
    <t>NMCE</t>
  </si>
  <si>
    <t>NCDEX</t>
  </si>
  <si>
    <t>MCX</t>
  </si>
  <si>
    <t>Source: MCX</t>
  </si>
  <si>
    <t>3. Open Interest provided is at end of the respective month and computed at client level. The Open Interest value is considered before marking of delivery on the expiry date.</t>
  </si>
  <si>
    <t xml:space="preserve">Client </t>
  </si>
  <si>
    <t>Non-Agriculture Commodities</t>
  </si>
  <si>
    <t>Agriculture Commodities</t>
  </si>
  <si>
    <t xml:space="preserve"> Open Interest at the end of month</t>
  </si>
  <si>
    <t xml:space="preserve">4. Clients include all the registered clients with the members of the Exchange excluding proprietary and hedgers </t>
  </si>
  <si>
    <t>3. Hedgers share is calculated as per the hedge limit sanctioned by the Exchange under the Hedge policy</t>
  </si>
  <si>
    <t>2. Proprietary members include those  dealing in their own proprietary account</t>
  </si>
  <si>
    <t>Hedgers</t>
  </si>
  <si>
    <t xml:space="preserve"> Open Interest at the end of period</t>
  </si>
  <si>
    <t>Source: NMCE</t>
  </si>
  <si>
    <t xml:space="preserve">Note: The data of proprietary and clients' account may include hedging turnover/open interest. </t>
  </si>
  <si>
    <t>772GS2025</t>
  </si>
  <si>
    <t xml:space="preserve">772GS2025    </t>
  </si>
  <si>
    <t>Table 125: Trends in MCX COMDEX and DHAANYA Index</t>
  </si>
  <si>
    <t>Source: MCX, NCDEX</t>
  </si>
  <si>
    <t>Note: 1.Volatility is calculated as standard deviation of natural log of daily return in the Index for the respective period.</t>
  </si>
  <si>
    <r>
      <t>Turnover (</t>
    </r>
    <r>
      <rPr>
        <b/>
        <sz val="11"/>
        <color theme="1"/>
        <rFont val="Rupee Foradian"/>
        <family val="2"/>
      </rPr>
      <t>`</t>
    </r>
    <r>
      <rPr>
        <b/>
        <sz val="11"/>
        <color theme="1"/>
        <rFont val="Garamond"/>
        <family val="1"/>
      </rPr>
      <t xml:space="preserve"> crore)</t>
    </r>
  </si>
  <si>
    <t>Open interest at the end of the period</t>
  </si>
  <si>
    <r>
      <t>Value                 (</t>
    </r>
    <r>
      <rPr>
        <b/>
        <sz val="11"/>
        <color theme="1"/>
        <rFont val="Rupee Foradian"/>
        <family val="2"/>
      </rPr>
      <t>`</t>
    </r>
    <r>
      <rPr>
        <b/>
        <sz val="11"/>
        <color theme="1"/>
        <rFont val="Garamond"/>
        <family val="1"/>
      </rPr>
      <t xml:space="preserve"> crore)</t>
    </r>
  </si>
  <si>
    <t>Note: 1. Conversion Factors: Cotton (1 Bale=170 kg), Crude Oil (1 Tonne = 7.33Barrels), Heating Oil (42 Gallons = 100 barrels; 1Tonne = 7.5 Barrels), Gasoline (42 Gallons = 100 barrels; 1 Tonne = 8.45 Barrels), ATF (1 Tonne = 7.8 Barrels)</t>
  </si>
  <si>
    <t>Table 66: ADR/GDR Issues (US $ Million)</t>
  </si>
  <si>
    <t>Table 74: Mode of Trading in the Cash Segment at NSE (as percentage of Total turnover)</t>
  </si>
  <si>
    <t>Table 75: Mode of Trading in the Cash Segment at BSE (as percentage of Total turnover)</t>
  </si>
  <si>
    <t>Table 77: Preferential Allotments Listed at BSE and NSE</t>
  </si>
  <si>
    <t xml:space="preserve">Table79: Sectoral Stock Indices </t>
  </si>
  <si>
    <t xml:space="preserve">Table 80: Trends of Broader Stock Indices </t>
  </si>
  <si>
    <t>Table 94: Categorywise Share of Turnover &amp; Open Interest in Equity Derivative Segment of BSE  (percent)</t>
  </si>
  <si>
    <t xml:space="preserve">Table 106: Assets under the Custody of Custodians  </t>
  </si>
  <si>
    <r>
      <t>Table 108: Trends in Resource Mobilisation by Mutual Funds  (</t>
    </r>
    <r>
      <rPr>
        <b/>
        <sz val="12"/>
        <rFont val="Rupee Foradian"/>
        <family val="2"/>
      </rPr>
      <t>`</t>
    </r>
    <r>
      <rPr>
        <b/>
        <sz val="12"/>
        <rFont val="Garamond"/>
        <family val="1"/>
      </rPr>
      <t xml:space="preserve"> crore)</t>
    </r>
  </si>
  <si>
    <r>
      <t>Table 109: Trends in Transactions on Stock Exchanges by Mutual Funds   (</t>
    </r>
    <r>
      <rPr>
        <b/>
        <sz val="12"/>
        <rFont val="Rupee Foradian"/>
        <family val="2"/>
      </rPr>
      <t>`</t>
    </r>
    <r>
      <rPr>
        <b/>
        <sz val="12"/>
        <rFont val="Garamond"/>
        <family val="1"/>
      </rPr>
      <t xml:space="preserve"> crore)</t>
    </r>
  </si>
  <si>
    <t>Table 110: Industry-wise Cumulative Investment Details of  Venture Capital Funds and Foreign Venture Capital Investors</t>
  </si>
  <si>
    <t>Table 111: Cumulative amount mobilised by AIFs</t>
  </si>
  <si>
    <r>
      <t xml:space="preserve">Table 113: Substantial Acquisition of Shares and Takeovers  (Amt. in </t>
    </r>
    <r>
      <rPr>
        <b/>
        <sz val="12"/>
        <rFont val="Rupee Foradian"/>
        <family val="2"/>
      </rPr>
      <t>`</t>
    </r>
    <r>
      <rPr>
        <b/>
        <sz val="12"/>
        <rFont val="Garamond"/>
        <family val="1"/>
      </rPr>
      <t xml:space="preserve"> crore)</t>
    </r>
  </si>
  <si>
    <t xml:space="preserve">Table 114: Progress of Dematerialisation at NSDL and CDSL </t>
  </si>
  <si>
    <t xml:space="preserve">Table 115: Ratings Assigned to Corporate Debt Securities (Maturity ≥ 1 year) </t>
  </si>
  <si>
    <t xml:space="preserve">Table 116: Review of Accepted Ratings of Corporate Debt Securities (Maturity ≥ 1 year)                                                      </t>
  </si>
  <si>
    <t xml:space="preserve">Table 117: Trading Statistics of Currency Derivatives Segment </t>
  </si>
  <si>
    <t>Table 126: Trends in Commodity Futures at MCX</t>
  </si>
  <si>
    <t>Table 127: Trends in Commodity Futures at NCDEX</t>
  </si>
  <si>
    <r>
      <t>Value                (</t>
    </r>
    <r>
      <rPr>
        <b/>
        <sz val="10"/>
        <color theme="1"/>
        <rFont val="Rupee Foradian"/>
        <family val="2"/>
      </rPr>
      <t xml:space="preserve">` </t>
    </r>
    <r>
      <rPr>
        <b/>
        <sz val="10"/>
        <color theme="1"/>
        <rFont val="Garamond"/>
        <family val="1"/>
      </rPr>
      <t>crore)</t>
    </r>
  </si>
  <si>
    <r>
      <t>Turnover (</t>
    </r>
    <r>
      <rPr>
        <b/>
        <sz val="10"/>
        <color theme="1"/>
        <rFont val="Rupee Foradian"/>
        <family val="2"/>
      </rPr>
      <t>`</t>
    </r>
    <r>
      <rPr>
        <b/>
        <sz val="10"/>
        <color theme="1"/>
        <rFont val="Garamond"/>
        <family val="1"/>
      </rPr>
      <t xml:space="preserve"> crore)</t>
    </r>
  </si>
  <si>
    <t>Table 128: Trends in Commodity Futures at NMCE</t>
  </si>
  <si>
    <t>Table 129: Trends in Commodity Futures at Regional Exchanges</t>
  </si>
  <si>
    <r>
      <t>Turnover                 (</t>
    </r>
    <r>
      <rPr>
        <b/>
        <sz val="10"/>
        <color theme="1"/>
        <rFont val="Rupee Foradian"/>
        <family val="2"/>
      </rPr>
      <t>`</t>
    </r>
    <r>
      <rPr>
        <b/>
        <sz val="10"/>
        <color theme="1"/>
        <rFont val="Garamond"/>
        <family val="1"/>
      </rPr>
      <t xml:space="preserve"> crore)</t>
    </r>
  </si>
  <si>
    <r>
      <t>Value                (</t>
    </r>
    <r>
      <rPr>
        <b/>
        <sz val="11"/>
        <color theme="1"/>
        <rFont val="Rupee Foradian"/>
        <family val="2"/>
      </rPr>
      <t>`</t>
    </r>
    <r>
      <rPr>
        <b/>
        <sz val="11"/>
        <color theme="1"/>
        <rFont val="Garamond"/>
        <family val="1"/>
      </rPr>
      <t xml:space="preserve"> crore)</t>
    </r>
  </si>
  <si>
    <r>
      <t>Turnover            (</t>
    </r>
    <r>
      <rPr>
        <b/>
        <sz val="10"/>
        <color theme="1"/>
        <rFont val="Rupee Foradian"/>
        <family val="2"/>
      </rPr>
      <t>`</t>
    </r>
    <r>
      <rPr>
        <b/>
        <sz val="10"/>
        <color theme="1"/>
        <rFont val="Garamond"/>
        <family val="1"/>
      </rPr>
      <t xml:space="preserve"> crore)</t>
    </r>
  </si>
  <si>
    <t>No. of Trading days</t>
  </si>
  <si>
    <r>
      <t>Value 
(</t>
    </r>
    <r>
      <rPr>
        <b/>
        <sz val="10"/>
        <color theme="1"/>
        <rFont val="Rupee Foradian"/>
        <family val="2"/>
      </rPr>
      <t>`</t>
    </r>
    <r>
      <rPr>
        <b/>
        <sz val="10"/>
        <color theme="1"/>
        <rFont val="Garamond"/>
        <family val="1"/>
      </rPr>
      <t xml:space="preserve"> crore)</t>
    </r>
  </si>
  <si>
    <t>Source: MCX, NCDEX, NMCE</t>
  </si>
  <si>
    <t>Table 130: Product Segment-wise percentage Share in Turnover at National Commodity Exchanges</t>
  </si>
  <si>
    <t>Table 131: Participant-wise Percentage Share of Turnover &amp; Open Interest at MCX</t>
  </si>
  <si>
    <t>Table 132: Participant-wise Percentage Share of Turnover &amp; Open Interest at NCDEX</t>
  </si>
  <si>
    <t>1.  All trades executed under client codes other than *OWN* (proprietary account) is treated as client trades and is computed at client Level.  </t>
  </si>
  <si>
    <t>2. All Commodities falling under the category Energy, Bullion and Metals are treated as Non-Agri wheresas all other commodities are treated as Agriculture. </t>
  </si>
  <si>
    <t>Notes:</t>
  </si>
  <si>
    <r>
      <t>Table 67: Resources Mobilised by Corporate Sector (Public, Rights and Private Placements)   (</t>
    </r>
    <r>
      <rPr>
        <b/>
        <sz val="12"/>
        <rFont val="Rupee Foradian"/>
        <family val="2"/>
      </rPr>
      <t>`</t>
    </r>
    <r>
      <rPr>
        <b/>
        <sz val="12"/>
        <rFont val="Garamond"/>
        <family val="1"/>
      </rPr>
      <t xml:space="preserve"> crore)     </t>
    </r>
  </si>
  <si>
    <t>Table 69: Resources Mobilised through SME Platform</t>
  </si>
  <si>
    <t>Table 70: Offer for sale through Stock Exchanges</t>
  </si>
  <si>
    <r>
      <t>Table 72: Size-wise Classification of Resources Mobilised  (Amt in</t>
    </r>
    <r>
      <rPr>
        <b/>
        <sz val="12"/>
        <rFont val="Rupee Foradian"/>
        <family val="2"/>
      </rPr>
      <t xml:space="preserve"> `</t>
    </r>
    <r>
      <rPr>
        <b/>
        <sz val="12"/>
        <rFont val="Garamond"/>
        <family val="1"/>
      </rPr>
      <t xml:space="preserve"> crore)</t>
    </r>
  </si>
  <si>
    <t>Table 76: Resource Mobilisation through Qualified Institutional Placement</t>
  </si>
  <si>
    <t>Table 81: Monthly  Averages of S&amp;P BSE Sensex</t>
  </si>
  <si>
    <t>Table 82: Monthly Averages of Nifty 50</t>
  </si>
  <si>
    <t xml:space="preserve">Table 83: Trends in Equity Cash Segment of BSE </t>
  </si>
  <si>
    <t xml:space="preserve">Table 84: Trends in Equity Cash Segment of NSE </t>
  </si>
  <si>
    <t>Table 85: Advances/Declines in Equity Cash Segment of BSE and NSE (No. of Companies)</t>
  </si>
  <si>
    <t>Table 86: Percentage Share of Top 'N' Securities in Turnover in Equity Cash Segment</t>
  </si>
  <si>
    <t>Table 87: Percentage Share of Top 'N' Members in Turnover in Equity Cash Segment</t>
  </si>
  <si>
    <t xml:space="preserve">Table 88: Settlement Statistics for Equity Cash Segment of BSE </t>
  </si>
  <si>
    <t xml:space="preserve">Table 89: Settlement Statistics for Equity Cash Segment of NSE </t>
  </si>
  <si>
    <t xml:space="preserve">Table 91: Trends in Equity Derivatives Segment of BSE (Turnover in Notional Value) </t>
  </si>
  <si>
    <t>Table 92:  Trends in Equity Derivatives Segment of NSE</t>
  </si>
  <si>
    <r>
      <t>Turnover (</t>
    </r>
    <r>
      <rPr>
        <b/>
        <sz val="8"/>
        <rFont val="Rupee Foradian"/>
        <family val="2"/>
      </rPr>
      <t>`</t>
    </r>
    <r>
      <rPr>
        <b/>
        <sz val="8"/>
        <rFont val="Garamond"/>
        <family val="1"/>
      </rPr>
      <t>crore)</t>
    </r>
  </si>
  <si>
    <r>
      <t xml:space="preserve">Table 93: Settlement Statistics for Equity Derivatives Segment of BSE and NSE  ( </t>
    </r>
    <r>
      <rPr>
        <b/>
        <sz val="12"/>
        <color indexed="8"/>
        <rFont val="Rupee Foradian"/>
        <family val="2"/>
      </rPr>
      <t>`</t>
    </r>
    <r>
      <rPr>
        <b/>
        <sz val="12"/>
        <color indexed="8"/>
        <rFont val="Garamond"/>
        <family val="1"/>
      </rPr>
      <t xml:space="preserve"> crore)</t>
    </r>
  </si>
  <si>
    <t>Table 98: Mode of Trading in the Equity Derivatives Segment at NSE (as percentage of Total Turnover)</t>
  </si>
  <si>
    <t>Table 99: Mode of Trading in the Equity Derivatives Segment at BSE (as percentage of Total Turnover)</t>
  </si>
  <si>
    <t>Table 100: Volatility of Major Indices  (percent)</t>
  </si>
  <si>
    <t>Note: 1. Volatility is calculated as the standard deviation of the natural log of returns in indices for the respective period.</t>
  </si>
  <si>
    <t>Table 101: Trading Statistics of Corporate Bond Market</t>
  </si>
  <si>
    <t xml:space="preserve">Table 104: Trends in Foreign Portfolio Investment </t>
  </si>
  <si>
    <t>Table 107: Notional Value of Offshore Derivative Instruments Vs Assets Under Custody of Foreign Portfolio Investors</t>
  </si>
  <si>
    <t xml:space="preserve">Notes: 1) Offer date has been considered while arriving at No. of companies offered during the month. 2) Amount indicates OFS allotment value of offers received towards bids placed at respective exchanges only. 3) OFS through stock exchange mechanism was introduced in February 2012. </t>
  </si>
  <si>
    <r>
      <t>Table 71: Sector-wise and Region-wise Classification of Resources Mobilised (Amt in</t>
    </r>
    <r>
      <rPr>
        <b/>
        <sz val="11"/>
        <rFont val="Rupee Foradian"/>
        <family val="2"/>
      </rPr>
      <t xml:space="preserve"> `</t>
    </r>
    <r>
      <rPr>
        <b/>
        <sz val="11"/>
        <rFont val="Garamond"/>
        <family val="1"/>
      </rPr>
      <t xml:space="preserve"> crore)</t>
    </r>
  </si>
  <si>
    <r>
      <t xml:space="preserve"> &lt; </t>
    </r>
    <r>
      <rPr>
        <b/>
        <sz val="10"/>
        <rFont val="Rupee Foradian"/>
        <family val="2"/>
      </rPr>
      <t>`</t>
    </r>
    <r>
      <rPr>
        <b/>
        <sz val="10"/>
        <rFont val="Garamond"/>
        <family val="1"/>
      </rPr>
      <t>5 crore</t>
    </r>
  </si>
  <si>
    <r>
      <t xml:space="preserve">≥ </t>
    </r>
    <r>
      <rPr>
        <b/>
        <sz val="10"/>
        <rFont val="Rupee Foradian"/>
        <family val="2"/>
      </rPr>
      <t>`</t>
    </r>
    <r>
      <rPr>
        <b/>
        <sz val="10"/>
        <rFont val="Garamond"/>
        <family val="1"/>
      </rPr>
      <t xml:space="preserve">5 crore - &lt; </t>
    </r>
    <r>
      <rPr>
        <b/>
        <sz val="10"/>
        <rFont val="Rupee Foradian"/>
        <family val="2"/>
      </rPr>
      <t>`</t>
    </r>
    <r>
      <rPr>
        <b/>
        <sz val="10"/>
        <rFont val="Garamond"/>
        <family val="1"/>
      </rPr>
      <t>10 crore</t>
    </r>
  </si>
  <si>
    <r>
      <t xml:space="preserve">  ≥</t>
    </r>
    <r>
      <rPr>
        <b/>
        <sz val="10"/>
        <rFont val="Rupee Foradian"/>
        <family val="2"/>
      </rPr>
      <t xml:space="preserve"> `</t>
    </r>
    <r>
      <rPr>
        <b/>
        <sz val="10"/>
        <rFont val="Garamond"/>
        <family val="1"/>
      </rPr>
      <t xml:space="preserve">10 crore - &lt; </t>
    </r>
    <r>
      <rPr>
        <b/>
        <sz val="10"/>
        <rFont val="Rupee Foradian"/>
        <family val="2"/>
      </rPr>
      <t>`</t>
    </r>
    <r>
      <rPr>
        <b/>
        <sz val="10"/>
        <rFont val="Garamond"/>
        <family val="1"/>
      </rPr>
      <t>50 crore</t>
    </r>
  </si>
  <si>
    <r>
      <t xml:space="preserve">  ≥ </t>
    </r>
    <r>
      <rPr>
        <b/>
        <sz val="10"/>
        <rFont val="Rupee Foradian"/>
        <family val="2"/>
      </rPr>
      <t>`</t>
    </r>
    <r>
      <rPr>
        <b/>
        <sz val="10"/>
        <rFont val="Garamond"/>
        <family val="1"/>
      </rPr>
      <t xml:space="preserve">50 crore - &lt; </t>
    </r>
    <r>
      <rPr>
        <b/>
        <sz val="10"/>
        <rFont val="Rupee Foradian"/>
        <family val="2"/>
      </rPr>
      <t>`</t>
    </r>
    <r>
      <rPr>
        <b/>
        <sz val="10"/>
        <rFont val="Garamond"/>
        <family val="1"/>
      </rPr>
      <t>100 crore</t>
    </r>
  </si>
  <si>
    <r>
      <t xml:space="preserve">   ≥</t>
    </r>
    <r>
      <rPr>
        <b/>
        <sz val="10"/>
        <rFont val="Rupee Foradian"/>
        <family val="2"/>
      </rPr>
      <t>`</t>
    </r>
    <r>
      <rPr>
        <b/>
        <sz val="10"/>
        <rFont val="Garamond"/>
        <family val="1"/>
      </rPr>
      <t>100 crore</t>
    </r>
  </si>
  <si>
    <t xml:space="preserve"> S&amp;P  BSE Oil &amp; Gas</t>
  </si>
  <si>
    <t>Notes: 1. The averages are based on daily BSE Sensex closing values. 2. Annual average for 2015-16 is based on the data for Apr-Dec 2015.</t>
  </si>
  <si>
    <t>Notes: 1. The averages are based on daily Nifty 50 closing values. 2. Annual average for 2015-16 is based on the data for Apr-Dec 2015.</t>
  </si>
  <si>
    <r>
      <t>Settlement Guarantee Fund</t>
    </r>
    <r>
      <rPr>
        <b/>
        <vertAlign val="superscript"/>
        <sz val="8"/>
        <rFont val="Garamond"/>
        <family val="1"/>
      </rPr>
      <t>*</t>
    </r>
    <r>
      <rPr>
        <b/>
        <sz val="8"/>
        <rFont val="Garamond"/>
        <family val="1"/>
      </rPr>
      <t xml:space="preserve">             (</t>
    </r>
    <r>
      <rPr>
        <b/>
        <sz val="8"/>
        <rFont val="Rupee Foradian"/>
        <family val="2"/>
      </rPr>
      <t>`</t>
    </r>
    <r>
      <rPr>
        <b/>
        <sz val="8"/>
        <rFont val="Garamond"/>
        <family val="1"/>
      </rPr>
      <t xml:space="preserve"> crore)</t>
    </r>
  </si>
  <si>
    <r>
      <t>Settlement Guarantee Fund</t>
    </r>
    <r>
      <rPr>
        <b/>
        <vertAlign val="superscript"/>
        <sz val="8"/>
        <rFont val="Garamond"/>
        <family val="1"/>
      </rPr>
      <t xml:space="preserve">* </t>
    </r>
    <r>
      <rPr>
        <b/>
        <sz val="8"/>
        <rFont val="Garamond"/>
        <family val="1"/>
      </rPr>
      <t xml:space="preserve">            (</t>
    </r>
    <r>
      <rPr>
        <b/>
        <sz val="8"/>
        <rFont val="Rupee Foradian"/>
        <family val="2"/>
      </rPr>
      <t>`</t>
    </r>
    <r>
      <rPr>
        <b/>
        <sz val="8"/>
        <rFont val="Garamond"/>
        <family val="1"/>
      </rPr>
      <t xml:space="preserve"> crore)</t>
    </r>
  </si>
  <si>
    <r>
      <t xml:space="preserve">Note: </t>
    </r>
    <r>
      <rPr>
        <b/>
        <vertAlign val="superscript"/>
        <sz val="10"/>
        <rFont val="Garamond"/>
        <family val="1"/>
      </rPr>
      <t>*</t>
    </r>
    <r>
      <rPr>
        <b/>
        <sz val="10"/>
        <rFont val="Garamond"/>
        <family val="1"/>
      </rPr>
      <t>SEBI required the exchanges to report Core SGF  in the settlement statistics of Cash and Equity Derivative segment from December 1, 2014.</t>
    </r>
  </si>
  <si>
    <r>
      <t>Settlement Gurantee Fund</t>
    </r>
    <r>
      <rPr>
        <b/>
        <vertAlign val="superscript"/>
        <sz val="10"/>
        <rFont val="Garamond"/>
        <family val="1"/>
      </rPr>
      <t>*</t>
    </r>
  </si>
  <si>
    <t xml:space="preserve">S&amp;P BSE TECk                 </t>
  </si>
  <si>
    <t xml:space="preserve">S&amp;P BSE Oil &amp; Gas          </t>
  </si>
  <si>
    <t>Hang Seng Index Futures</t>
  </si>
  <si>
    <t>iBovespa Futures</t>
  </si>
  <si>
    <t>Note : The SME Platform at BSE and NSE commenced operations on March 13, 2012</t>
  </si>
  <si>
    <t xml:space="preserve">Table 102: Business Growth on the Negotiated Trade Reporting Platform of NSE </t>
  </si>
  <si>
    <t>Table 103: Instrument-wise Share of Securities Traded in Negotiated Trade Reporting Platform of NSE  (Percent)</t>
  </si>
  <si>
    <t>Notes: 1) Since June 2014, data on FPI is being disseminated. Under the FPI Regulations, FIIs , Sub-accounts and QFIs have been clubbed under FPI.</t>
  </si>
  <si>
    <t>Source: SEBI, NSDL and CDSL</t>
  </si>
  <si>
    <t>2)** For Net Investment in US $ mn, RBI reference rate as on last trading day of the month is considered.</t>
  </si>
  <si>
    <t xml:space="preserve">Equity </t>
  </si>
  <si>
    <t>Note: Since June 2014, data on FPIs is being disseminated. Under the FPI Regulations, FIIs , Sub-accounts and QFIs have been clubbed under FPIs.</t>
  </si>
  <si>
    <t xml:space="preserve">1. With the commencement of FPI Regime from June 1, 2014, the erstwhile FIIs, Sub Accounts and QFIs are merged into a new investor class termed as “Foreign Portfolio Investors (FPIs)”. All existing FIIs and SAs are deemed to be FPIs till the expiry of their registration. </t>
  </si>
  <si>
    <t>2. "Others" include Portfolio Managers, Partnership firms, Trusts, Depository Receipts, AIFs, FCCB, HUFs, Brokers etc.</t>
  </si>
  <si>
    <t>Source: Custodians</t>
  </si>
  <si>
    <r>
      <t>Total value of PNs on Equity &amp; Debt including PNs  on derivatives                        (</t>
    </r>
    <r>
      <rPr>
        <b/>
        <sz val="10"/>
        <rFont val="Rupee Foradian"/>
        <family val="2"/>
      </rPr>
      <t>`</t>
    </r>
    <r>
      <rPr>
        <b/>
        <sz val="10"/>
        <rFont val="Garamond"/>
        <family val="1"/>
      </rPr>
      <t xml:space="preserve"> crore)</t>
    </r>
  </si>
  <si>
    <r>
      <t>Total value of PNs on Equity &amp; Debt  excluding PNs  on derivatives (</t>
    </r>
    <r>
      <rPr>
        <b/>
        <sz val="10"/>
        <rFont val="Rupee Foradian"/>
        <family val="2"/>
      </rPr>
      <t>`</t>
    </r>
    <r>
      <rPr>
        <b/>
        <sz val="10"/>
        <rFont val="Garamond"/>
        <family val="1"/>
      </rPr>
      <t xml:space="preserve"> crore)</t>
    </r>
  </si>
  <si>
    <r>
      <t>Assets Under Custody of FPIs (</t>
    </r>
    <r>
      <rPr>
        <b/>
        <sz val="10"/>
        <rFont val="Rupee Foradian"/>
        <family val="2"/>
      </rPr>
      <t>`</t>
    </r>
    <r>
      <rPr>
        <b/>
        <sz val="10"/>
        <rFont val="Garamond"/>
        <family val="1"/>
      </rPr>
      <t xml:space="preserve"> crore)</t>
    </r>
  </si>
  <si>
    <t>Notes: 1. Figures are compiled based on reports submitted by FPIs/deemed FPIs issuing ODIs. 2. Column '4' Figures are compiled on the basis of reports submitted by custodians &amp; does not includes positions taken by FPIs/deemed FPIs in derivatives. 3. The total value of ODIs excludes excludes the ODIs issued on underlying such as portfolio hedging, unhedged , index etc., which FPIs/deemed FPIs are unable to segregate into  equity, debt or derivatives.</t>
  </si>
  <si>
    <t>Note: 1. The above data is as at the end of the respective periods.</t>
  </si>
  <si>
    <t>Table 112: Assets Managed by Portfolio Managers</t>
  </si>
  <si>
    <r>
      <t>Demat Value                     (</t>
    </r>
    <r>
      <rPr>
        <b/>
        <sz val="9"/>
        <rFont val="Rupee Foradian"/>
        <family val="2"/>
      </rPr>
      <t>`</t>
    </r>
    <r>
      <rPr>
        <b/>
        <sz val="9"/>
        <rFont val="Garamond"/>
        <family val="1"/>
      </rPr>
      <t xml:space="preserve"> crore)</t>
    </r>
  </si>
  <si>
    <t>Notes: 1. Currency Futures trading started at USE on September 20, 2010. 2. Currency Options were introduced at NSE and USE w.e.f October 29, 2010. 3. Trading in currency derivatives at BSE started since November'13. 4. USE has stopped providing trading facilities to its members from December 30, 2014 vide circular number: USE/CMPL/628/2014</t>
  </si>
  <si>
    <r>
      <t xml:space="preserve">Table 68: Resources Mobilised from the Primary Market (Public and Rights Issues) (Amt in </t>
    </r>
    <r>
      <rPr>
        <b/>
        <sz val="12"/>
        <rFont val="Rupee Foradian"/>
        <family val="2"/>
      </rPr>
      <t>`</t>
    </r>
    <r>
      <rPr>
        <b/>
        <sz val="12"/>
        <rFont val="Garamond"/>
        <family val="1"/>
      </rPr>
      <t xml:space="preserve"> crore)</t>
    </r>
  </si>
  <si>
    <r>
      <t>Table 73: Industry-wise Classification of Resources Mobilised (</t>
    </r>
    <r>
      <rPr>
        <b/>
        <sz val="11"/>
        <color rgb="FF000000"/>
        <rFont val="Rupee Foradian"/>
        <family val="2"/>
      </rPr>
      <t>`</t>
    </r>
    <r>
      <rPr>
        <b/>
        <sz val="11"/>
        <color rgb="FF000000"/>
        <rFont val="Garamond"/>
        <family val="1"/>
      </rPr>
      <t>crore)</t>
    </r>
  </si>
  <si>
    <t>Table 133: Participant-wise Percentage Share of Turnover &amp; Open Interest at NMCE</t>
  </si>
  <si>
    <t xml:space="preserve">Table 78: Comparative Valuations of Indices </t>
  </si>
  <si>
    <t>Notes: 1. Turnover and Open Interest are Gross traded value and Gross Open Interest value respectively.</t>
  </si>
  <si>
    <t>Source: Credit Rating Agencies.</t>
  </si>
  <si>
    <t xml:space="preserve">Open Interest 
</t>
  </si>
  <si>
    <t xml:space="preserve">Open Interest
</t>
  </si>
  <si>
    <t>Table 122: Trading Statistics of Interest Rate Futures Segment at BSE, NSE and MSEI</t>
  </si>
  <si>
    <t>Table 90: Category-wise Share of Turnover in Equity Cash Segment of BSE and NSE (percent)</t>
  </si>
  <si>
    <t>Table 95: Category-wise Share of Turnover &amp; Open Interest in Equity Derivative Segment of NSE (percent)</t>
  </si>
  <si>
    <t>Table 96: Instrument-wise Turnover in Index Derivatives at BSE</t>
  </si>
  <si>
    <t>Table 97: Instrument-wise Turnover in Index Derivatives at NSE</t>
  </si>
  <si>
    <r>
      <t>Table 105: Foreign Portfolio Investment in Debt and Equity segment (</t>
    </r>
    <r>
      <rPr>
        <b/>
        <sz val="11"/>
        <rFont val="Rupee Foradian"/>
        <family val="2"/>
      </rPr>
      <t>`</t>
    </r>
    <r>
      <rPr>
        <b/>
        <sz val="11"/>
        <rFont val="Garamond"/>
        <family val="1"/>
      </rPr>
      <t xml:space="preserve"> crore) </t>
    </r>
  </si>
  <si>
    <r>
      <t>Table 118: Settlement Statistics of Currency Derivatives Segment (</t>
    </r>
    <r>
      <rPr>
        <b/>
        <sz val="9"/>
        <rFont val="Rupee Foradian"/>
        <family val="2"/>
      </rPr>
      <t>`</t>
    </r>
    <r>
      <rPr>
        <b/>
        <sz val="9"/>
        <rFont val="Garamond"/>
        <family val="1"/>
      </rPr>
      <t xml:space="preserve"> crore)</t>
    </r>
  </si>
  <si>
    <t>Table 119: Instrument-wise Percentage Share of Turnover and Open Interest in Currency Derivatives Segment of BSE (percent)</t>
  </si>
  <si>
    <t>Table 120: Instrument-wise Percentage Share of Turnover and Open Interest in Currency Derivatives Segment of NSE (percent)</t>
  </si>
  <si>
    <t>Table 121: Instrument-wise Percentage Share of Turnover and Open Interest in Currency Derivatives Segment of MSEI (percent)</t>
  </si>
  <si>
    <r>
      <t xml:space="preserve">Table 123: Settlement Statistics for Interest Rate Futures Segment at BSE, NSE and MSEI ( </t>
    </r>
    <r>
      <rPr>
        <b/>
        <sz val="10"/>
        <rFont val="Rupee Foradian"/>
        <family val="2"/>
      </rPr>
      <t>`</t>
    </r>
    <r>
      <rPr>
        <b/>
        <sz val="10"/>
        <rFont val="Garamond"/>
        <family val="1"/>
      </rPr>
      <t xml:space="preserve"> crore)</t>
    </r>
  </si>
  <si>
    <r>
      <t>Table 124: Instrument-wise Turnover in Interest Rate Derivatives of BSE, NSE and MSEI (In</t>
    </r>
    <r>
      <rPr>
        <b/>
        <sz val="11"/>
        <color theme="1"/>
        <rFont val="Rupee Foradian"/>
        <family val="2"/>
      </rPr>
      <t xml:space="preserve"> ` c</t>
    </r>
    <r>
      <rPr>
        <b/>
        <sz val="11"/>
        <color theme="1"/>
        <rFont val="Garamond"/>
        <family val="1"/>
      </rPr>
      <t>rore)</t>
    </r>
  </si>
</sst>
</file>

<file path=xl/styles.xml><?xml version="1.0" encoding="utf-8"?>
<styleSheet xmlns="http://schemas.openxmlformats.org/spreadsheetml/2006/main">
  <numFmts count="27">
    <numFmt numFmtId="43" formatCode="_(* #,##0.00_);_(* \(#,##0.00\);_(* &quot;-&quot;??_);_(@_)"/>
    <numFmt numFmtId="164" formatCode="[$-409]mmm\-yy;@"/>
    <numFmt numFmtId="165" formatCode="0.0"/>
    <numFmt numFmtId="166" formatCode="mmm\-yyyy"/>
    <numFmt numFmtId="167" formatCode="0.00_);\(0.00\)"/>
    <numFmt numFmtId="168" formatCode="[&gt;=10000000]#\,##\,##\,##0;[&gt;=100000]#\,##\,##0;##,##0"/>
    <numFmt numFmtId="169" formatCode="_(* #,##0_);_(* \(#,##0\);_(* &quot;-&quot;??_);_(@_)"/>
    <numFmt numFmtId="170" formatCode="[$-409]mmm\-yyyy;@"/>
    <numFmt numFmtId="171" formatCode="[&gt;=10000000]#.0\,##\,##\,##0;[&gt;=100000]#.0\,##\,##0;##,##0.0"/>
    <numFmt numFmtId="172" formatCode="[&gt;=10000000]#.##\,##\,##0;[&gt;=100000]#.##\,##0;##,##0"/>
    <numFmt numFmtId="173" formatCode="#,##0.0"/>
    <numFmt numFmtId="174" formatCode="[&gt;=10000000]#.#\,##0;[&gt;=100000]#.##;##,##0"/>
    <numFmt numFmtId="175" formatCode="[&gt;9999999]##.0\,##\,##\,##0;[&gt;99999]##.0\,##\,##0;##,##0.0"/>
    <numFmt numFmtId="176" formatCode="[&gt;=10000000]#.###\,##\,##0;[&gt;=100000]#.###\,##0;##,##0.0"/>
    <numFmt numFmtId="177" formatCode="0;[Red]0"/>
    <numFmt numFmtId="178" formatCode="&quot;True&quot;;&quot;True&quot;;&quot;False&quot;"/>
    <numFmt numFmtId="179" formatCode="[$-409]d\-mmm\-yy;@"/>
    <numFmt numFmtId="180" formatCode="[$-409]d/mmm/yy;@"/>
    <numFmt numFmtId="181" formatCode="[$-409]dd\-mmm\-yy;@"/>
    <numFmt numFmtId="182" formatCode="[&gt;9999999]##\,##\,##\,##0;[&gt;99999]##\,##\,##0;##,##0"/>
    <numFmt numFmtId="183" formatCode="#,##0.0_);[Red]\(#,##0.0\)"/>
    <numFmt numFmtId="184" formatCode="_ * #,##0.00_ ;_ * \-#,##0.00_ ;_ * &quot;-&quot;??_ ;_ @_ "/>
    <numFmt numFmtId="185" formatCode="[&gt;=10000000]#.#\,##\,##0;[&gt;=100000]#.#\,##0;##,##0"/>
    <numFmt numFmtId="186" formatCode="[&gt;=10000000]#.##\,##0;[&gt;=100000]#.##0;##,##0"/>
    <numFmt numFmtId="187" formatCode="_ * #,##0_ ;_ * \-#,##0_ ;_ * &quot;-&quot;??_ ;_ @_ "/>
    <numFmt numFmtId="188" formatCode="0.0000"/>
    <numFmt numFmtId="189" formatCode="_ * #,##0.0_ ;_ * \-#,##0.0_ ;_ * &quot;-&quot;??_ ;_ @_ "/>
  </numFmts>
  <fonts count="74">
    <font>
      <sz val="10"/>
      <color theme="1"/>
      <name val="Garamond"/>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Garamond"/>
      <family val="2"/>
    </font>
    <font>
      <b/>
      <sz val="14"/>
      <name val="Garamond"/>
      <family val="1"/>
    </font>
    <font>
      <b/>
      <sz val="12"/>
      <name val="Garamond"/>
      <family val="1"/>
    </font>
    <font>
      <sz val="10"/>
      <name val="Garamond"/>
      <family val="1"/>
    </font>
    <font>
      <sz val="12"/>
      <name val="Garamond"/>
      <family val="1"/>
    </font>
    <font>
      <b/>
      <sz val="10"/>
      <name val="Garamond"/>
      <family val="1"/>
    </font>
    <font>
      <sz val="12"/>
      <name val="Arial"/>
      <family val="2"/>
    </font>
    <font>
      <sz val="10"/>
      <name val="Arial"/>
      <family val="2"/>
    </font>
    <font>
      <sz val="10"/>
      <color theme="1"/>
      <name val="Garamond"/>
      <family val="1"/>
    </font>
    <font>
      <sz val="10"/>
      <name val="Arial"/>
      <family val="2"/>
    </font>
    <font>
      <b/>
      <sz val="10"/>
      <name val="Arial"/>
      <family val="2"/>
    </font>
    <font>
      <sz val="10"/>
      <name val="Times New Roman"/>
      <family val="1"/>
    </font>
    <font>
      <sz val="9"/>
      <name val="Garamond"/>
      <family val="1"/>
    </font>
    <font>
      <sz val="8"/>
      <name val="Garamond"/>
      <family val="1"/>
    </font>
    <font>
      <sz val="9"/>
      <name val="Arial"/>
      <family val="2"/>
    </font>
    <font>
      <b/>
      <sz val="9"/>
      <name val="Garamond"/>
      <family val="1"/>
    </font>
    <font>
      <b/>
      <sz val="9"/>
      <name val="Arial"/>
      <family val="2"/>
    </font>
    <font>
      <sz val="11"/>
      <color theme="1"/>
      <name val="Calibri"/>
      <family val="2"/>
      <scheme val="minor"/>
    </font>
    <font>
      <b/>
      <sz val="10"/>
      <color theme="1"/>
      <name val="Garamond"/>
      <family val="1"/>
    </font>
    <font>
      <sz val="9"/>
      <color theme="1"/>
      <name val="Garamond"/>
      <family val="2"/>
    </font>
    <font>
      <b/>
      <sz val="10"/>
      <name val="Rupee Foradian"/>
      <family val="2"/>
    </font>
    <font>
      <b/>
      <sz val="9"/>
      <name val="Rupee Foradian"/>
      <family val="2"/>
    </font>
    <font>
      <b/>
      <sz val="10"/>
      <color theme="1"/>
      <name val="Garamond"/>
      <family val="2"/>
    </font>
    <font>
      <b/>
      <sz val="8"/>
      <name val="Garamond"/>
      <family val="1"/>
    </font>
    <font>
      <sz val="8"/>
      <color theme="1"/>
      <name val="Garamond"/>
      <family val="2"/>
    </font>
    <font>
      <b/>
      <sz val="8"/>
      <name val="Rupee Foradian"/>
      <family val="2"/>
    </font>
    <font>
      <b/>
      <sz val="8"/>
      <color theme="1"/>
      <name val="Garamond"/>
      <family val="1"/>
    </font>
    <font>
      <b/>
      <sz val="12"/>
      <name val="Rupee Foradian"/>
      <family val="2"/>
    </font>
    <font>
      <sz val="12"/>
      <color theme="1"/>
      <name val="Garamond"/>
      <family val="1"/>
    </font>
    <font>
      <b/>
      <sz val="12"/>
      <color indexed="8"/>
      <name val="Garamond"/>
      <family val="1"/>
    </font>
    <font>
      <b/>
      <sz val="12"/>
      <color indexed="8"/>
      <name val="Rupee Foradian"/>
      <family val="2"/>
    </font>
    <font>
      <b/>
      <sz val="9"/>
      <color theme="1"/>
      <name val="Garamond"/>
      <family val="1"/>
    </font>
    <font>
      <b/>
      <sz val="11"/>
      <name val="Garamond"/>
      <family val="1"/>
    </font>
    <font>
      <sz val="8"/>
      <color theme="1"/>
      <name val="Garamond"/>
      <family val="1"/>
    </font>
    <font>
      <sz val="14"/>
      <color theme="1"/>
      <name val="Garamond"/>
      <family val="1"/>
    </font>
    <font>
      <sz val="12"/>
      <color theme="1"/>
      <name val="Garamond"/>
      <family val="2"/>
    </font>
    <font>
      <sz val="14"/>
      <color theme="1"/>
      <name val="Garamond"/>
      <family val="2"/>
    </font>
    <font>
      <b/>
      <sz val="12"/>
      <color theme="1"/>
      <name val="Garamond"/>
      <family val="1"/>
    </font>
    <font>
      <sz val="10"/>
      <name val="Garamond"/>
      <family val="2"/>
    </font>
    <font>
      <sz val="9"/>
      <color rgb="FF000000"/>
      <name val="Arial"/>
      <family val="2"/>
    </font>
    <font>
      <sz val="11"/>
      <color indexed="8"/>
      <name val="Calibri"/>
      <family val="2"/>
    </font>
    <font>
      <sz val="10"/>
      <color indexed="8"/>
      <name val="Garamond"/>
      <family val="2"/>
    </font>
    <font>
      <b/>
      <sz val="14"/>
      <name val="Arial"/>
      <family val="2"/>
    </font>
    <font>
      <b/>
      <sz val="14"/>
      <name val="Times New Roman"/>
      <family val="1"/>
    </font>
    <font>
      <sz val="14"/>
      <name val="Times New Roman"/>
      <family val="1"/>
    </font>
    <font>
      <sz val="11"/>
      <color theme="1"/>
      <name val="Garamond"/>
      <family val="1"/>
    </font>
    <font>
      <sz val="9"/>
      <color theme="1"/>
      <name val="Garamond"/>
      <family val="1"/>
    </font>
    <font>
      <b/>
      <sz val="8"/>
      <color theme="1"/>
      <name val="Rupee Foradian"/>
      <family val="2"/>
    </font>
    <font>
      <b/>
      <sz val="11"/>
      <color theme="1"/>
      <name val="Garamond"/>
      <family val="1"/>
    </font>
    <font>
      <sz val="9"/>
      <color indexed="8"/>
      <name val="Garamond"/>
      <family val="1"/>
    </font>
    <font>
      <sz val="8"/>
      <color indexed="8"/>
      <name val="Garamond"/>
      <family val="1"/>
    </font>
    <font>
      <sz val="8"/>
      <color rgb="FFFF0000"/>
      <name val="Garamond"/>
      <family val="1"/>
    </font>
    <font>
      <b/>
      <sz val="11"/>
      <name val="Rupee Foradian"/>
      <family val="2"/>
    </font>
    <font>
      <b/>
      <sz val="8.5"/>
      <name val="Garamond"/>
      <family val="1"/>
    </font>
    <font>
      <sz val="8.5"/>
      <name val="Garamond"/>
      <family val="1"/>
    </font>
    <font>
      <sz val="8.5"/>
      <color theme="1"/>
      <name val="Garamond"/>
      <family val="1"/>
    </font>
    <font>
      <sz val="10"/>
      <color theme="1"/>
      <name val="Calibri"/>
      <family val="2"/>
      <scheme val="minor"/>
    </font>
    <font>
      <b/>
      <sz val="8"/>
      <color indexed="8"/>
      <name val="Garamond"/>
      <family val="1"/>
    </font>
    <font>
      <sz val="11"/>
      <name val="Garamond"/>
      <family val="1"/>
    </font>
    <font>
      <b/>
      <sz val="11"/>
      <color theme="1"/>
      <name val="Rupee Foradian"/>
      <family val="2"/>
    </font>
    <font>
      <b/>
      <sz val="11"/>
      <color rgb="FF000000"/>
      <name val="Garamond"/>
      <family val="1"/>
    </font>
    <font>
      <b/>
      <sz val="10"/>
      <color theme="1"/>
      <name val="Rupee Foradian"/>
      <family val="2"/>
    </font>
    <font>
      <b/>
      <sz val="10"/>
      <color rgb="FF000000"/>
      <name val="Garamond"/>
      <family val="1"/>
    </font>
    <font>
      <sz val="10"/>
      <color rgb="FFFF0000"/>
      <name val="Garamond"/>
      <family val="1"/>
    </font>
    <font>
      <b/>
      <sz val="11"/>
      <color rgb="FF000000"/>
      <name val="Rupee Foradian"/>
      <family val="2"/>
    </font>
    <font>
      <b/>
      <vertAlign val="superscript"/>
      <sz val="8"/>
      <name val="Garamond"/>
      <family val="1"/>
    </font>
    <font>
      <b/>
      <vertAlign val="superscript"/>
      <sz val="10"/>
      <name val="Garamond"/>
      <family val="1"/>
    </font>
    <font>
      <sz val="11"/>
      <color theme="1"/>
      <name val="Garamond"/>
      <family val="2"/>
    </font>
  </fonts>
  <fills count="16">
    <fill>
      <patternFill patternType="none"/>
    </fill>
    <fill>
      <patternFill patternType="gray125"/>
    </fill>
    <fill>
      <patternFill patternType="solid">
        <fgColor indexed="13"/>
        <bgColor indexed="64"/>
      </patternFill>
    </fill>
    <fill>
      <patternFill patternType="solid">
        <fgColor indexed="53"/>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indexed="9"/>
        <bgColor indexed="64"/>
      </patternFill>
    </fill>
    <fill>
      <patternFill patternType="solid">
        <fgColor indexed="9"/>
        <bgColor indexed="9"/>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861">
    <xf numFmtId="0" fontId="0" fillId="0" borderId="0"/>
    <xf numFmtId="43" fontId="6" fillId="0" borderId="0" applyFont="0" applyFill="0" applyBorder="0" applyAlignment="0" applyProtection="0"/>
    <xf numFmtId="0" fontId="15" fillId="0" borderId="0"/>
    <xf numFmtId="168" fontId="17" fillId="0" borderId="0">
      <alignment horizontal="right"/>
    </xf>
    <xf numFmtId="170" fontId="13" fillId="0" borderId="0"/>
    <xf numFmtId="170" fontId="13" fillId="0" borderId="0"/>
    <xf numFmtId="170" fontId="23" fillId="0" borderId="0" applyNumberFormat="0" applyFill="0" applyBorder="0" applyAlignment="0" applyProtection="0"/>
    <xf numFmtId="170" fontId="13" fillId="0" borderId="0"/>
    <xf numFmtId="165" fontId="13" fillId="0" borderId="0" applyFont="0" applyFill="0" applyBorder="0" applyAlignment="0" applyProtection="0"/>
    <xf numFmtId="167" fontId="17" fillId="0" borderId="0">
      <alignment horizontal="right"/>
    </xf>
    <xf numFmtId="167" fontId="17" fillId="0" borderId="0">
      <alignment horizontal="right"/>
    </xf>
    <xf numFmtId="0" fontId="13" fillId="0" borderId="0" applyNumberFormat="0" applyFill="0" applyBorder="0" applyAlignment="0" applyProtection="0"/>
    <xf numFmtId="176" fontId="13" fillId="0" borderId="0" applyNumberFormat="0" applyFill="0" applyBorder="0" applyAlignment="0" applyProtection="0"/>
    <xf numFmtId="176" fontId="13" fillId="0" borderId="0" applyNumberFormat="0" applyFill="0" applyBorder="0" applyAlignment="0" applyProtection="0"/>
    <xf numFmtId="178" fontId="13" fillId="0" borderId="0" applyNumberFormat="0" applyFill="0" applyBorder="0" applyAlignment="0" applyProtection="0"/>
    <xf numFmtId="165" fontId="17" fillId="0" borderId="0">
      <alignment horizontal="right"/>
    </xf>
    <xf numFmtId="0" fontId="13" fillId="0" borderId="0"/>
    <xf numFmtId="180" fontId="5" fillId="0" borderId="0" applyNumberFormat="0" applyFill="0" applyBorder="0" applyAlignment="0" applyProtection="0"/>
    <xf numFmtId="180" fontId="5" fillId="0" borderId="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1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5" fontId="13" fillId="0" borderId="0" applyFont="0" applyFill="0" applyBorder="0" applyAlignment="0" applyProtection="0"/>
    <xf numFmtId="43" fontId="6" fillId="0" borderId="0" applyFont="0" applyFill="0" applyBorder="0" applyAlignment="0" applyProtection="0"/>
    <xf numFmtId="165" fontId="13" fillId="0" borderId="0" applyFont="0" applyFill="0" applyBorder="0" applyAlignment="0" applyProtection="0"/>
    <xf numFmtId="43" fontId="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79" fontId="13" fillId="0" borderId="0" applyFont="0" applyFill="0" applyBorder="0" applyAlignment="0" applyProtection="0"/>
    <xf numFmtId="165" fontId="17" fillId="0" borderId="0">
      <alignment horizontal="right"/>
    </xf>
    <xf numFmtId="167" fontId="17" fillId="0" borderId="0">
      <alignment horizontal="right"/>
    </xf>
    <xf numFmtId="165" fontId="17" fillId="0" borderId="0">
      <alignment horizontal="right"/>
    </xf>
    <xf numFmtId="167" fontId="17" fillId="0" borderId="0">
      <alignment horizontal="right"/>
    </xf>
    <xf numFmtId="179" fontId="17" fillId="0" borderId="0">
      <alignment horizontal="right"/>
    </xf>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64"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2"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80"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72"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12" fillId="0" borderId="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0" fontId="12" fillId="0" borderId="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0" fontId="12" fillId="0" borderId="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170" fontId="5" fillId="0" borderId="0" applyNumberFormat="0" applyFill="0" applyBorder="0" applyAlignment="0" applyProtection="0"/>
    <xf numFmtId="0" fontId="12" fillId="0" borderId="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0" fontId="12" fillId="0" borderId="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81"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5" fillId="0" borderId="0" applyNumberFormat="0" applyFill="0" applyBorder="0" applyAlignment="0" applyProtection="0"/>
    <xf numFmtId="179"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70" fontId="13" fillId="0" borderId="0" applyNumberFormat="0" applyFill="0" applyBorder="0" applyAlignment="0" applyProtection="0"/>
    <xf numFmtId="17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179"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179" fontId="13"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5" fillId="0" borderId="0"/>
    <xf numFmtId="179"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170" fontId="13" fillId="0" borderId="0" applyNumberFormat="0" applyFill="0" applyBorder="0" applyAlignment="0" applyProtection="0"/>
    <xf numFmtId="0" fontId="5" fillId="0" borderId="0"/>
    <xf numFmtId="9" fontId="12" fillId="0" borderId="0" applyFont="0" applyFill="0" applyBorder="0" applyAlignment="0" applyProtection="0"/>
    <xf numFmtId="180" fontId="13" fillId="0" borderId="0"/>
    <xf numFmtId="180" fontId="5" fillId="0" borderId="0"/>
    <xf numFmtId="180" fontId="13" fillId="0" borderId="0"/>
    <xf numFmtId="180" fontId="13" fillId="0" borderId="0" applyNumberFormat="0" applyFill="0" applyBorder="0" applyAlignment="0" applyProtection="0"/>
    <xf numFmtId="180" fontId="4" fillId="0" borderId="0" applyNumberFormat="0" applyFill="0" applyBorder="0" applyAlignment="0" applyProtection="0"/>
    <xf numFmtId="180" fontId="4" fillId="0" borderId="0"/>
    <xf numFmtId="168" fontId="17" fillId="0" borderId="0">
      <alignment horizontal="right"/>
    </xf>
    <xf numFmtId="180" fontId="4" fillId="0" borderId="0" applyNumberFormat="0" applyFill="0" applyBorder="0" applyAlignment="0" applyProtection="0"/>
    <xf numFmtId="180" fontId="4" fillId="0" borderId="0"/>
    <xf numFmtId="180" fontId="4" fillId="0" borderId="0" applyNumberFormat="0" applyFill="0" applyBorder="0" applyAlignment="0" applyProtection="0"/>
    <xf numFmtId="180" fontId="4" fillId="0" borderId="0"/>
    <xf numFmtId="9" fontId="4" fillId="0" borderId="0" applyFont="0" applyFill="0" applyBorder="0" applyAlignment="0" applyProtection="0"/>
    <xf numFmtId="9" fontId="6" fillId="0" borderId="0" applyFont="0" applyFill="0" applyBorder="0" applyAlignment="0" applyProtection="0"/>
    <xf numFmtId="168" fontId="2"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NumberFormat="0" applyFill="0" applyBorder="0" applyAlignment="0" applyProtection="0"/>
  </cellStyleXfs>
  <cellXfs count="1085">
    <xf numFmtId="0" fontId="0" fillId="0" borderId="0" xfId="0"/>
    <xf numFmtId="0" fontId="14" fillId="0" borderId="0" xfId="0" applyFont="1" applyFill="1"/>
    <xf numFmtId="0" fontId="14" fillId="0" borderId="0" xfId="0" applyFont="1" applyFill="1" applyBorder="1"/>
    <xf numFmtId="0" fontId="14" fillId="0" borderId="0" xfId="0" applyFont="1" applyBorder="1"/>
    <xf numFmtId="0" fontId="14" fillId="0" borderId="0" xfId="0" applyFont="1"/>
    <xf numFmtId="0" fontId="9" fillId="0" borderId="0" xfId="0" applyFont="1" applyFill="1" applyBorder="1"/>
    <xf numFmtId="0" fontId="10" fillId="0" borderId="0" xfId="0" applyFont="1" applyFill="1"/>
    <xf numFmtId="0" fontId="16" fillId="0" borderId="0" xfId="0" applyFont="1" applyFill="1"/>
    <xf numFmtId="0" fontId="9" fillId="0" borderId="0" xfId="0" applyFont="1"/>
    <xf numFmtId="3" fontId="9" fillId="0" borderId="0" xfId="0" applyNumberFormat="1" applyFont="1"/>
    <xf numFmtId="0" fontId="11" fillId="0" borderId="0" xfId="0" applyFont="1"/>
    <xf numFmtId="0" fontId="18" fillId="0" borderId="0" xfId="0" applyFont="1" applyAlignment="1">
      <alignment horizontal="left" wrapText="1"/>
    </xf>
    <xf numFmtId="0" fontId="9" fillId="0" borderId="0" xfId="0" applyFont="1" applyFill="1"/>
    <xf numFmtId="0" fontId="11" fillId="0" borderId="0" xfId="0" applyFont="1" applyFill="1"/>
    <xf numFmtId="2" fontId="19" fillId="0" borderId="0" xfId="0" quotePrefix="1" applyNumberFormat="1" applyFont="1" applyFill="1" applyBorder="1" applyAlignment="1">
      <alignment horizontal="center"/>
    </xf>
    <xf numFmtId="0" fontId="0" fillId="0" borderId="0" xfId="0" applyBorder="1"/>
    <xf numFmtId="0" fontId="11" fillId="0" borderId="0" xfId="0" applyFont="1" applyFill="1" applyBorder="1"/>
    <xf numFmtId="0" fontId="13" fillId="0" borderId="0" xfId="0" applyFont="1" applyFill="1"/>
    <xf numFmtId="0" fontId="11" fillId="0" borderId="0" xfId="0" applyFont="1" applyFill="1" applyBorder="1" applyAlignment="1">
      <alignment horizontal="center" vertical="top" wrapText="1"/>
    </xf>
    <xf numFmtId="2" fontId="11" fillId="0" borderId="0" xfId="0" applyNumberFormat="1" applyFont="1" applyFill="1" applyBorder="1"/>
    <xf numFmtId="1" fontId="11" fillId="0" borderId="0" xfId="0" applyNumberFormat="1" applyFont="1" applyFill="1" applyBorder="1"/>
    <xf numFmtId="0" fontId="20" fillId="0" borderId="0" xfId="0" applyFont="1" applyFill="1"/>
    <xf numFmtId="1" fontId="9" fillId="0" borderId="0" xfId="0" applyNumberFormat="1" applyFont="1" applyFill="1" applyBorder="1" applyAlignment="1">
      <alignment horizontal="center" vertical="top" wrapText="1"/>
    </xf>
    <xf numFmtId="0" fontId="14" fillId="2" borderId="0" xfId="0" applyFont="1" applyFill="1"/>
    <xf numFmtId="0" fontId="14" fillId="3" borderId="0" xfId="0" applyFont="1" applyFill="1"/>
    <xf numFmtId="0" fontId="14" fillId="0" borderId="0" xfId="0" applyFont="1" applyAlignment="1">
      <alignment horizontal="center"/>
    </xf>
    <xf numFmtId="0" fontId="0" fillId="0" borderId="0" xfId="0" applyFont="1"/>
    <xf numFmtId="0" fontId="0" fillId="2" borderId="0" xfId="0" applyFont="1" applyFill="1"/>
    <xf numFmtId="0" fontId="0" fillId="3" borderId="0" xfId="0" applyFont="1" applyFill="1"/>
    <xf numFmtId="0" fontId="0" fillId="0" borderId="0" xfId="0" applyFont="1" applyBorder="1"/>
    <xf numFmtId="0" fontId="0" fillId="0" borderId="0" xfId="0" applyFont="1" applyFill="1"/>
    <xf numFmtId="1" fontId="14" fillId="0" borderId="0" xfId="0" applyNumberFormat="1" applyFont="1"/>
    <xf numFmtId="0" fontId="14" fillId="2" borderId="0" xfId="0" applyFont="1" applyFill="1" applyBorder="1"/>
    <xf numFmtId="0" fontId="24" fillId="0" borderId="0" xfId="0" applyFont="1" applyFill="1" applyBorder="1"/>
    <xf numFmtId="0" fontId="11" fillId="4" borderId="9" xfId="0" applyFont="1" applyFill="1" applyBorder="1" applyAlignment="1">
      <alignment horizontal="center" vertical="center"/>
    </xf>
    <xf numFmtId="168" fontId="9" fillId="5" borderId="2" xfId="9" applyNumberFormat="1" applyFont="1" applyFill="1" applyBorder="1" applyAlignment="1">
      <alignment horizontal="right" vertical="center"/>
    </xf>
    <xf numFmtId="168" fontId="9" fillId="5" borderId="6" xfId="9" applyNumberFormat="1" applyFont="1" applyFill="1" applyBorder="1" applyAlignment="1">
      <alignment horizontal="right" vertical="center"/>
    </xf>
    <xf numFmtId="0" fontId="9" fillId="0" borderId="0" xfId="0" applyFont="1" applyBorder="1" applyAlignment="1">
      <alignment horizontal="center"/>
    </xf>
    <xf numFmtId="0" fontId="11" fillId="4" borderId="9" xfId="0" applyFont="1" applyFill="1" applyBorder="1" applyAlignment="1">
      <alignment horizontal="center"/>
    </xf>
    <xf numFmtId="1" fontId="11" fillId="4" borderId="9" xfId="5" applyNumberFormat="1" applyFont="1" applyFill="1" applyBorder="1" applyAlignment="1">
      <alignment horizontal="center" vertical="top"/>
    </xf>
    <xf numFmtId="17" fontId="11" fillId="5" borderId="7" xfId="4" applyNumberFormat="1" applyFont="1" applyFill="1" applyBorder="1" applyAlignment="1">
      <alignment horizontal="left" vertical="center" wrapText="1"/>
    </xf>
    <xf numFmtId="3" fontId="9" fillId="5" borderId="2" xfId="5" applyNumberFormat="1" applyFont="1" applyFill="1" applyBorder="1" applyAlignment="1">
      <alignment horizontal="right" vertical="center"/>
    </xf>
    <xf numFmtId="168" fontId="9" fillId="5" borderId="2" xfId="5" applyNumberFormat="1" applyFont="1" applyFill="1" applyBorder="1" applyAlignment="1">
      <alignment horizontal="right" vertical="center"/>
    </xf>
    <xf numFmtId="168" fontId="9" fillId="5" borderId="6" xfId="5" applyNumberFormat="1" applyFont="1" applyFill="1" applyBorder="1" applyAlignment="1">
      <alignment horizontal="right" vertical="center"/>
    </xf>
    <xf numFmtId="3" fontId="9" fillId="5" borderId="2" xfId="4" applyNumberFormat="1" applyFont="1" applyFill="1" applyBorder="1" applyAlignment="1">
      <alignment horizontal="right" vertical="top"/>
    </xf>
    <xf numFmtId="168" fontId="9" fillId="5" borderId="2" xfId="4" applyNumberFormat="1" applyFont="1" applyFill="1" applyBorder="1" applyAlignment="1">
      <alignment horizontal="right" vertical="top"/>
    </xf>
    <xf numFmtId="168" fontId="9" fillId="5" borderId="6" xfId="4" applyNumberFormat="1" applyFont="1" applyFill="1" applyBorder="1" applyAlignment="1">
      <alignment horizontal="right" vertical="top"/>
    </xf>
    <xf numFmtId="0" fontId="11" fillId="4" borderId="2" xfId="0" applyFont="1" applyFill="1" applyBorder="1" applyAlignment="1">
      <alignment horizontal="center" vertical="top" wrapText="1"/>
    </xf>
    <xf numFmtId="0" fontId="11" fillId="4" borderId="2" xfId="0" applyFont="1" applyFill="1" applyBorder="1" applyAlignment="1">
      <alignment horizontal="center"/>
    </xf>
    <xf numFmtId="1" fontId="11" fillId="4" borderId="2" xfId="0" applyNumberFormat="1" applyFont="1" applyFill="1" applyBorder="1" applyAlignment="1">
      <alignment vertical="top" wrapText="1"/>
    </xf>
    <xf numFmtId="0" fontId="11" fillId="4" borderId="7" xfId="0" applyFont="1" applyFill="1" applyBorder="1" applyAlignment="1">
      <alignment horizontal="center" vertical="top" wrapText="1"/>
    </xf>
    <xf numFmtId="0" fontId="11" fillId="4" borderId="6" xfId="0" applyFont="1" applyFill="1" applyBorder="1" applyAlignment="1">
      <alignment horizontal="center" vertical="top" wrapText="1"/>
    </xf>
    <xf numFmtId="0" fontId="14" fillId="3" borderId="0" xfId="0" applyFont="1" applyFill="1" applyBorder="1"/>
    <xf numFmtId="0" fontId="11" fillId="4" borderId="3" xfId="0" applyFont="1" applyFill="1" applyBorder="1" applyAlignment="1">
      <alignment horizontal="center" vertical="top" wrapText="1"/>
    </xf>
    <xf numFmtId="0" fontId="11" fillId="4" borderId="3" xfId="0" applyFont="1" applyFill="1" applyBorder="1" applyAlignment="1">
      <alignment horizontal="center" wrapText="1"/>
    </xf>
    <xf numFmtId="0" fontId="9" fillId="0" borderId="0" xfId="0" applyFont="1" applyFill="1" applyBorder="1" applyAlignment="1">
      <alignment horizontal="center" vertical="top" wrapText="1"/>
    </xf>
    <xf numFmtId="0" fontId="11" fillId="6" borderId="3" xfId="2" applyFont="1" applyFill="1" applyBorder="1" applyAlignment="1">
      <alignment horizontal="center" vertical="center"/>
    </xf>
    <xf numFmtId="0" fontId="11" fillId="6" borderId="3" xfId="2" applyFont="1" applyFill="1" applyBorder="1" applyAlignment="1">
      <alignment horizontal="center" vertical="center" wrapText="1"/>
    </xf>
    <xf numFmtId="0" fontId="21" fillId="0" borderId="0" xfId="0" applyFont="1" applyBorder="1" applyAlignment="1">
      <alignment horizontal="center"/>
    </xf>
    <xf numFmtId="0" fontId="25" fillId="0" borderId="0" xfId="0" applyFont="1"/>
    <xf numFmtId="1" fontId="22" fillId="0" borderId="0" xfId="0" applyNumberFormat="1" applyFont="1" applyAlignment="1">
      <alignment horizontal="center"/>
    </xf>
    <xf numFmtId="0" fontId="24" fillId="6" borderId="4" xfId="0" applyFont="1" applyFill="1" applyBorder="1" applyAlignment="1">
      <alignment horizontal="center" vertical="center"/>
    </xf>
    <xf numFmtId="0" fontId="24" fillId="6" borderId="3" xfId="0" applyFont="1" applyFill="1" applyBorder="1" applyAlignment="1">
      <alignment horizontal="center" vertical="center"/>
    </xf>
    <xf numFmtId="0" fontId="24" fillId="6" borderId="13" xfId="0" applyFont="1" applyFill="1" applyBorder="1" applyAlignment="1">
      <alignment horizontal="center" vertical="center"/>
    </xf>
    <xf numFmtId="165" fontId="0" fillId="5" borderId="2" xfId="0" applyNumberFormat="1" applyFill="1" applyBorder="1"/>
    <xf numFmtId="165" fontId="0" fillId="5" borderId="6" xfId="0" applyNumberFormat="1" applyFill="1" applyBorder="1"/>
    <xf numFmtId="0" fontId="7" fillId="0" borderId="0" xfId="0" applyFont="1" applyFill="1" applyBorder="1" applyAlignment="1">
      <alignment wrapText="1"/>
    </xf>
    <xf numFmtId="0" fontId="24" fillId="6" borderId="6" xfId="0" applyFont="1" applyFill="1" applyBorder="1" applyAlignment="1">
      <alignment horizontal="center" vertical="center"/>
    </xf>
    <xf numFmtId="0" fontId="9" fillId="6" borderId="0" xfId="0" applyFont="1" applyFill="1" applyBorder="1" applyAlignment="1">
      <alignment horizontal="center" vertical="center" wrapText="1"/>
    </xf>
    <xf numFmtId="165" fontId="9" fillId="5" borderId="2" xfId="0" applyNumberFormat="1" applyFont="1" applyFill="1" applyBorder="1" applyAlignment="1">
      <alignment horizontal="right" wrapText="1"/>
    </xf>
    <xf numFmtId="165" fontId="9" fillId="5" borderId="6" xfId="0" applyNumberFormat="1" applyFont="1" applyFill="1" applyBorder="1" applyAlignment="1">
      <alignment horizontal="right" wrapText="1"/>
    </xf>
    <xf numFmtId="171" fontId="9" fillId="5" borderId="2" xfId="9" applyNumberFormat="1" applyFont="1" applyFill="1" applyBorder="1" applyAlignment="1">
      <alignment horizontal="right" vertical="center"/>
    </xf>
    <xf numFmtId="171" fontId="9" fillId="5" borderId="6" xfId="9" applyNumberFormat="1" applyFont="1" applyFill="1" applyBorder="1" applyAlignment="1">
      <alignment horizontal="right" vertical="center"/>
    </xf>
    <xf numFmtId="0" fontId="9" fillId="0" borderId="0" xfId="0" applyFont="1" applyFill="1" applyBorder="1" applyAlignment="1">
      <alignment horizontal="right"/>
    </xf>
    <xf numFmtId="0" fontId="11" fillId="6" borderId="13" xfId="0" applyFont="1" applyFill="1" applyBorder="1" applyAlignment="1">
      <alignment horizontal="center"/>
    </xf>
    <xf numFmtId="0" fontId="11" fillId="6" borderId="0" xfId="0" applyFont="1" applyFill="1" applyBorder="1" applyAlignment="1">
      <alignment horizontal="center"/>
    </xf>
    <xf numFmtId="0" fontId="11" fillId="6" borderId="12" xfId="0" applyFont="1" applyFill="1" applyBorder="1" applyAlignment="1">
      <alignment horizontal="center"/>
    </xf>
    <xf numFmtId="0" fontId="11" fillId="6" borderId="2" xfId="0" applyFont="1" applyFill="1" applyBorder="1" applyAlignment="1">
      <alignment horizontal="center" wrapText="1"/>
    </xf>
    <xf numFmtId="0" fontId="11" fillId="4" borderId="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6" borderId="7" xfId="0" applyFont="1" applyFill="1" applyBorder="1" applyAlignment="1">
      <alignment horizontal="center" wrapText="1"/>
    </xf>
    <xf numFmtId="0" fontId="11" fillId="6" borderId="14" xfId="0" applyFont="1" applyFill="1" applyBorder="1" applyAlignment="1">
      <alignment horizontal="center"/>
    </xf>
    <xf numFmtId="0" fontId="11" fillId="6" borderId="4" xfId="0" applyFont="1" applyFill="1" applyBorder="1" applyAlignment="1">
      <alignment horizontal="center" vertical="top"/>
    </xf>
    <xf numFmtId="0" fontId="11" fillId="6" borderId="3" xfId="0" applyFont="1" applyFill="1" applyBorder="1" applyAlignment="1">
      <alignment horizontal="center" vertical="top"/>
    </xf>
    <xf numFmtId="0" fontId="11" fillId="6" borderId="13" xfId="0" applyFont="1" applyFill="1" applyBorder="1" applyAlignment="1">
      <alignment horizontal="center" vertical="top"/>
    </xf>
    <xf numFmtId="165" fontId="9" fillId="5" borderId="2" xfId="0" applyNumberFormat="1" applyFont="1" applyFill="1" applyBorder="1" applyAlignment="1">
      <alignment horizontal="right"/>
    </xf>
    <xf numFmtId="165" fontId="9" fillId="5" borderId="2" xfId="0" applyNumberFormat="1" applyFont="1" applyFill="1" applyBorder="1"/>
    <xf numFmtId="0" fontId="14" fillId="5" borderId="0" xfId="0" applyFont="1" applyFill="1"/>
    <xf numFmtId="0" fontId="0" fillId="5" borderId="0" xfId="0" applyFont="1" applyFill="1"/>
    <xf numFmtId="0" fontId="9" fillId="5" borderId="0" xfId="0" applyFont="1" applyFill="1"/>
    <xf numFmtId="0" fontId="13" fillId="5" borderId="0" xfId="0" applyFont="1" applyFill="1"/>
    <xf numFmtId="0" fontId="9" fillId="5" borderId="0" xfId="0" applyFont="1" applyFill="1" applyBorder="1"/>
    <xf numFmtId="0" fontId="11" fillId="5" borderId="0" xfId="0" applyFont="1" applyFill="1" applyBorder="1"/>
    <xf numFmtId="0" fontId="11" fillId="5" borderId="0" xfId="0" applyFont="1" applyFill="1"/>
    <xf numFmtId="0" fontId="11" fillId="6" borderId="2" xfId="0" applyFont="1" applyFill="1" applyBorder="1" applyAlignment="1">
      <alignment horizontal="center" vertical="top" wrapText="1"/>
    </xf>
    <xf numFmtId="0" fontId="9" fillId="5" borderId="2" xfId="0" applyFont="1" applyFill="1" applyBorder="1" applyAlignment="1">
      <alignment horizontal="right" vertical="top" wrapText="1"/>
    </xf>
    <xf numFmtId="1" fontId="9" fillId="5" borderId="2" xfId="0" applyNumberFormat="1" applyFont="1" applyFill="1" applyBorder="1" applyAlignment="1">
      <alignment horizontal="right" vertical="top"/>
    </xf>
    <xf numFmtId="0" fontId="11" fillId="0" borderId="0" xfId="0" applyFont="1" applyFill="1" applyAlignment="1">
      <alignment horizontal="left"/>
    </xf>
    <xf numFmtId="3" fontId="9" fillId="5" borderId="2" xfId="0" applyNumberFormat="1" applyFont="1" applyFill="1" applyBorder="1" applyAlignment="1">
      <alignment horizontal="right" vertical="top" wrapText="1"/>
    </xf>
    <xf numFmtId="165" fontId="9" fillId="5" borderId="2" xfId="0" applyNumberFormat="1" applyFont="1" applyFill="1" applyBorder="1" applyAlignment="1">
      <alignment horizontal="right" vertical="top" wrapText="1"/>
    </xf>
    <xf numFmtId="165" fontId="9" fillId="5" borderId="6" xfId="0" applyNumberFormat="1" applyFont="1" applyFill="1" applyBorder="1" applyAlignment="1">
      <alignment horizontal="right" vertical="top" wrapText="1"/>
    </xf>
    <xf numFmtId="0" fontId="11" fillId="5" borderId="0" xfId="0" applyFont="1" applyFill="1" applyAlignment="1">
      <alignment horizontal="left"/>
    </xf>
    <xf numFmtId="0" fontId="24" fillId="0" borderId="0" xfId="0" applyFont="1" applyFill="1"/>
    <xf numFmtId="1" fontId="11" fillId="4" borderId="2" xfId="0" applyNumberFormat="1" applyFont="1" applyFill="1" applyBorder="1" applyAlignment="1">
      <alignment horizontal="center" vertical="center" wrapText="1"/>
    </xf>
    <xf numFmtId="0" fontId="11" fillId="4" borderId="7" xfId="0" applyFont="1" applyFill="1" applyBorder="1" applyAlignment="1">
      <alignment horizontal="center"/>
    </xf>
    <xf numFmtId="0" fontId="11" fillId="4" borderId="6" xfId="0" applyFont="1" applyFill="1" applyBorder="1" applyAlignment="1">
      <alignment horizontal="center"/>
    </xf>
    <xf numFmtId="0" fontId="11" fillId="6" borderId="0"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0" borderId="0" xfId="0" applyFont="1" applyFill="1"/>
    <xf numFmtId="0" fontId="11" fillId="4" borderId="9" xfId="0" applyFont="1" applyFill="1" applyBorder="1" applyAlignment="1">
      <alignment horizontal="left" vertical="top"/>
    </xf>
    <xf numFmtId="0" fontId="11" fillId="4" borderId="9" xfId="0" applyFont="1" applyFill="1" applyBorder="1" applyAlignment="1">
      <alignment horizontal="center" vertical="center" wrapText="1"/>
    </xf>
    <xf numFmtId="0" fontId="11" fillId="6" borderId="1" xfId="2" applyFont="1" applyFill="1" applyBorder="1" applyAlignment="1">
      <alignment horizontal="center" vertical="center"/>
    </xf>
    <xf numFmtId="0" fontId="11" fillId="6" borderId="3" xfId="2" applyFont="1" applyFill="1" applyBorder="1" applyAlignment="1">
      <alignment horizontal="center" vertical="center"/>
    </xf>
    <xf numFmtId="0" fontId="11" fillId="6" borderId="2" xfId="2" applyFont="1" applyFill="1" applyBorder="1" applyAlignment="1">
      <alignment horizontal="center" vertical="center"/>
    </xf>
    <xf numFmtId="0" fontId="11" fillId="0" borderId="0" xfId="0" applyFont="1" applyAlignment="1">
      <alignment horizontal="center"/>
    </xf>
    <xf numFmtId="0" fontId="11" fillId="0" borderId="0" xfId="0" applyFont="1" applyFill="1" applyBorder="1" applyAlignment="1">
      <alignment horizontal="left"/>
    </xf>
    <xf numFmtId="0" fontId="11" fillId="4" borderId="2" xfId="0" applyFont="1" applyFill="1" applyBorder="1" applyAlignment="1">
      <alignment horizontal="center" vertical="top"/>
    </xf>
    <xf numFmtId="3" fontId="11" fillId="4" borderId="2" xfId="0" applyNumberFormat="1" applyFont="1" applyFill="1" applyBorder="1" applyAlignment="1">
      <alignment horizontal="center"/>
    </xf>
    <xf numFmtId="1" fontId="11" fillId="4" borderId="13" xfId="0" applyNumberFormat="1" applyFont="1" applyFill="1" applyBorder="1" applyAlignment="1">
      <alignment horizontal="center" vertical="center" wrapText="1"/>
    </xf>
    <xf numFmtId="0" fontId="11" fillId="4" borderId="3" xfId="0" applyFont="1" applyFill="1" applyBorder="1" applyAlignment="1">
      <alignment horizontal="center"/>
    </xf>
    <xf numFmtId="0" fontId="24" fillId="5" borderId="0" xfId="0" applyFont="1" applyFill="1"/>
    <xf numFmtId="0" fontId="11" fillId="4" borderId="12" xfId="0" applyFont="1" applyFill="1" applyBorder="1" applyAlignment="1">
      <alignment horizontal="center" vertical="center"/>
    </xf>
    <xf numFmtId="0" fontId="24" fillId="0" borderId="0" xfId="0" applyFont="1"/>
    <xf numFmtId="37" fontId="9" fillId="5" borderId="2" xfId="0" applyNumberFormat="1" applyFont="1" applyFill="1" applyBorder="1" applyAlignment="1">
      <alignment horizontal="right"/>
    </xf>
    <xf numFmtId="37" fontId="9" fillId="5" borderId="6" xfId="0" applyNumberFormat="1" applyFont="1" applyFill="1" applyBorder="1" applyAlignment="1">
      <alignment horizontal="right"/>
    </xf>
    <xf numFmtId="165" fontId="9" fillId="5" borderId="0" xfId="0" applyNumberFormat="1" applyFont="1" applyFill="1" applyBorder="1" applyAlignment="1"/>
    <xf numFmtId="165" fontId="0" fillId="5" borderId="0" xfId="0" applyNumberFormat="1" applyFont="1" applyFill="1"/>
    <xf numFmtId="165" fontId="11" fillId="5" borderId="0" xfId="0" applyNumberFormat="1" applyFont="1" applyFill="1" applyBorder="1" applyAlignment="1">
      <alignment horizontal="center"/>
    </xf>
    <xf numFmtId="165" fontId="24" fillId="5" borderId="0" xfId="0" applyNumberFormat="1" applyFont="1" applyFill="1"/>
    <xf numFmtId="165" fontId="0" fillId="5" borderId="0" xfId="0" applyNumberFormat="1" applyFont="1" applyFill="1" applyBorder="1"/>
    <xf numFmtId="165" fontId="13" fillId="5" borderId="0" xfId="0" applyNumberFormat="1" applyFont="1" applyFill="1"/>
    <xf numFmtId="165" fontId="9" fillId="5" borderId="0" xfId="0" applyNumberFormat="1" applyFont="1" applyFill="1"/>
    <xf numFmtId="1" fontId="11" fillId="6" borderId="4" xfId="0" applyNumberFormat="1" applyFont="1" applyFill="1" applyBorder="1" applyAlignment="1">
      <alignment horizontal="center" vertical="center" wrapText="1"/>
    </xf>
    <xf numFmtId="1" fontId="11" fillId="6" borderId="3" xfId="0" applyNumberFormat="1" applyFont="1" applyFill="1" applyBorder="1" applyAlignment="1">
      <alignment horizontal="center" vertical="center" wrapText="1"/>
    </xf>
    <xf numFmtId="1" fontId="11" fillId="6" borderId="13" xfId="0" applyNumberFormat="1" applyFont="1" applyFill="1" applyBorder="1" applyAlignment="1">
      <alignment horizontal="center" vertical="center" wrapText="1"/>
    </xf>
    <xf numFmtId="164" fontId="11" fillId="5" borderId="7" xfId="0" quotePrefix="1" applyNumberFormat="1" applyFont="1" applyFill="1" applyBorder="1" applyAlignment="1">
      <alignment horizontal="left"/>
    </xf>
    <xf numFmtId="164" fontId="11" fillId="5" borderId="7" xfId="0" applyNumberFormat="1" applyFont="1" applyFill="1" applyBorder="1" applyAlignment="1">
      <alignment horizontal="left"/>
    </xf>
    <xf numFmtId="164" fontId="16" fillId="5" borderId="0" xfId="0" applyNumberFormat="1" applyFont="1" applyFill="1"/>
    <xf numFmtId="164" fontId="28" fillId="5" borderId="0" xfId="0" applyNumberFormat="1" applyFont="1" applyFill="1"/>
    <xf numFmtId="165" fontId="9" fillId="5" borderId="0" xfId="0" applyNumberFormat="1" applyFont="1" applyFill="1" applyBorder="1" applyAlignment="1">
      <alignment horizontal="right"/>
    </xf>
    <xf numFmtId="164" fontId="24" fillId="5" borderId="0" xfId="0" applyNumberFormat="1" applyFont="1" applyFill="1"/>
    <xf numFmtId="1" fontId="16" fillId="5" borderId="0" xfId="0" applyNumberFormat="1" applyFont="1" applyFill="1"/>
    <xf numFmtId="3" fontId="11" fillId="6" borderId="2" xfId="0" applyNumberFormat="1" applyFont="1" applyFill="1" applyBorder="1" applyAlignment="1">
      <alignment horizontal="center" vertical="center" wrapText="1"/>
    </xf>
    <xf numFmtId="3" fontId="11" fillId="6" borderId="6" xfId="0" applyNumberFormat="1" applyFont="1" applyFill="1" applyBorder="1" applyAlignment="1">
      <alignment horizontal="center" vertical="center" wrapText="1"/>
    </xf>
    <xf numFmtId="168" fontId="9" fillId="5" borderId="2" xfId="0" applyNumberFormat="1" applyFont="1" applyFill="1" applyBorder="1" applyAlignment="1">
      <alignment horizontal="right"/>
    </xf>
    <xf numFmtId="168" fontId="9" fillId="5" borderId="6" xfId="0" applyNumberFormat="1" applyFont="1" applyFill="1" applyBorder="1" applyAlignment="1">
      <alignment horizontal="right"/>
    </xf>
    <xf numFmtId="0" fontId="11" fillId="5" borderId="0" xfId="0" applyFont="1" applyFill="1" applyAlignment="1">
      <alignment horizontal="center" vertical="center"/>
    </xf>
    <xf numFmtId="172" fontId="9" fillId="5" borderId="2" xfId="0" applyNumberFormat="1" applyFont="1" applyFill="1" applyBorder="1" applyAlignment="1">
      <alignment horizontal="right"/>
    </xf>
    <xf numFmtId="0" fontId="30" fillId="5" borderId="0" xfId="0" applyFont="1" applyFill="1"/>
    <xf numFmtId="3" fontId="29" fillId="6" borderId="2" xfId="0" applyNumberFormat="1" applyFont="1" applyFill="1" applyBorder="1" applyAlignment="1">
      <alignment horizontal="center" vertical="center" wrapText="1"/>
    </xf>
    <xf numFmtId="0" fontId="29" fillId="6" borderId="2" xfId="0" applyFont="1" applyFill="1" applyBorder="1" applyAlignment="1">
      <alignment horizontal="center" vertical="center" wrapText="1"/>
    </xf>
    <xf numFmtId="165" fontId="29" fillId="6" borderId="2" xfId="0" applyNumberFormat="1" applyFont="1" applyFill="1" applyBorder="1" applyAlignment="1">
      <alignment horizontal="center" vertical="center" wrapText="1"/>
    </xf>
    <xf numFmtId="0" fontId="32" fillId="5" borderId="0" xfId="0" applyFont="1" applyFill="1"/>
    <xf numFmtId="168" fontId="19" fillId="5" borderId="2" xfId="0" applyNumberFormat="1" applyFont="1" applyFill="1" applyBorder="1" applyAlignment="1">
      <alignment horizontal="right" vertical="top" wrapText="1"/>
    </xf>
    <xf numFmtId="165" fontId="19" fillId="5" borderId="2" xfId="0" applyNumberFormat="1" applyFont="1" applyFill="1" applyBorder="1" applyAlignment="1">
      <alignment horizontal="right" vertical="top" wrapText="1"/>
    </xf>
    <xf numFmtId="0" fontId="19" fillId="5" borderId="0" xfId="0" applyFont="1" applyFill="1"/>
    <xf numFmtId="165" fontId="30" fillId="5" borderId="0" xfId="0" applyNumberFormat="1" applyFont="1" applyFill="1"/>
    <xf numFmtId="0" fontId="30" fillId="5" borderId="0" xfId="0" applyFont="1" applyFill="1" applyAlignment="1">
      <alignment vertical="center"/>
    </xf>
    <xf numFmtId="1" fontId="32" fillId="5" borderId="0" xfId="0" applyNumberFormat="1" applyFont="1" applyFill="1" applyAlignment="1">
      <alignment vertical="center"/>
    </xf>
    <xf numFmtId="165" fontId="13" fillId="0" borderId="0" xfId="0" applyNumberFormat="1" applyFont="1" applyFill="1"/>
    <xf numFmtId="165" fontId="0" fillId="0" borderId="0" xfId="0" applyNumberFormat="1" applyFont="1" applyFill="1"/>
    <xf numFmtId="1" fontId="24" fillId="0" borderId="0" xfId="0" applyNumberFormat="1" applyFont="1" applyFill="1"/>
    <xf numFmtId="1" fontId="13" fillId="0" borderId="0" xfId="0" applyNumberFormat="1" applyFont="1" applyFill="1"/>
    <xf numFmtId="1" fontId="0" fillId="0" borderId="0" xfId="0" applyNumberFormat="1" applyFont="1" applyFill="1"/>
    <xf numFmtId="1" fontId="29" fillId="6" borderId="4" xfId="0" applyNumberFormat="1" applyFont="1" applyFill="1" applyBorder="1" applyAlignment="1">
      <alignment horizontal="center" vertical="center" wrapText="1"/>
    </xf>
    <xf numFmtId="1" fontId="29" fillId="6" borderId="3" xfId="0" applyNumberFormat="1" applyFont="1" applyFill="1" applyBorder="1" applyAlignment="1">
      <alignment horizontal="center" vertical="center" wrapText="1"/>
    </xf>
    <xf numFmtId="1" fontId="29" fillId="6" borderId="13" xfId="0" applyNumberFormat="1" applyFont="1" applyFill="1" applyBorder="1" applyAlignment="1">
      <alignment horizontal="center" vertical="center" wrapText="1"/>
    </xf>
    <xf numFmtId="0" fontId="29" fillId="6" borderId="7" xfId="0" applyFont="1" applyFill="1" applyBorder="1" applyAlignment="1">
      <alignment horizontal="left" vertical="center" wrapText="1"/>
    </xf>
    <xf numFmtId="0" fontId="28" fillId="0" borderId="0" xfId="0" applyFont="1" applyFill="1"/>
    <xf numFmtId="38" fontId="9" fillId="5" borderId="2" xfId="0" applyNumberFormat="1" applyFont="1" applyFill="1" applyBorder="1" applyAlignment="1">
      <alignment horizontal="right" vertical="top"/>
    </xf>
    <xf numFmtId="173" fontId="9" fillId="5" borderId="2" xfId="0" applyNumberFormat="1" applyFont="1" applyFill="1" applyBorder="1" applyAlignment="1">
      <alignment horizontal="right" vertical="top" wrapText="1"/>
    </xf>
    <xf numFmtId="173" fontId="9" fillId="5" borderId="6" xfId="0" applyNumberFormat="1" applyFont="1" applyFill="1" applyBorder="1" applyAlignment="1">
      <alignment horizontal="right" vertical="top" wrapText="1"/>
    </xf>
    <xf numFmtId="168" fontId="9" fillId="5" borderId="1" xfId="0" applyNumberFormat="1" applyFont="1" applyFill="1" applyBorder="1" applyAlignment="1">
      <alignment horizontal="right"/>
    </xf>
    <xf numFmtId="165" fontId="9" fillId="5" borderId="2" xfId="0" applyNumberFormat="1" applyFont="1" applyFill="1" applyBorder="1" applyAlignment="1">
      <alignment vertical="top" wrapText="1"/>
    </xf>
    <xf numFmtId="0" fontId="24" fillId="5" borderId="0" xfId="0" applyFont="1" applyFill="1" applyAlignment="1">
      <alignment horizontal="center"/>
    </xf>
    <xf numFmtId="0" fontId="14" fillId="5" borderId="0" xfId="0" applyFont="1" applyFill="1" applyAlignment="1">
      <alignment horizontal="center" vertical="center"/>
    </xf>
    <xf numFmtId="1" fontId="11" fillId="6" borderId="4" xfId="0" quotePrefix="1" applyNumberFormat="1" applyFont="1" applyFill="1" applyBorder="1" applyAlignment="1">
      <alignment horizontal="center" vertical="center"/>
    </xf>
    <xf numFmtId="1" fontId="11" fillId="6" borderId="3" xfId="0" applyNumberFormat="1" applyFont="1" applyFill="1" applyBorder="1" applyAlignment="1">
      <alignment horizontal="center" vertical="center"/>
    </xf>
    <xf numFmtId="0" fontId="11" fillId="6" borderId="6" xfId="2" applyFont="1" applyFill="1" applyBorder="1" applyAlignment="1">
      <alignment horizontal="center" vertical="center"/>
    </xf>
    <xf numFmtId="0" fontId="11" fillId="6" borderId="6" xfId="2" applyFont="1" applyFill="1" applyBorder="1" applyAlignment="1">
      <alignment horizontal="center" vertical="center" wrapText="1"/>
    </xf>
    <xf numFmtId="168" fontId="9" fillId="5" borderId="1" xfId="9" applyNumberFormat="1" applyFont="1" applyFill="1" applyBorder="1" applyAlignment="1">
      <alignment horizontal="right" vertical="center"/>
    </xf>
    <xf numFmtId="168" fontId="9" fillId="5" borderId="11" xfId="9" applyNumberFormat="1" applyFont="1" applyFill="1" applyBorder="1" applyAlignment="1">
      <alignment horizontal="right" vertical="center"/>
    </xf>
    <xf numFmtId="0" fontId="34" fillId="0" borderId="0" xfId="0" applyFont="1" applyFill="1"/>
    <xf numFmtId="0" fontId="34" fillId="0" borderId="0" xfId="0" applyFont="1"/>
    <xf numFmtId="0" fontId="8" fillId="0" borderId="0" xfId="0" applyFont="1" applyBorder="1" applyAlignment="1">
      <alignment horizontal="center"/>
    </xf>
    <xf numFmtId="0" fontId="8" fillId="0" borderId="0" xfId="0" applyFont="1" applyFill="1"/>
    <xf numFmtId="0" fontId="34" fillId="0" borderId="0" xfId="0" applyFont="1" applyBorder="1"/>
    <xf numFmtId="17" fontId="11" fillId="5" borderId="10" xfId="4" applyNumberFormat="1" applyFont="1" applyFill="1" applyBorder="1" applyAlignment="1">
      <alignment horizontal="left" vertical="center" wrapText="1"/>
    </xf>
    <xf numFmtId="17" fontId="11" fillId="5" borderId="7" xfId="0" applyNumberFormat="1" applyFont="1" applyFill="1" applyBorder="1" applyAlignment="1">
      <alignment horizontal="left"/>
    </xf>
    <xf numFmtId="0" fontId="11" fillId="5" borderId="7" xfId="0" applyFont="1" applyFill="1" applyBorder="1" applyAlignment="1">
      <alignment horizontal="left"/>
    </xf>
    <xf numFmtId="0" fontId="16" fillId="5" borderId="0" xfId="0" applyFont="1" applyFill="1"/>
    <xf numFmtId="0" fontId="28" fillId="5" borderId="0" xfId="0" applyFont="1" applyFill="1"/>
    <xf numFmtId="164" fontId="29" fillId="5" borderId="7" xfId="0" quotePrefix="1" applyNumberFormat="1" applyFont="1" applyFill="1" applyBorder="1" applyAlignment="1">
      <alignment horizontal="left"/>
    </xf>
    <xf numFmtId="164" fontId="24" fillId="5" borderId="7" xfId="0" applyNumberFormat="1" applyFont="1" applyFill="1" applyBorder="1" applyAlignment="1">
      <alignment horizontal="left"/>
    </xf>
    <xf numFmtId="0" fontId="24" fillId="0" borderId="0" xfId="0" applyFont="1" applyFill="1" applyAlignment="1">
      <alignment horizontal="left"/>
    </xf>
    <xf numFmtId="0" fontId="24" fillId="5" borderId="0" xfId="0" applyFont="1" applyFill="1" applyAlignment="1">
      <alignment horizontal="left"/>
    </xf>
    <xf numFmtId="0" fontId="24" fillId="5" borderId="7" xfId="0" applyFont="1" applyFill="1" applyBorder="1"/>
    <xf numFmtId="164" fontId="24" fillId="5" borderId="7" xfId="0" applyNumberFormat="1" applyFont="1" applyFill="1" applyBorder="1"/>
    <xf numFmtId="0" fontId="37" fillId="0" borderId="0" xfId="0" applyFont="1"/>
    <xf numFmtId="0" fontId="8" fillId="0" borderId="0" xfId="0" applyFont="1" applyFill="1" applyBorder="1" applyAlignment="1"/>
    <xf numFmtId="168" fontId="11" fillId="5" borderId="0" xfId="0" applyNumberFormat="1" applyFont="1" applyFill="1" applyBorder="1" applyAlignment="1">
      <alignment horizontal="left"/>
    </xf>
    <xf numFmtId="17" fontId="11" fillId="5" borderId="7" xfId="0" applyNumberFormat="1" applyFont="1" applyFill="1" applyBorder="1" applyAlignment="1">
      <alignment horizontal="left" vertical="top"/>
    </xf>
    <xf numFmtId="17" fontId="11" fillId="5" borderId="10" xfId="0" applyNumberFormat="1" applyFont="1" applyFill="1" applyBorder="1" applyAlignment="1">
      <alignment horizontal="left" vertical="top"/>
    </xf>
    <xf numFmtId="0" fontId="22" fillId="0" borderId="0" xfId="0" applyFont="1" applyFill="1"/>
    <xf numFmtId="1" fontId="24" fillId="0" borderId="0" xfId="0" applyNumberFormat="1" applyFont="1" applyAlignment="1">
      <alignment horizontal="left"/>
    </xf>
    <xf numFmtId="0" fontId="24" fillId="0" borderId="0" xfId="0" applyFont="1" applyAlignment="1">
      <alignment horizontal="left"/>
    </xf>
    <xf numFmtId="0" fontId="28" fillId="0" borderId="0" xfId="0" applyFont="1"/>
    <xf numFmtId="1" fontId="11" fillId="4" borderId="7" xfId="0" applyNumberFormat="1" applyFont="1" applyFill="1" applyBorder="1" applyAlignment="1">
      <alignment horizontal="center"/>
    </xf>
    <xf numFmtId="1" fontId="11" fillId="4" borderId="6" xfId="0" applyNumberFormat="1" applyFont="1" applyFill="1" applyBorder="1" applyAlignment="1">
      <alignment horizontal="center"/>
    </xf>
    <xf numFmtId="0" fontId="11" fillId="4" borderId="13" xfId="0" applyFont="1" applyFill="1" applyBorder="1" applyAlignment="1">
      <alignment horizontal="center" wrapText="1"/>
    </xf>
    <xf numFmtId="0" fontId="11" fillId="6" borderId="7" xfId="0" applyFont="1" applyFill="1" applyBorder="1" applyAlignment="1">
      <alignment horizontal="center" vertical="center" wrapText="1"/>
    </xf>
    <xf numFmtId="0" fontId="11" fillId="4" borderId="4" xfId="0" applyFont="1" applyFill="1" applyBorder="1" applyAlignment="1">
      <alignment horizontal="center" vertical="top" wrapText="1"/>
    </xf>
    <xf numFmtId="164" fontId="21" fillId="5" borderId="7" xfId="0" applyNumberFormat="1" applyFont="1" applyFill="1" applyBorder="1" applyAlignment="1">
      <alignment horizontal="left" vertical="top" wrapText="1"/>
    </xf>
    <xf numFmtId="168" fontId="18" fillId="5" borderId="2" xfId="0" applyNumberFormat="1" applyFont="1" applyFill="1" applyBorder="1" applyAlignment="1">
      <alignment horizontal="right"/>
    </xf>
    <xf numFmtId="168" fontId="18" fillId="5" borderId="6" xfId="0" applyNumberFormat="1" applyFont="1" applyFill="1" applyBorder="1" applyAlignment="1">
      <alignment horizontal="right"/>
    </xf>
    <xf numFmtId="0" fontId="29" fillId="6" borderId="7" xfId="0" applyFont="1" applyFill="1" applyBorder="1" applyAlignment="1">
      <alignment horizontal="center" vertical="center" wrapText="1"/>
    </xf>
    <xf numFmtId="3" fontId="29" fillId="6" borderId="6" xfId="0" applyNumberFormat="1" applyFont="1" applyFill="1" applyBorder="1" applyAlignment="1">
      <alignment horizontal="center" vertical="center" wrapText="1"/>
    </xf>
    <xf numFmtId="1" fontId="9" fillId="5" borderId="2" xfId="0" applyNumberFormat="1" applyFont="1" applyFill="1" applyBorder="1" applyAlignment="1">
      <alignment vertical="top" wrapText="1"/>
    </xf>
    <xf numFmtId="0" fontId="11" fillId="6" borderId="4"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6" xfId="0" applyFont="1" applyFill="1" applyBorder="1" applyAlignment="1">
      <alignment horizontal="center" wrapText="1"/>
    </xf>
    <xf numFmtId="0" fontId="11" fillId="6" borderId="7" xfId="0" applyFont="1" applyFill="1" applyBorder="1" applyAlignment="1">
      <alignment horizontal="center"/>
    </xf>
    <xf numFmtId="168" fontId="9" fillId="5" borderId="2" xfId="0" applyNumberFormat="1" applyFont="1" applyFill="1" applyBorder="1" applyAlignment="1">
      <alignment horizontal="right" vertical="top" wrapText="1"/>
    </xf>
    <xf numFmtId="168" fontId="9" fillId="5" borderId="6" xfId="0" applyNumberFormat="1" applyFont="1" applyFill="1" applyBorder="1" applyAlignment="1">
      <alignment horizontal="right" vertical="top" wrapText="1"/>
    </xf>
    <xf numFmtId="171" fontId="9" fillId="5" borderId="2" xfId="0" applyNumberFormat="1" applyFont="1" applyFill="1" applyBorder="1" applyAlignment="1">
      <alignment horizontal="right" vertical="top" wrapText="1"/>
    </xf>
    <xf numFmtId="168" fontId="19" fillId="5" borderId="6" xfId="0" applyNumberFormat="1" applyFont="1" applyFill="1" applyBorder="1" applyAlignment="1">
      <alignment horizontal="right" vertical="top" wrapText="1"/>
    </xf>
    <xf numFmtId="168" fontId="9" fillId="5" borderId="7" xfId="4" applyNumberFormat="1" applyFont="1" applyFill="1" applyBorder="1" applyAlignment="1">
      <alignment horizontal="right" vertical="top"/>
    </xf>
    <xf numFmtId="0" fontId="11" fillId="6" borderId="4" xfId="0" applyFont="1" applyFill="1" applyBorder="1" applyAlignment="1">
      <alignment horizontal="center" vertical="center" wrapText="1"/>
    </xf>
    <xf numFmtId="0" fontId="11" fillId="6" borderId="7" xfId="2" applyFont="1" applyFill="1" applyBorder="1" applyAlignment="1">
      <alignment horizontal="left" vertical="center"/>
    </xf>
    <xf numFmtId="0" fontId="11" fillId="6" borderId="7" xfId="0" applyFont="1" applyFill="1" applyBorder="1" applyAlignment="1">
      <alignment horizontal="left" vertical="top"/>
    </xf>
    <xf numFmtId="0" fontId="11" fillId="6" borderId="4" xfId="0" applyFont="1" applyFill="1" applyBorder="1" applyAlignment="1">
      <alignment horizontal="left" vertical="center"/>
    </xf>
    <xf numFmtId="0" fontId="24" fillId="5" borderId="0" xfId="0" applyFont="1" applyFill="1" applyAlignment="1">
      <alignment horizontal="right"/>
    </xf>
    <xf numFmtId="0" fontId="39" fillId="5" borderId="0" xfId="0" applyFont="1" applyFill="1"/>
    <xf numFmtId="0" fontId="11" fillId="4" borderId="9" xfId="0" applyFont="1" applyFill="1" applyBorder="1" applyAlignment="1">
      <alignment horizontal="center" vertical="center"/>
    </xf>
    <xf numFmtId="0" fontId="9" fillId="6" borderId="3"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11" fillId="6" borderId="2" xfId="0" applyFont="1" applyFill="1" applyBorder="1" applyAlignment="1">
      <alignment horizontal="center"/>
    </xf>
    <xf numFmtId="0" fontId="11" fillId="6" borderId="7" xfId="0" applyFont="1" applyFill="1" applyBorder="1" applyAlignment="1">
      <alignment horizontal="center" vertical="top"/>
    </xf>
    <xf numFmtId="0" fontId="11" fillId="6" borderId="2" xfId="0" applyFont="1" applyFill="1" applyBorder="1" applyAlignment="1">
      <alignment horizontal="center" vertical="top"/>
    </xf>
    <xf numFmtId="0" fontId="11" fillId="6" borderId="6" xfId="0" applyFont="1" applyFill="1" applyBorder="1" applyAlignment="1">
      <alignment horizontal="center" vertical="top"/>
    </xf>
    <xf numFmtId="0" fontId="11" fillId="6" borderId="3" xfId="0" applyFont="1" applyFill="1" applyBorder="1" applyAlignment="1">
      <alignment horizontal="center"/>
    </xf>
    <xf numFmtId="0" fontId="24" fillId="5" borderId="0" xfId="0" applyFont="1" applyFill="1" applyBorder="1"/>
    <xf numFmtId="165" fontId="0" fillId="5" borderId="0" xfId="0" applyNumberFormat="1" applyFill="1" applyBorder="1"/>
    <xf numFmtId="168" fontId="19" fillId="5" borderId="1" xfId="0" applyNumberFormat="1" applyFont="1" applyFill="1" applyBorder="1" applyAlignment="1">
      <alignment horizontal="right"/>
    </xf>
    <xf numFmtId="0" fontId="30" fillId="5" borderId="0" xfId="0" applyFont="1" applyFill="1" applyBorder="1"/>
    <xf numFmtId="168" fontId="19" fillId="5" borderId="2" xfId="0" applyNumberFormat="1" applyFont="1" applyFill="1" applyBorder="1" applyAlignment="1">
      <alignment horizontal="right"/>
    </xf>
    <xf numFmtId="1" fontId="11" fillId="6" borderId="7" xfId="0" applyNumberFormat="1" applyFont="1" applyFill="1" applyBorder="1" applyAlignment="1">
      <alignment horizontal="center" vertical="center" wrapText="1"/>
    </xf>
    <xf numFmtId="165" fontId="9" fillId="5" borderId="2" xfId="0" applyNumberFormat="1" applyFont="1" applyFill="1" applyBorder="1" applyAlignment="1">
      <alignment horizontal="right" vertical="center" wrapText="1"/>
    </xf>
    <xf numFmtId="165" fontId="9" fillId="5" borderId="7" xfId="0" applyNumberFormat="1" applyFont="1" applyFill="1" applyBorder="1" applyAlignment="1">
      <alignment horizontal="right" vertical="center" wrapText="1"/>
    </xf>
    <xf numFmtId="165" fontId="9" fillId="5" borderId="6" xfId="0" applyNumberFormat="1" applyFont="1" applyFill="1" applyBorder="1" applyAlignment="1">
      <alignment horizontal="right" vertical="center" wrapText="1"/>
    </xf>
    <xf numFmtId="0" fontId="29" fillId="6" borderId="9" xfId="5" applyNumberFormat="1" applyFont="1" applyFill="1" applyBorder="1" applyAlignment="1">
      <alignment horizontal="center" vertical="center"/>
    </xf>
    <xf numFmtId="168" fontId="0" fillId="0" borderId="0" xfId="0" applyNumberFormat="1"/>
    <xf numFmtId="0" fontId="21" fillId="4" borderId="4" xfId="0" applyFont="1" applyFill="1" applyBorder="1" applyAlignment="1">
      <alignment horizontal="center" vertical="center" wrapText="1"/>
    </xf>
    <xf numFmtId="3" fontId="21" fillId="4" borderId="3" xfId="0"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1" fontId="11" fillId="4" borderId="11" xfId="0" applyNumberFormat="1" applyFont="1" applyFill="1" applyBorder="1" applyAlignment="1">
      <alignment horizontal="center" vertical="center" wrapText="1"/>
    </xf>
    <xf numFmtId="0" fontId="11" fillId="4" borderId="5" xfId="0" applyFont="1" applyFill="1" applyBorder="1" applyAlignment="1">
      <alignment horizontal="center"/>
    </xf>
    <xf numFmtId="0" fontId="11" fillId="4" borderId="1" xfId="0" applyFont="1" applyFill="1" applyBorder="1" applyAlignment="1">
      <alignment horizontal="center"/>
    </xf>
    <xf numFmtId="0" fontId="11" fillId="4" borderId="11" xfId="0" applyFont="1" applyFill="1" applyBorder="1" applyAlignment="1">
      <alignment horizontal="center"/>
    </xf>
    <xf numFmtId="0" fontId="21" fillId="6" borderId="6" xfId="0" applyFont="1" applyFill="1" applyBorder="1" applyAlignment="1">
      <alignment horizontal="center" vertical="center"/>
    </xf>
    <xf numFmtId="174" fontId="18" fillId="5" borderId="2" xfId="0" applyNumberFormat="1" applyFont="1" applyFill="1" applyBorder="1" applyAlignment="1">
      <alignment horizontal="right"/>
    </xf>
    <xf numFmtId="174" fontId="18" fillId="5" borderId="6" xfId="0" applyNumberFormat="1" applyFont="1" applyFill="1" applyBorder="1" applyAlignment="1">
      <alignment horizontal="right"/>
    </xf>
    <xf numFmtId="0" fontId="21" fillId="5" borderId="9" xfId="0" applyFont="1" applyFill="1" applyBorder="1"/>
    <xf numFmtId="174" fontId="18" fillId="5" borderId="7" xfId="0" applyNumberFormat="1" applyFont="1" applyFill="1" applyBorder="1" applyAlignment="1">
      <alignment horizontal="right"/>
    </xf>
    <xf numFmtId="174" fontId="21" fillId="5" borderId="2" xfId="0" applyNumberFormat="1" applyFont="1" applyFill="1" applyBorder="1" applyAlignment="1">
      <alignment horizontal="right"/>
    </xf>
    <xf numFmtId="174" fontId="21" fillId="5" borderId="6" xfId="0" applyNumberFormat="1" applyFont="1" applyFill="1" applyBorder="1" applyAlignment="1">
      <alignment horizontal="right"/>
    </xf>
    <xf numFmtId="1" fontId="29" fillId="6" borderId="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21" fillId="6" borderId="0" xfId="0" applyFont="1" applyFill="1" applyBorder="1" applyAlignment="1">
      <alignment horizontal="center" vertical="top" wrapText="1"/>
    </xf>
    <xf numFmtId="0" fontId="21" fillId="6" borderId="3" xfId="0" applyFont="1" applyFill="1" applyBorder="1" applyAlignment="1">
      <alignment horizontal="center" vertical="top" wrapText="1"/>
    </xf>
    <xf numFmtId="3" fontId="21" fillId="6" borderId="0" xfId="0" applyNumberFormat="1" applyFont="1" applyFill="1" applyBorder="1" applyAlignment="1">
      <alignment horizontal="center" vertical="top" wrapText="1"/>
    </xf>
    <xf numFmtId="0" fontId="21" fillId="6" borderId="13" xfId="0" applyFont="1" applyFill="1" applyBorder="1" applyAlignment="1">
      <alignment horizontal="center" vertical="top" wrapText="1"/>
    </xf>
    <xf numFmtId="174" fontId="18" fillId="5" borderId="3" xfId="0" applyNumberFormat="1" applyFont="1" applyFill="1" applyBorder="1" applyAlignment="1">
      <alignment horizontal="right"/>
    </xf>
    <xf numFmtId="174" fontId="18" fillId="5" borderId="13" xfId="0" applyNumberFormat="1" applyFont="1" applyFill="1" applyBorder="1" applyAlignment="1">
      <alignment horizontal="right"/>
    </xf>
    <xf numFmtId="0" fontId="21" fillId="6" borderId="7"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9" xfId="0" applyFont="1" applyFill="1" applyBorder="1" applyAlignment="1">
      <alignment horizontal="center" vertical="center"/>
    </xf>
    <xf numFmtId="0" fontId="21" fillId="5" borderId="8" xfId="0" applyFont="1" applyFill="1" applyBorder="1"/>
    <xf numFmtId="174" fontId="18" fillId="5" borderId="4" xfId="0" applyNumberFormat="1" applyFont="1" applyFill="1" applyBorder="1" applyAlignment="1">
      <alignment horizontal="right"/>
    </xf>
    <xf numFmtId="0" fontId="11" fillId="6" borderId="3" xfId="0" applyFont="1" applyFill="1" applyBorder="1" applyAlignment="1">
      <alignment horizontal="center" vertical="center" wrapText="1"/>
    </xf>
    <xf numFmtId="0" fontId="24" fillId="6" borderId="7" xfId="0" applyFont="1" applyFill="1" applyBorder="1" applyAlignment="1">
      <alignment horizontal="center" vertical="center"/>
    </xf>
    <xf numFmtId="170" fontId="11" fillId="0" borderId="0" xfId="7" applyFont="1" applyAlignment="1">
      <alignment vertical="top"/>
    </xf>
    <xf numFmtId="0" fontId="11" fillId="6" borderId="11" xfId="0" applyFont="1" applyFill="1" applyBorder="1" applyAlignment="1">
      <alignment horizontal="center" wrapText="1"/>
    </xf>
    <xf numFmtId="1" fontId="11" fillId="4" borderId="5" xfId="7" applyNumberFormat="1" applyFont="1" applyFill="1" applyBorder="1" applyAlignment="1">
      <alignment horizontal="center" vertical="top" wrapText="1"/>
    </xf>
    <xf numFmtId="168" fontId="29" fillId="5" borderId="9" xfId="0" applyNumberFormat="1" applyFont="1" applyFill="1" applyBorder="1" applyAlignment="1">
      <alignment horizontal="left"/>
    </xf>
    <xf numFmtId="168" fontId="19" fillId="5" borderId="9" xfId="0" applyNumberFormat="1" applyFont="1" applyFill="1" applyBorder="1" applyAlignment="1">
      <alignment horizontal="right"/>
    </xf>
    <xf numFmtId="0" fontId="39" fillId="0" borderId="0" xfId="0" applyFont="1"/>
    <xf numFmtId="0" fontId="32" fillId="0" borderId="0" xfId="0" applyFont="1"/>
    <xf numFmtId="0" fontId="11" fillId="5" borderId="7" xfId="0" applyFont="1" applyFill="1" applyBorder="1" applyAlignment="1">
      <alignment horizontal="center"/>
    </xf>
    <xf numFmtId="3" fontId="0" fillId="0" borderId="0" xfId="0" applyNumberFormat="1" applyFill="1"/>
    <xf numFmtId="0" fontId="11" fillId="0" borderId="0" xfId="0" applyFont="1" applyFill="1" applyBorder="1" applyAlignment="1">
      <alignment horizontal="left"/>
    </xf>
    <xf numFmtId="0" fontId="11" fillId="5" borderId="0" xfId="0" applyFont="1" applyFill="1" applyBorder="1" applyAlignment="1">
      <alignment horizontal="left"/>
    </xf>
    <xf numFmtId="0" fontId="11" fillId="6" borderId="7" xfId="0" applyFont="1" applyFill="1" applyBorder="1" applyAlignment="1">
      <alignment horizontal="center" vertical="center"/>
    </xf>
    <xf numFmtId="0" fontId="40" fillId="0" borderId="0" xfId="0" applyFont="1"/>
    <xf numFmtId="164" fontId="11" fillId="5" borderId="0" xfId="0" applyNumberFormat="1" applyFont="1" applyFill="1" applyAlignment="1"/>
    <xf numFmtId="17" fontId="11" fillId="5" borderId="0" xfId="0" applyNumberFormat="1" applyFont="1" applyFill="1" applyBorder="1" applyAlignment="1">
      <alignment horizontal="left" vertical="top"/>
    </xf>
    <xf numFmtId="0" fontId="20" fillId="0" borderId="0" xfId="0" applyFont="1"/>
    <xf numFmtId="0" fontId="0" fillId="8" borderId="0" xfId="0" applyFont="1" applyFill="1"/>
    <xf numFmtId="0" fontId="0" fillId="5" borderId="0" xfId="0" applyFill="1"/>
    <xf numFmtId="0" fontId="11" fillId="0" borderId="0" xfId="0" applyFont="1" applyAlignment="1">
      <alignment horizontal="center" vertical="center"/>
    </xf>
    <xf numFmtId="3" fontId="9" fillId="5" borderId="6" xfId="0" applyNumberFormat="1" applyFont="1" applyFill="1" applyBorder="1" applyAlignment="1">
      <alignment horizontal="right" vertical="top" wrapText="1"/>
    </xf>
    <xf numFmtId="3" fontId="9" fillId="5" borderId="6" xfId="4" applyNumberFormat="1" applyFont="1" applyFill="1" applyBorder="1" applyAlignment="1">
      <alignment horizontal="right" vertical="top"/>
    </xf>
    <xf numFmtId="0" fontId="41" fillId="0" borderId="0" xfId="0" applyFont="1"/>
    <xf numFmtId="0" fontId="42" fillId="0" borderId="0" xfId="0" applyFont="1"/>
    <xf numFmtId="0" fontId="0" fillId="8" borderId="0" xfId="0" applyFill="1"/>
    <xf numFmtId="0" fontId="8" fillId="5" borderId="3" xfId="0" applyFont="1" applyFill="1" applyBorder="1" applyAlignment="1"/>
    <xf numFmtId="0" fontId="10" fillId="5" borderId="3" xfId="0" applyFont="1" applyFill="1" applyBorder="1" applyAlignment="1"/>
    <xf numFmtId="0" fontId="32" fillId="5" borderId="0" xfId="0" applyFont="1" applyFill="1" applyAlignment="1">
      <alignment horizontal="center"/>
    </xf>
    <xf numFmtId="168" fontId="9" fillId="5" borderId="0" xfId="4" applyNumberFormat="1" applyFont="1" applyFill="1" applyBorder="1" applyAlignment="1">
      <alignment horizontal="right" vertical="top"/>
    </xf>
    <xf numFmtId="168" fontId="14" fillId="0" borderId="0" xfId="0" applyNumberFormat="1" applyFont="1"/>
    <xf numFmtId="3" fontId="19" fillId="5" borderId="9" xfId="0" applyNumberFormat="1" applyFont="1" applyFill="1" applyBorder="1" applyAlignment="1">
      <alignment horizontal="right"/>
    </xf>
    <xf numFmtId="0" fontId="44" fillId="0" borderId="0" xfId="0" applyNumberFormat="1" applyFont="1" applyFill="1" applyBorder="1" applyAlignment="1" applyProtection="1"/>
    <xf numFmtId="0" fontId="19" fillId="5" borderId="9" xfId="0" applyNumberFormat="1" applyFont="1" applyFill="1" applyBorder="1" applyAlignment="1">
      <alignment horizontal="right"/>
    </xf>
    <xf numFmtId="165" fontId="30" fillId="5" borderId="0" xfId="0" applyNumberFormat="1" applyFont="1" applyFill="1" applyBorder="1"/>
    <xf numFmtId="168" fontId="20" fillId="0" borderId="0" xfId="0" applyNumberFormat="1" applyFont="1" applyFill="1"/>
    <xf numFmtId="168" fontId="9" fillId="8" borderId="2" xfId="4" applyNumberFormat="1" applyFont="1" applyFill="1" applyBorder="1" applyAlignment="1">
      <alignment horizontal="right" vertical="top"/>
    </xf>
    <xf numFmtId="168" fontId="0" fillId="0" borderId="0" xfId="0" applyNumberFormat="1" applyFont="1"/>
    <xf numFmtId="0" fontId="9" fillId="4" borderId="0" xfId="0" applyFont="1" applyFill="1" applyBorder="1" applyAlignment="1">
      <alignment horizontal="center" vertical="center" wrapText="1"/>
    </xf>
    <xf numFmtId="168" fontId="14" fillId="0" borderId="0" xfId="0" applyNumberFormat="1" applyFont="1" applyFill="1" applyBorder="1"/>
    <xf numFmtId="0" fontId="11" fillId="6" borderId="0"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13" xfId="0" applyFont="1" applyFill="1" applyBorder="1" applyAlignment="1">
      <alignment horizontal="center" vertical="center" wrapText="1"/>
    </xf>
    <xf numFmtId="165" fontId="19" fillId="5" borderId="6" xfId="0" applyNumberFormat="1" applyFont="1" applyFill="1" applyBorder="1" applyAlignment="1">
      <alignment horizontal="right" vertical="top" wrapText="1"/>
    </xf>
    <xf numFmtId="0" fontId="0" fillId="0" borderId="0" xfId="0" applyNumberFormat="1"/>
    <xf numFmtId="165" fontId="9" fillId="5" borderId="0" xfId="0" applyNumberFormat="1" applyFont="1" applyFill="1" applyBorder="1" applyAlignment="1">
      <alignment horizontal="right" vertical="top" wrapText="1"/>
    </xf>
    <xf numFmtId="0" fontId="32" fillId="5" borderId="0" xfId="0" applyFont="1" applyFill="1" applyAlignment="1">
      <alignment horizontal="center" vertical="center"/>
    </xf>
    <xf numFmtId="0" fontId="0" fillId="5" borderId="0" xfId="0" applyFont="1" applyFill="1" applyAlignment="1">
      <alignment horizontal="center" vertical="center"/>
    </xf>
    <xf numFmtId="0" fontId="21" fillId="4" borderId="7" xfId="0" applyFont="1" applyFill="1" applyBorder="1" applyAlignment="1">
      <alignment horizontal="center" wrapText="1"/>
    </xf>
    <xf numFmtId="0" fontId="21" fillId="4" borderId="2" xfId="0" applyFont="1" applyFill="1" applyBorder="1" applyAlignment="1">
      <alignment horizontal="center" wrapText="1"/>
    </xf>
    <xf numFmtId="3" fontId="21" fillId="4" borderId="2" xfId="0" applyNumberFormat="1" applyFont="1" applyFill="1" applyBorder="1" applyAlignment="1">
      <alignment horizontal="center" wrapText="1"/>
    </xf>
    <xf numFmtId="168" fontId="9" fillId="8" borderId="2" xfId="9" applyNumberFormat="1" applyFont="1" applyFill="1" applyBorder="1" applyAlignment="1">
      <alignment horizontal="right" vertical="center"/>
    </xf>
    <xf numFmtId="2" fontId="14" fillId="5" borderId="0" xfId="0" applyNumberFormat="1" applyFont="1" applyFill="1"/>
    <xf numFmtId="0" fontId="20" fillId="8" borderId="0" xfId="0" applyFont="1" applyFill="1"/>
    <xf numFmtId="165" fontId="21" fillId="5" borderId="0" xfId="0" applyNumberFormat="1" applyFont="1" applyFill="1" applyBorder="1" applyAlignment="1">
      <alignment wrapText="1"/>
    </xf>
    <xf numFmtId="165" fontId="13" fillId="5" borderId="0" xfId="0" applyNumberFormat="1" applyFont="1" applyFill="1" applyBorder="1"/>
    <xf numFmtId="177" fontId="13" fillId="0" borderId="9" xfId="0" applyNumberFormat="1" applyFont="1" applyFill="1" applyBorder="1"/>
    <xf numFmtId="168" fontId="9" fillId="5" borderId="0" xfId="9" applyNumberFormat="1" applyFont="1" applyFill="1" applyBorder="1" applyAlignment="1">
      <alignment horizontal="right" vertical="center"/>
    </xf>
    <xf numFmtId="174" fontId="21" fillId="5" borderId="3" xfId="0" applyNumberFormat="1" applyFont="1" applyFill="1" applyBorder="1" applyAlignment="1">
      <alignment horizontal="right"/>
    </xf>
    <xf numFmtId="174" fontId="21" fillId="5" borderId="4" xfId="0" applyNumberFormat="1" applyFont="1" applyFill="1" applyBorder="1" applyAlignment="1">
      <alignment horizontal="right"/>
    </xf>
    <xf numFmtId="0" fontId="29" fillId="6" borderId="9" xfId="5" applyNumberFormat="1" applyFont="1" applyFill="1" applyBorder="1" applyAlignment="1">
      <alignment horizontal="center" vertical="center" wrapText="1"/>
    </xf>
    <xf numFmtId="0" fontId="29" fillId="6" borderId="9" xfId="5" applyNumberFormat="1" applyFont="1" applyFill="1" applyBorder="1" applyAlignment="1">
      <alignment horizontal="center" vertical="center"/>
    </xf>
    <xf numFmtId="0" fontId="0" fillId="9" borderId="0" xfId="0" applyFont="1" applyFill="1"/>
    <xf numFmtId="2" fontId="0" fillId="0" borderId="0" xfId="0" applyNumberFormat="1" applyFont="1" applyBorder="1"/>
    <xf numFmtId="165" fontId="11" fillId="6" borderId="3" xfId="0" applyNumberFormat="1" applyFont="1" applyFill="1" applyBorder="1" applyAlignment="1">
      <alignment horizontal="center" vertical="center" wrapText="1"/>
    </xf>
    <xf numFmtId="165" fontId="9" fillId="5" borderId="6" xfId="0" applyNumberFormat="1" applyFont="1" applyFill="1" applyBorder="1" applyAlignment="1">
      <alignment horizontal="right"/>
    </xf>
    <xf numFmtId="165" fontId="11" fillId="6" borderId="4" xfId="0" applyNumberFormat="1" applyFont="1" applyFill="1" applyBorder="1" applyAlignment="1">
      <alignment horizontal="center" vertical="center" wrapText="1"/>
    </xf>
    <xf numFmtId="168" fontId="19" fillId="5" borderId="1" xfId="0" applyNumberFormat="1" applyFont="1" applyFill="1" applyBorder="1" applyAlignment="1">
      <alignment horizontal="right" vertical="top" wrapText="1"/>
    </xf>
    <xf numFmtId="165" fontId="19" fillId="5" borderId="1" xfId="0" applyNumberFormat="1" applyFont="1" applyFill="1" applyBorder="1" applyAlignment="1">
      <alignment horizontal="right" vertical="top" wrapText="1"/>
    </xf>
    <xf numFmtId="168" fontId="9" fillId="5" borderId="1" xfId="0" applyNumberFormat="1" applyFont="1" applyFill="1" applyBorder="1" applyAlignment="1">
      <alignment horizontal="right" vertical="top" wrapText="1"/>
    </xf>
    <xf numFmtId="171" fontId="9" fillId="5" borderId="1" xfId="0" applyNumberFormat="1" applyFont="1" applyFill="1" applyBorder="1" applyAlignment="1">
      <alignment horizontal="right" vertical="top" wrapText="1"/>
    </xf>
    <xf numFmtId="165" fontId="9" fillId="5" borderId="0" xfId="0" applyNumberFormat="1" applyFont="1" applyFill="1" applyBorder="1" applyAlignment="1">
      <alignment horizontal="right" wrapText="1"/>
    </xf>
    <xf numFmtId="165" fontId="9" fillId="5" borderId="0" xfId="0" applyNumberFormat="1" applyFont="1" applyFill="1" applyBorder="1"/>
    <xf numFmtId="4" fontId="45" fillId="7" borderId="0" xfId="0" applyNumberFormat="1" applyFont="1" applyFill="1" applyAlignment="1">
      <alignment horizontal="right" wrapText="1"/>
    </xf>
    <xf numFmtId="168" fontId="9" fillId="0" borderId="2" xfId="0" applyNumberFormat="1" applyFont="1" applyFill="1" applyBorder="1" applyAlignment="1">
      <alignment horizontal="right"/>
    </xf>
    <xf numFmtId="0" fontId="11" fillId="6" borderId="7" xfId="0" applyFont="1" applyFill="1" applyBorder="1" applyAlignment="1">
      <alignment horizontal="center" vertical="top"/>
    </xf>
    <xf numFmtId="0" fontId="11" fillId="6" borderId="2" xfId="0" applyFont="1" applyFill="1" applyBorder="1" applyAlignment="1">
      <alignment horizontal="center" vertical="top"/>
    </xf>
    <xf numFmtId="0" fontId="11" fillId="6" borderId="6" xfId="0" applyFont="1" applyFill="1" applyBorder="1" applyAlignment="1">
      <alignment horizontal="center" vertical="top"/>
    </xf>
    <xf numFmtId="168" fontId="9" fillId="5" borderId="7" xfId="9" applyNumberFormat="1" applyFont="1" applyFill="1" applyBorder="1" applyAlignment="1">
      <alignment horizontal="right" vertical="center"/>
    </xf>
    <xf numFmtId="3" fontId="9" fillId="5" borderId="7" xfId="9" applyNumberFormat="1" applyFont="1" applyFill="1" applyBorder="1" applyAlignment="1">
      <alignment horizontal="right" vertical="center"/>
    </xf>
    <xf numFmtId="179" fontId="11" fillId="10" borderId="9" xfId="837" applyNumberFormat="1" applyFont="1" applyFill="1" applyBorder="1" applyAlignment="1">
      <alignment horizontal="center" vertical="center"/>
    </xf>
    <xf numFmtId="179" fontId="11" fillId="10" borderId="9" xfId="837" applyNumberFormat="1" applyFont="1" applyFill="1" applyBorder="1" applyAlignment="1">
      <alignment horizontal="center" vertical="center" wrapText="1"/>
    </xf>
    <xf numFmtId="1" fontId="11" fillId="10" borderId="5" xfId="837" applyNumberFormat="1" applyFont="1" applyFill="1" applyBorder="1" applyAlignment="1">
      <alignment horizontal="center" vertical="top"/>
    </xf>
    <xf numFmtId="17" fontId="9" fillId="5" borderId="9" xfId="4" applyNumberFormat="1" applyFont="1" applyFill="1" applyBorder="1" applyAlignment="1">
      <alignment horizontal="left" vertical="center" wrapText="1"/>
    </xf>
    <xf numFmtId="0" fontId="11" fillId="6" borderId="9" xfId="0" applyFont="1" applyFill="1" applyBorder="1" applyAlignment="1">
      <alignment horizontal="center"/>
    </xf>
    <xf numFmtId="168" fontId="9" fillId="5" borderId="9" xfId="9" applyNumberFormat="1" applyFont="1" applyFill="1" applyBorder="1" applyAlignment="1">
      <alignment horizontal="right" vertical="center"/>
    </xf>
    <xf numFmtId="171" fontId="9" fillId="5" borderId="0" xfId="9" applyNumberFormat="1" applyFont="1" applyFill="1" applyBorder="1" applyAlignment="1">
      <alignment horizontal="right" vertical="center"/>
    </xf>
    <xf numFmtId="0" fontId="20" fillId="0" borderId="0" xfId="0" applyFont="1" applyFill="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top"/>
    </xf>
    <xf numFmtId="168" fontId="9" fillId="0" borderId="0" xfId="9" applyNumberFormat="1" applyFont="1" applyFill="1" applyBorder="1" applyAlignment="1">
      <alignment horizontal="right" vertical="center"/>
    </xf>
    <xf numFmtId="0" fontId="11" fillId="6" borderId="9" xfId="0" applyFont="1" applyFill="1" applyBorder="1" applyAlignment="1">
      <alignment horizontal="center" vertical="top"/>
    </xf>
    <xf numFmtId="0" fontId="11" fillId="6" borderId="2" xfId="0" applyFont="1" applyFill="1" applyBorder="1" applyAlignment="1">
      <alignment horizontal="center" vertical="top"/>
    </xf>
    <xf numFmtId="0" fontId="11" fillId="6" borderId="7" xfId="0" applyFont="1" applyFill="1" applyBorder="1" applyAlignment="1">
      <alignment horizontal="center"/>
    </xf>
    <xf numFmtId="0" fontId="11" fillId="6" borderId="2" xfId="0" applyFont="1" applyFill="1" applyBorder="1" applyAlignment="1">
      <alignment horizontal="center"/>
    </xf>
    <xf numFmtId="0" fontId="11" fillId="6" borderId="6" xfId="0" applyFont="1" applyFill="1" applyBorder="1" applyAlignment="1">
      <alignment horizontal="center"/>
    </xf>
    <xf numFmtId="0" fontId="8" fillId="0" borderId="3" xfId="0" applyFont="1" applyFill="1" applyBorder="1" applyAlignment="1"/>
    <xf numFmtId="168" fontId="9" fillId="5" borderId="11" xfId="0" applyNumberFormat="1" applyFont="1" applyFill="1" applyBorder="1" applyAlignment="1">
      <alignment horizontal="right" vertical="top" wrapText="1"/>
    </xf>
    <xf numFmtId="168" fontId="19" fillId="5" borderId="11" xfId="0" applyNumberFormat="1" applyFont="1" applyFill="1" applyBorder="1" applyAlignment="1">
      <alignment horizontal="right" vertical="top" wrapText="1"/>
    </xf>
    <xf numFmtId="1" fontId="11" fillId="6" borderId="9" xfId="0" applyNumberFormat="1" applyFont="1" applyFill="1" applyBorder="1" applyAlignment="1">
      <alignment horizontal="center" vertical="center" wrapText="1"/>
    </xf>
    <xf numFmtId="1" fontId="11" fillId="6" borderId="6" xfId="0" applyNumberFormat="1" applyFont="1" applyFill="1" applyBorder="1" applyAlignment="1">
      <alignment horizontal="center" vertical="center" wrapText="1"/>
    </xf>
    <xf numFmtId="183" fontId="9" fillId="5" borderId="6" xfId="0" applyNumberFormat="1" applyFont="1" applyFill="1" applyBorder="1" applyAlignment="1">
      <alignment horizontal="right" vertical="top"/>
    </xf>
    <xf numFmtId="0" fontId="29" fillId="6" borderId="2" xfId="0" applyFont="1" applyFill="1" applyBorder="1" applyAlignment="1">
      <alignment horizontal="center" vertical="center" wrapText="1"/>
    </xf>
    <xf numFmtId="0" fontId="11" fillId="6" borderId="4" xfId="0" applyFont="1" applyFill="1" applyBorder="1" applyAlignment="1">
      <alignment horizontal="center"/>
    </xf>
    <xf numFmtId="3" fontId="21" fillId="4" borderId="6" xfId="0" applyNumberFormat="1" applyFont="1" applyFill="1" applyBorder="1" applyAlignment="1">
      <alignment horizontal="center" vertical="center" wrapText="1"/>
    </xf>
    <xf numFmtId="0" fontId="11" fillId="6" borderId="2" xfId="0" applyFont="1" applyFill="1" applyBorder="1" applyAlignment="1">
      <alignment horizontal="center"/>
    </xf>
    <xf numFmtId="0" fontId="11" fillId="6" borderId="2" xfId="0" applyFont="1" applyFill="1" applyBorder="1" applyAlignment="1">
      <alignment horizontal="center" vertical="top"/>
    </xf>
    <xf numFmtId="0" fontId="11" fillId="6" borderId="6" xfId="0" applyFont="1" applyFill="1" applyBorder="1" applyAlignment="1">
      <alignment horizontal="center" vertical="top"/>
    </xf>
    <xf numFmtId="3" fontId="11" fillId="5" borderId="2" xfId="0" applyNumberFormat="1" applyFont="1" applyFill="1" applyBorder="1" applyAlignment="1">
      <alignment horizontal="right"/>
    </xf>
    <xf numFmtId="0" fontId="11" fillId="5" borderId="2" xfId="0" applyFont="1" applyFill="1" applyBorder="1" applyAlignment="1">
      <alignment horizontal="right"/>
    </xf>
    <xf numFmtId="0" fontId="11" fillId="5" borderId="6" xfId="0" applyFont="1" applyFill="1" applyBorder="1" applyAlignment="1">
      <alignment horizontal="right"/>
    </xf>
    <xf numFmtId="172" fontId="9" fillId="5" borderId="6" xfId="0" applyNumberFormat="1" applyFont="1" applyFill="1" applyBorder="1" applyAlignment="1">
      <alignment horizontal="right"/>
    </xf>
    <xf numFmtId="0" fontId="11" fillId="6" borderId="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0" xfId="0" applyFont="1" applyFill="1" applyBorder="1" applyAlignment="1">
      <alignment horizontal="center"/>
    </xf>
    <xf numFmtId="0" fontId="21" fillId="0" borderId="0" xfId="0" applyFont="1" applyFill="1" applyAlignment="1">
      <alignment horizontal="left" vertical="center"/>
    </xf>
    <xf numFmtId="0" fontId="0" fillId="5" borderId="2" xfId="0" applyFill="1" applyBorder="1"/>
    <xf numFmtId="0" fontId="0" fillId="5" borderId="6" xfId="0" applyFill="1" applyBorder="1"/>
    <xf numFmtId="165" fontId="9" fillId="5" borderId="6" xfId="0" applyNumberFormat="1" applyFont="1" applyFill="1" applyBorder="1" applyAlignment="1">
      <alignment vertical="top" wrapText="1"/>
    </xf>
    <xf numFmtId="171" fontId="9" fillId="5" borderId="6" xfId="4" applyNumberFormat="1" applyFont="1" applyFill="1" applyBorder="1" applyAlignment="1">
      <alignment horizontal="right" vertical="top"/>
    </xf>
    <xf numFmtId="168" fontId="19" fillId="5" borderId="0" xfId="0" applyNumberFormat="1" applyFont="1" applyFill="1" applyBorder="1" applyAlignment="1">
      <alignment horizontal="right"/>
    </xf>
    <xf numFmtId="165" fontId="0" fillId="0" borderId="0" xfId="0" applyNumberFormat="1" applyFont="1"/>
    <xf numFmtId="168" fontId="9" fillId="5" borderId="0" xfId="4" applyNumberFormat="1" applyFont="1" applyFill="1" applyBorder="1" applyAlignment="1">
      <alignment horizontal="center" vertical="top"/>
    </xf>
    <xf numFmtId="0" fontId="11"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6" xfId="0" applyFont="1" applyFill="1" applyBorder="1" applyAlignment="1">
      <alignment horizontal="center" vertical="center" wrapText="1"/>
    </xf>
    <xf numFmtId="168" fontId="9" fillId="5" borderId="2" xfId="4" applyNumberFormat="1" applyFont="1" applyFill="1" applyBorder="1" applyAlignment="1">
      <alignment horizontal="center" vertical="top"/>
    </xf>
    <xf numFmtId="3" fontId="21" fillId="4" borderId="6" xfId="0" applyNumberFormat="1" applyFont="1" applyFill="1" applyBorder="1" applyAlignment="1">
      <alignment horizontal="center" wrapText="1"/>
    </xf>
    <xf numFmtId="3" fontId="21" fillId="4" borderId="13" xfId="0" applyNumberFormat="1" applyFont="1" applyFill="1" applyBorder="1" applyAlignment="1">
      <alignment horizontal="center" vertical="center" wrapText="1"/>
    </xf>
    <xf numFmtId="179" fontId="8" fillId="0" borderId="3" xfId="5" applyNumberFormat="1" applyFont="1" applyFill="1" applyBorder="1" applyAlignment="1"/>
    <xf numFmtId="179" fontId="48" fillId="0" borderId="0" xfId="5" applyNumberFormat="1" applyFont="1" applyFill="1"/>
    <xf numFmtId="179" fontId="49" fillId="0" borderId="0" xfId="5" applyNumberFormat="1" applyFont="1" applyAlignment="1">
      <alignment horizontal="center" vertical="center"/>
    </xf>
    <xf numFmtId="179" fontId="50" fillId="0" borderId="0" xfId="5" applyNumberFormat="1" applyFont="1" applyAlignment="1">
      <alignment horizontal="center" vertical="center"/>
    </xf>
    <xf numFmtId="179" fontId="49" fillId="0" borderId="0" xfId="5" applyNumberFormat="1" applyFont="1" applyAlignment="1">
      <alignment horizontal="center" vertical="top"/>
    </xf>
    <xf numFmtId="179" fontId="49" fillId="0" borderId="0" xfId="5" applyNumberFormat="1" applyFont="1" applyBorder="1" applyAlignment="1">
      <alignment horizontal="center" vertical="center"/>
    </xf>
    <xf numFmtId="3" fontId="11" fillId="0" borderId="0" xfId="5" applyNumberFormat="1" applyFont="1" applyBorder="1" applyAlignment="1">
      <alignment horizontal="right" vertical="center"/>
    </xf>
    <xf numFmtId="179" fontId="12" fillId="0" borderId="0" xfId="5" applyNumberFormat="1" applyFont="1"/>
    <xf numFmtId="179" fontId="12" fillId="0" borderId="0" xfId="5" applyNumberFormat="1" applyFont="1" applyBorder="1"/>
    <xf numFmtId="0" fontId="43" fillId="0" borderId="0" xfId="0" applyNumberFormat="1" applyFont="1"/>
    <xf numFmtId="0" fontId="51" fillId="0" borderId="0" xfId="0" applyNumberFormat="1" applyFont="1"/>
    <xf numFmtId="179" fontId="11" fillId="0" borderId="0" xfId="579" applyFont="1" applyFill="1" applyAlignment="1">
      <alignment vertical="top"/>
    </xf>
    <xf numFmtId="179" fontId="9" fillId="0" borderId="0" xfId="579" applyFont="1" applyFill="1" applyAlignment="1">
      <alignment vertical="top"/>
    </xf>
    <xf numFmtId="179" fontId="9" fillId="0" borderId="0" xfId="579" applyFont="1" applyAlignment="1">
      <alignment vertical="top"/>
    </xf>
    <xf numFmtId="179" fontId="9" fillId="0" borderId="0" xfId="579" applyFont="1" applyBorder="1" applyAlignment="1">
      <alignment vertical="top"/>
    </xf>
    <xf numFmtId="0" fontId="52" fillId="0" borderId="0" xfId="0" applyFont="1"/>
    <xf numFmtId="0" fontId="32" fillId="6" borderId="9" xfId="0" applyNumberFormat="1" applyFont="1" applyFill="1" applyBorder="1" applyAlignment="1">
      <alignment horizontal="center"/>
    </xf>
    <xf numFmtId="179" fontId="29" fillId="6" borderId="9" xfId="5" applyNumberFormat="1" applyFont="1" applyFill="1" applyBorder="1" applyAlignment="1">
      <alignment horizontal="center" vertical="top" wrapText="1"/>
    </xf>
    <xf numFmtId="1" fontId="29" fillId="6" borderId="9" xfId="5" applyNumberFormat="1" applyFont="1" applyFill="1" applyBorder="1" applyAlignment="1">
      <alignment horizontal="center" vertical="center"/>
    </xf>
    <xf numFmtId="3" fontId="19" fillId="5" borderId="9" xfId="5" applyNumberFormat="1" applyFont="1" applyFill="1" applyBorder="1" applyAlignment="1">
      <alignment horizontal="right" vertical="center"/>
    </xf>
    <xf numFmtId="3" fontId="19" fillId="5" borderId="9" xfId="0" applyNumberFormat="1" applyFont="1" applyFill="1" applyBorder="1" applyAlignment="1"/>
    <xf numFmtId="3" fontId="19" fillId="5" borderId="6" xfId="0" applyNumberFormat="1" applyFont="1" applyFill="1" applyBorder="1" applyAlignment="1"/>
    <xf numFmtId="0" fontId="32" fillId="6" borderId="8" xfId="0" applyNumberFormat="1" applyFont="1" applyFill="1" applyBorder="1" applyAlignment="1">
      <alignment horizontal="center" vertical="center"/>
    </xf>
    <xf numFmtId="164" fontId="29" fillId="11" borderId="9" xfId="0" applyNumberFormat="1" applyFont="1" applyFill="1" applyBorder="1" applyAlignment="1">
      <alignment horizontal="center"/>
    </xf>
    <xf numFmtId="0" fontId="32" fillId="6" borderId="9" xfId="0" applyNumberFormat="1" applyFont="1" applyFill="1" applyBorder="1" applyAlignment="1">
      <alignment horizontal="center" wrapText="1"/>
    </xf>
    <xf numFmtId="0" fontId="32" fillId="6" borderId="9" xfId="579" applyNumberFormat="1" applyFont="1" applyFill="1" applyBorder="1" applyAlignment="1">
      <alignment horizontal="center" vertical="center" wrapText="1"/>
    </xf>
    <xf numFmtId="17" fontId="29" fillId="5" borderId="8" xfId="4" applyNumberFormat="1" applyFont="1" applyFill="1" applyBorder="1" applyAlignment="1">
      <alignment horizontal="left" vertical="center" wrapText="1"/>
    </xf>
    <xf numFmtId="17" fontId="29" fillId="5" borderId="9" xfId="4" applyNumberFormat="1" applyFont="1" applyFill="1" applyBorder="1" applyAlignment="1">
      <alignment horizontal="left" vertical="center" wrapText="1"/>
    </xf>
    <xf numFmtId="0" fontId="54" fillId="0" borderId="16" xfId="0" applyFont="1" applyBorder="1"/>
    <xf numFmtId="184" fontId="52" fillId="0" borderId="0" xfId="0" applyNumberFormat="1" applyFont="1"/>
    <xf numFmtId="164" fontId="37" fillId="0" borderId="9" xfId="0" applyNumberFormat="1" applyFont="1" applyBorder="1" applyAlignment="1">
      <alignment horizontal="left"/>
    </xf>
    <xf numFmtId="3" fontId="11" fillId="5" borderId="6" xfId="0" applyNumberFormat="1" applyFont="1" applyFill="1" applyBorder="1" applyAlignment="1">
      <alignment horizontal="right"/>
    </xf>
    <xf numFmtId="2" fontId="57" fillId="0" borderId="0" xfId="0" applyNumberFormat="1" applyFont="1" applyFill="1" applyBorder="1" applyAlignment="1">
      <alignment horizontal="center"/>
    </xf>
    <xf numFmtId="164" fontId="32" fillId="0" borderId="9" xfId="0" applyNumberFormat="1" applyFont="1" applyBorder="1" applyAlignment="1">
      <alignment horizontal="left"/>
    </xf>
    <xf numFmtId="0" fontId="21" fillId="5" borderId="9" xfId="0" applyFont="1" applyFill="1" applyBorder="1" applyAlignment="1">
      <alignment horizontal="left"/>
    </xf>
    <xf numFmtId="0" fontId="21" fillId="6" borderId="7"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172" fontId="9" fillId="5" borderId="1" xfId="0" applyNumberFormat="1" applyFont="1" applyFill="1" applyBorder="1" applyAlignment="1">
      <alignment horizontal="right"/>
    </xf>
    <xf numFmtId="172" fontId="9" fillId="5" borderId="2" xfId="0" applyNumberFormat="1" applyFont="1" applyFill="1" applyBorder="1" applyAlignment="1">
      <alignment vertical="top" wrapText="1"/>
    </xf>
    <xf numFmtId="165" fontId="9" fillId="5" borderId="1" xfId="0" applyNumberFormat="1" applyFont="1" applyFill="1" applyBorder="1" applyAlignment="1">
      <alignment horizontal="right"/>
    </xf>
    <xf numFmtId="171" fontId="19" fillId="5" borderId="1" xfId="0" applyNumberFormat="1" applyFont="1" applyFill="1" applyBorder="1" applyAlignment="1">
      <alignment horizontal="right"/>
    </xf>
    <xf numFmtId="171" fontId="19" fillId="5" borderId="2" xfId="0" applyNumberFormat="1" applyFont="1" applyFill="1" applyBorder="1" applyAlignment="1">
      <alignment horizontal="right"/>
    </xf>
    <xf numFmtId="0" fontId="11" fillId="5" borderId="0" xfId="0" applyFont="1" applyFill="1" applyBorder="1" applyAlignment="1">
      <alignment horizontal="left"/>
    </xf>
    <xf numFmtId="1" fontId="11" fillId="6" borderId="6" xfId="0" applyNumberFormat="1" applyFont="1" applyFill="1" applyBorder="1" applyAlignment="1">
      <alignment horizontal="center" vertical="center"/>
    </xf>
    <xf numFmtId="17" fontId="21" fillId="5" borderId="9" xfId="4" applyNumberFormat="1" applyFont="1" applyFill="1" applyBorder="1" applyAlignment="1">
      <alignment horizontal="left" vertical="center" wrapText="1"/>
    </xf>
    <xf numFmtId="173" fontId="19" fillId="5" borderId="9" xfId="7" applyNumberFormat="1" applyFont="1" applyFill="1" applyBorder="1" applyAlignment="1">
      <alignment horizontal="right"/>
    </xf>
    <xf numFmtId="175" fontId="19" fillId="5" borderId="9" xfId="4" applyNumberFormat="1" applyFont="1" applyFill="1" applyBorder="1" applyAlignment="1">
      <alignment horizontal="right" vertical="top" wrapText="1"/>
    </xf>
    <xf numFmtId="17" fontId="29" fillId="5" borderId="7" xfId="0" applyNumberFormat="1" applyFont="1" applyFill="1" applyBorder="1" applyAlignment="1">
      <alignment horizontal="left" vertical="top"/>
    </xf>
    <xf numFmtId="170" fontId="21" fillId="4" borderId="9" xfId="7" applyFont="1" applyFill="1" applyBorder="1" applyAlignment="1">
      <alignment horizontal="center" vertical="center" wrapText="1"/>
    </xf>
    <xf numFmtId="1" fontId="21" fillId="4" borderId="9" xfId="7" applyNumberFormat="1" applyFont="1" applyFill="1" applyBorder="1" applyAlignment="1">
      <alignment horizontal="center" vertical="center"/>
    </xf>
    <xf numFmtId="170" fontId="21" fillId="0" borderId="3" xfId="7" applyFont="1" applyBorder="1" applyAlignment="1">
      <alignment vertical="top"/>
    </xf>
    <xf numFmtId="0" fontId="30" fillId="0" borderId="0" xfId="0" applyFont="1"/>
    <xf numFmtId="1" fontId="29" fillId="4" borderId="9" xfId="7" applyNumberFormat="1" applyFont="1" applyFill="1" applyBorder="1" applyAlignment="1">
      <alignment horizontal="center" vertical="center" wrapText="1"/>
    </xf>
    <xf numFmtId="179" fontId="29" fillId="0" borderId="0" xfId="579" applyFont="1" applyFill="1" applyAlignment="1">
      <alignment vertical="top"/>
    </xf>
    <xf numFmtId="170" fontId="21" fillId="0" borderId="0" xfId="7" applyFont="1" applyAlignment="1">
      <alignment vertical="top"/>
    </xf>
    <xf numFmtId="165" fontId="19" fillId="0" borderId="9" xfId="1" applyNumberFormat="1" applyFont="1" applyBorder="1" applyAlignment="1">
      <alignment horizontal="right"/>
    </xf>
    <xf numFmtId="1" fontId="21" fillId="4" borderId="9" xfId="7" applyNumberFormat="1" applyFont="1" applyFill="1" applyBorder="1" applyAlignment="1">
      <alignment horizontal="center" vertical="top" wrapText="1"/>
    </xf>
    <xf numFmtId="0" fontId="21" fillId="0" borderId="0" xfId="0" applyFont="1" applyFill="1"/>
    <xf numFmtId="164" fontId="21" fillId="5" borderId="7" xfId="0" quotePrefix="1" applyNumberFormat="1" applyFont="1" applyFill="1" applyBorder="1" applyAlignment="1">
      <alignment horizontal="left"/>
    </xf>
    <xf numFmtId="165" fontId="18" fillId="5" borderId="7" xfId="0" applyNumberFormat="1" applyFont="1" applyFill="1" applyBorder="1" applyAlignment="1">
      <alignment horizontal="right" vertical="top"/>
    </xf>
    <xf numFmtId="165" fontId="18" fillId="5" borderId="2" xfId="0" applyNumberFormat="1" applyFont="1" applyFill="1" applyBorder="1" applyAlignment="1">
      <alignment horizontal="right" vertical="top"/>
    </xf>
    <xf numFmtId="165" fontId="18" fillId="5" borderId="6" xfId="0" applyNumberFormat="1" applyFont="1" applyFill="1" applyBorder="1" applyAlignment="1">
      <alignment horizontal="right" vertical="top"/>
    </xf>
    <xf numFmtId="0" fontId="52" fillId="0" borderId="0" xfId="0" applyFont="1" applyFill="1"/>
    <xf numFmtId="0" fontId="21" fillId="5" borderId="0" xfId="0" applyFont="1" applyFill="1"/>
    <xf numFmtId="0" fontId="52" fillId="5" borderId="0" xfId="0" applyFont="1" applyFill="1"/>
    <xf numFmtId="0" fontId="37" fillId="6" borderId="9" xfId="0" applyNumberFormat="1" applyFont="1" applyFill="1" applyBorder="1" applyAlignment="1">
      <alignment horizontal="center"/>
    </xf>
    <xf numFmtId="164" fontId="21" fillId="11" borderId="9" xfId="0" applyNumberFormat="1" applyFont="1" applyFill="1" applyBorder="1" applyAlignment="1">
      <alignment horizontal="center"/>
    </xf>
    <xf numFmtId="165" fontId="18" fillId="5" borderId="2" xfId="1" applyNumberFormat="1" applyFont="1" applyFill="1" applyBorder="1" applyAlignment="1">
      <alignment horizontal="right"/>
    </xf>
    <xf numFmtId="165" fontId="18" fillId="5" borderId="2" xfId="0" applyNumberFormat="1" applyFont="1" applyFill="1" applyBorder="1" applyAlignment="1">
      <alignment horizontal="right"/>
    </xf>
    <xf numFmtId="1" fontId="18" fillId="5" borderId="6" xfId="1" applyNumberFormat="1" applyFont="1" applyFill="1" applyBorder="1" applyAlignment="1">
      <alignment horizontal="right"/>
    </xf>
    <xf numFmtId="168" fontId="18" fillId="5" borderId="2" xfId="4" applyNumberFormat="1" applyFont="1" applyFill="1" applyBorder="1" applyAlignment="1">
      <alignment horizontal="right" vertical="top"/>
    </xf>
    <xf numFmtId="165" fontId="52" fillId="5" borderId="0" xfId="0" applyNumberFormat="1" applyFont="1" applyFill="1"/>
    <xf numFmtId="17" fontId="21" fillId="5" borderId="9" xfId="0" applyNumberFormat="1" applyFont="1" applyFill="1" applyBorder="1" applyAlignment="1">
      <alignment horizontal="left" vertical="top"/>
    </xf>
    <xf numFmtId="168" fontId="18" fillId="5" borderId="6" xfId="4" applyNumberFormat="1" applyFont="1" applyFill="1" applyBorder="1" applyAlignment="1">
      <alignment horizontal="right" vertical="top"/>
    </xf>
    <xf numFmtId="3" fontId="18" fillId="5" borderId="2" xfId="4" applyNumberFormat="1" applyFont="1" applyFill="1" applyBorder="1" applyAlignment="1">
      <alignment horizontal="right" vertical="top"/>
    </xf>
    <xf numFmtId="3" fontId="18" fillId="5" borderId="6" xfId="4" applyNumberFormat="1" applyFont="1" applyFill="1" applyBorder="1" applyAlignment="1">
      <alignment horizontal="right" vertical="top"/>
    </xf>
    <xf numFmtId="164" fontId="21" fillId="5" borderId="0" xfId="0" applyNumberFormat="1" applyFont="1" applyFill="1"/>
    <xf numFmtId="17" fontId="21" fillId="5" borderId="7" xfId="4" applyNumberFormat="1" applyFont="1" applyFill="1" applyBorder="1" applyAlignment="1">
      <alignment horizontal="left" vertical="center" wrapText="1"/>
    </xf>
    <xf numFmtId="3" fontId="18" fillId="5" borderId="2" xfId="5" applyNumberFormat="1" applyFont="1" applyFill="1" applyBorder="1" applyAlignment="1">
      <alignment horizontal="right" vertical="center"/>
    </xf>
    <xf numFmtId="168" fontId="18" fillId="5" borderId="2" xfId="5" applyNumberFormat="1" applyFont="1" applyFill="1" applyBorder="1" applyAlignment="1">
      <alignment horizontal="right" vertical="center"/>
    </xf>
    <xf numFmtId="0" fontId="52" fillId="5" borderId="2" xfId="0" applyFont="1" applyFill="1" applyBorder="1"/>
    <xf numFmtId="168" fontId="18" fillId="5" borderId="6" xfId="5" applyNumberFormat="1" applyFont="1" applyFill="1" applyBorder="1" applyAlignment="1">
      <alignment horizontal="right" vertical="center"/>
    </xf>
    <xf numFmtId="168" fontId="52" fillId="5" borderId="2" xfId="0" applyNumberFormat="1" applyFont="1" applyFill="1" applyBorder="1"/>
    <xf numFmtId="164" fontId="59" fillId="0" borderId="9" xfId="7" applyNumberFormat="1" applyFont="1" applyBorder="1" applyAlignment="1">
      <alignment horizontal="left" vertical="top" wrapText="1"/>
    </xf>
    <xf numFmtId="168" fontId="60" fillId="0" borderId="9" xfId="3" applyNumberFormat="1" applyFont="1" applyBorder="1" applyAlignment="1">
      <alignment horizontal="right" vertical="top"/>
    </xf>
    <xf numFmtId="0" fontId="61" fillId="0" borderId="0" xfId="0" applyFont="1"/>
    <xf numFmtId="17" fontId="59" fillId="5" borderId="7" xfId="0" applyNumberFormat="1" applyFont="1" applyFill="1" applyBorder="1" applyAlignment="1">
      <alignment horizontal="left" vertical="top"/>
    </xf>
    <xf numFmtId="0" fontId="54" fillId="0" borderId="0" xfId="0" applyNumberFormat="1" applyFont="1"/>
    <xf numFmtId="179" fontId="11" fillId="6" borderId="9" xfId="0" applyNumberFormat="1" applyFont="1" applyFill="1" applyBorder="1" applyAlignment="1">
      <alignment horizontal="center" vertical="center" wrapText="1"/>
    </xf>
    <xf numFmtId="179" fontId="11" fillId="6" borderId="8" xfId="0" applyNumberFormat="1" applyFont="1" applyFill="1" applyBorder="1" applyAlignment="1">
      <alignment horizontal="center" vertical="top" wrapText="1"/>
    </xf>
    <xf numFmtId="179" fontId="26" fillId="6" borderId="9" xfId="5" applyNumberFormat="1" applyFont="1" applyFill="1" applyBorder="1" applyAlignment="1" applyProtection="1">
      <alignment horizontal="center" vertical="center" wrapText="1"/>
    </xf>
    <xf numFmtId="1" fontId="11" fillId="6" borderId="9" xfId="0" applyNumberFormat="1" applyFont="1" applyFill="1" applyBorder="1" applyAlignment="1">
      <alignment horizontal="center" wrapText="1"/>
    </xf>
    <xf numFmtId="164" fontId="9" fillId="5" borderId="9" xfId="0" applyNumberFormat="1" applyFont="1" applyFill="1" applyBorder="1" applyAlignment="1">
      <alignment horizontal="left"/>
    </xf>
    <xf numFmtId="3" fontId="9" fillId="5" borderId="9" xfId="0" applyNumberFormat="1" applyFont="1" applyFill="1" applyBorder="1"/>
    <xf numFmtId="3" fontId="9" fillId="5" borderId="9" xfId="0" applyNumberFormat="1" applyFont="1" applyFill="1" applyBorder="1" applyAlignment="1">
      <alignment horizontal="right" vertical="center"/>
    </xf>
    <xf numFmtId="168" fontId="9" fillId="5" borderId="9" xfId="0" applyNumberFormat="1" applyFont="1" applyFill="1" applyBorder="1" applyAlignment="1">
      <alignment horizontal="right" vertical="center"/>
    </xf>
    <xf numFmtId="0" fontId="24" fillId="0" borderId="0" xfId="0" applyNumberFormat="1" applyFont="1"/>
    <xf numFmtId="168" fontId="19" fillId="0" borderId="1" xfId="0" applyNumberFormat="1" applyFont="1" applyFill="1" applyBorder="1" applyAlignment="1">
      <alignment horizontal="right" vertical="top" wrapText="1"/>
    </xf>
    <xf numFmtId="165" fontId="19" fillId="0" borderId="1" xfId="0" applyNumberFormat="1" applyFont="1" applyFill="1" applyBorder="1" applyAlignment="1">
      <alignment horizontal="right" vertical="top" wrapText="1"/>
    </xf>
    <xf numFmtId="1" fontId="19" fillId="5" borderId="9" xfId="0" applyNumberFormat="1" applyFont="1" applyFill="1" applyBorder="1" applyAlignment="1">
      <alignment horizontal="right"/>
    </xf>
    <xf numFmtId="168" fontId="19" fillId="5" borderId="9" xfId="4" applyNumberFormat="1" applyFont="1" applyFill="1" applyBorder="1" applyAlignment="1">
      <alignment horizontal="right" vertical="top"/>
    </xf>
    <xf numFmtId="43" fontId="39" fillId="0" borderId="0" xfId="0" applyNumberFormat="1" applyFont="1"/>
    <xf numFmtId="168" fontId="9" fillId="5" borderId="0" xfId="0" applyNumberFormat="1" applyFont="1" applyFill="1" applyBorder="1" applyAlignment="1">
      <alignment horizontal="right" vertical="top" wrapText="1"/>
    </xf>
    <xf numFmtId="165" fontId="56" fillId="12" borderId="9" xfId="1" applyNumberFormat="1" applyFont="1" applyFill="1" applyBorder="1" applyAlignment="1">
      <alignment horizontal="right"/>
    </xf>
    <xf numFmtId="165" fontId="39" fillId="0" borderId="9" xfId="0" applyNumberFormat="1" applyFont="1" applyBorder="1" applyAlignment="1">
      <alignment horizontal="right"/>
    </xf>
    <xf numFmtId="165" fontId="39" fillId="0" borderId="9" xfId="1" applyNumberFormat="1" applyFont="1" applyBorder="1"/>
    <xf numFmtId="165" fontId="19" fillId="0" borderId="9" xfId="1" applyNumberFormat="1" applyFont="1" applyBorder="1"/>
    <xf numFmtId="165" fontId="19" fillId="0" borderId="9" xfId="1" applyNumberFormat="1" applyFont="1" applyFill="1" applyBorder="1"/>
    <xf numFmtId="165" fontId="39" fillId="0" borderId="9" xfId="1" applyNumberFormat="1" applyFont="1" applyBorder="1" applyAlignment="1">
      <alignment horizontal="right"/>
    </xf>
    <xf numFmtId="165" fontId="19" fillId="0" borderId="9" xfId="1" applyNumberFormat="1" applyFont="1" applyFill="1" applyBorder="1" applyAlignment="1">
      <alignment horizontal="right"/>
    </xf>
    <xf numFmtId="165" fontId="52" fillId="0" borderId="9" xfId="849" applyNumberFormat="1" applyFont="1" applyBorder="1" applyAlignment="1">
      <alignment horizontal="right"/>
    </xf>
    <xf numFmtId="165" fontId="55" fillId="12" borderId="9" xfId="1" applyNumberFormat="1" applyFont="1" applyFill="1" applyBorder="1" applyAlignment="1">
      <alignment horizontal="right"/>
    </xf>
    <xf numFmtId="165" fontId="52" fillId="0" borderId="9" xfId="1" applyNumberFormat="1" applyFont="1" applyBorder="1" applyAlignment="1">
      <alignment horizontal="right"/>
    </xf>
    <xf numFmtId="165" fontId="18" fillId="0" borderId="9" xfId="1" applyNumberFormat="1" applyFont="1" applyBorder="1" applyAlignment="1">
      <alignment horizontal="right"/>
    </xf>
    <xf numFmtId="165" fontId="39" fillId="0" borderId="9" xfId="849" applyNumberFormat="1" applyFont="1" applyBorder="1" applyAlignment="1">
      <alignment horizontal="right"/>
    </xf>
    <xf numFmtId="3" fontId="19" fillId="5" borderId="9" xfId="7" applyNumberFormat="1" applyFont="1" applyFill="1" applyBorder="1" applyAlignment="1">
      <alignment horizontal="right"/>
    </xf>
    <xf numFmtId="3" fontId="19" fillId="5" borderId="9" xfId="4" applyNumberFormat="1" applyFont="1" applyFill="1" applyBorder="1" applyAlignment="1">
      <alignment horizontal="right" vertical="top" wrapText="1"/>
    </xf>
    <xf numFmtId="3" fontId="19" fillId="0" borderId="9" xfId="4" applyNumberFormat="1" applyFont="1" applyFill="1" applyBorder="1" applyAlignment="1">
      <alignment horizontal="right" vertical="top" wrapText="1"/>
    </xf>
    <xf numFmtId="3" fontId="19" fillId="5" borderId="7" xfId="4" applyNumberFormat="1" applyFont="1" applyFill="1" applyBorder="1" applyAlignment="1">
      <alignment horizontal="right" vertical="top" wrapText="1"/>
    </xf>
    <xf numFmtId="3" fontId="19" fillId="5" borderId="7" xfId="0" applyNumberFormat="1" applyFont="1" applyFill="1" applyBorder="1" applyAlignment="1">
      <alignment horizontal="right"/>
    </xf>
    <xf numFmtId="3" fontId="19" fillId="5" borderId="2" xfId="0" applyNumberFormat="1" applyFont="1" applyFill="1" applyBorder="1" applyAlignment="1">
      <alignment horizontal="right"/>
    </xf>
    <xf numFmtId="165" fontId="11" fillId="6" borderId="3" xfId="0" applyNumberFormat="1" applyFont="1" applyFill="1" applyBorder="1" applyAlignment="1">
      <alignment horizontal="center" vertical="center" wrapText="1"/>
    </xf>
    <xf numFmtId="0" fontId="32" fillId="6" borderId="8" xfId="0" applyNumberFormat="1" applyFont="1" applyFill="1" applyBorder="1" applyAlignment="1">
      <alignment horizontal="center" vertical="center"/>
    </xf>
    <xf numFmtId="0" fontId="11" fillId="5" borderId="0" xfId="0" applyFont="1" applyFill="1" applyBorder="1" applyAlignment="1">
      <alignment horizontal="left"/>
    </xf>
    <xf numFmtId="0" fontId="37" fillId="6" borderId="6" xfId="0" applyFont="1" applyFill="1" applyBorder="1" applyAlignment="1">
      <alignment horizontal="center" vertical="center" wrapText="1"/>
    </xf>
    <xf numFmtId="0" fontId="37" fillId="6" borderId="9" xfId="0" applyFont="1" applyFill="1" applyBorder="1" applyAlignment="1">
      <alignment horizontal="center" vertical="center" wrapText="1"/>
    </xf>
    <xf numFmtId="0" fontId="37" fillId="6" borderId="8" xfId="0" applyFont="1" applyFill="1" applyBorder="1" applyAlignment="1">
      <alignment horizontal="center" vertical="center"/>
    </xf>
    <xf numFmtId="0" fontId="32" fillId="6" borderId="9" xfId="0" applyNumberFormat="1" applyFont="1" applyFill="1" applyBorder="1" applyAlignment="1">
      <alignment horizontal="center" vertical="center" wrapText="1"/>
    </xf>
    <xf numFmtId="0" fontId="11" fillId="6" borderId="7" xfId="0" applyFont="1" applyFill="1" applyBorder="1" applyAlignment="1">
      <alignment horizontal="center"/>
    </xf>
    <xf numFmtId="0" fontId="11" fillId="6" borderId="2" xfId="0" applyFont="1" applyFill="1" applyBorder="1" applyAlignment="1">
      <alignment horizontal="center"/>
    </xf>
    <xf numFmtId="0" fontId="11" fillId="6" borderId="6" xfId="0" applyFont="1" applyFill="1" applyBorder="1" applyAlignment="1">
      <alignment horizontal="center"/>
    </xf>
    <xf numFmtId="0" fontId="11" fillId="6" borderId="9" xfId="0" applyFont="1" applyFill="1" applyBorder="1" applyAlignment="1">
      <alignment horizontal="center" vertical="top"/>
    </xf>
    <xf numFmtId="0" fontId="29" fillId="6" borderId="0" xfId="0" applyFont="1" applyFill="1" applyBorder="1" applyAlignment="1">
      <alignment horizontal="center" vertical="center" wrapText="1"/>
    </xf>
    <xf numFmtId="0" fontId="32" fillId="6" borderId="9" xfId="0" applyNumberFormat="1" applyFont="1" applyFill="1" applyBorder="1" applyAlignment="1">
      <alignment horizontal="center" vertical="center"/>
    </xf>
    <xf numFmtId="1" fontId="18" fillId="0" borderId="6" xfId="1" applyNumberFormat="1" applyFont="1" applyFill="1" applyBorder="1" applyAlignment="1">
      <alignment horizontal="right"/>
    </xf>
    <xf numFmtId="0" fontId="11" fillId="6" borderId="2"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4" borderId="14" xfId="0" applyFont="1" applyFill="1" applyBorder="1" applyAlignment="1">
      <alignment horizontal="center" vertical="center"/>
    </xf>
    <xf numFmtId="164" fontId="21" fillId="5" borderId="9" xfId="0" quotePrefix="1" applyNumberFormat="1" applyFont="1" applyFill="1" applyBorder="1" applyAlignment="1">
      <alignment horizontal="left"/>
    </xf>
    <xf numFmtId="0" fontId="18" fillId="0" borderId="0" xfId="0" applyFont="1" applyFill="1" applyBorder="1" applyAlignment="1">
      <alignment horizontal="right"/>
    </xf>
    <xf numFmtId="1" fontId="21" fillId="0" borderId="0" xfId="0" applyNumberFormat="1" applyFont="1" applyFill="1" applyBorder="1"/>
    <xf numFmtId="2" fontId="21" fillId="0" borderId="0" xfId="0" applyNumberFormat="1" applyFont="1" applyFill="1" applyBorder="1"/>
    <xf numFmtId="0" fontId="18" fillId="0" borderId="0" xfId="0" applyFont="1" applyFill="1"/>
    <xf numFmtId="0" fontId="21" fillId="0" borderId="0" xfId="0" applyFont="1" applyFill="1" applyBorder="1" applyAlignment="1">
      <alignment horizontal="left"/>
    </xf>
    <xf numFmtId="0" fontId="29" fillId="6" borderId="12" xfId="0" applyFont="1" applyFill="1" applyBorder="1" applyAlignment="1">
      <alignment horizontal="center" vertical="center" wrapText="1"/>
    </xf>
    <xf numFmtId="0" fontId="24" fillId="5" borderId="0" xfId="0" applyFont="1" applyFill="1" applyAlignment="1">
      <alignment vertical="center"/>
    </xf>
    <xf numFmtId="0" fontId="14" fillId="5" borderId="0" xfId="0" applyFont="1" applyFill="1" applyAlignment="1">
      <alignment vertical="center"/>
    </xf>
    <xf numFmtId="0" fontId="0" fillId="0" borderId="0" xfId="0" applyAlignment="1">
      <alignment vertical="center"/>
    </xf>
    <xf numFmtId="0" fontId="8" fillId="5" borderId="3" xfId="0" applyFont="1" applyFill="1" applyBorder="1" applyAlignment="1">
      <alignment vertical="center"/>
    </xf>
    <xf numFmtId="0" fontId="10" fillId="5" borderId="3" xfId="0" applyFont="1" applyFill="1" applyBorder="1" applyAlignment="1">
      <alignment vertical="center"/>
    </xf>
    <xf numFmtId="3" fontId="9" fillId="5" borderId="2" xfId="0" applyNumberFormat="1" applyFont="1" applyFill="1" applyBorder="1" applyAlignment="1">
      <alignment horizontal="right" vertical="center" wrapText="1"/>
    </xf>
    <xf numFmtId="3" fontId="0" fillId="5" borderId="0" xfId="0" applyNumberFormat="1" applyFill="1" applyBorder="1"/>
    <xf numFmtId="0" fontId="9" fillId="0" borderId="0" xfId="0" applyFont="1" applyFill="1" applyBorder="1" applyAlignment="1">
      <alignment vertical="center"/>
    </xf>
    <xf numFmtId="0" fontId="9" fillId="0" borderId="0" xfId="0" applyFont="1" applyFill="1" applyAlignment="1">
      <alignment vertical="center"/>
    </xf>
    <xf numFmtId="165" fontId="0" fillId="5" borderId="2" xfId="0" applyNumberFormat="1" applyFill="1" applyBorder="1" applyAlignment="1">
      <alignment horizontal="right" vertical="center"/>
    </xf>
    <xf numFmtId="165" fontId="0" fillId="5" borderId="6" xfId="0" applyNumberFormat="1" applyFill="1" applyBorder="1" applyAlignment="1">
      <alignment horizontal="right" vertical="center"/>
    </xf>
    <xf numFmtId="0" fontId="24" fillId="5" borderId="7" xfId="0" applyFont="1" applyFill="1" applyBorder="1" applyAlignment="1">
      <alignment horizontal="left" vertical="center"/>
    </xf>
    <xf numFmtId="1" fontId="11" fillId="6" borderId="7" xfId="0" quotePrefix="1" applyNumberFormat="1" applyFont="1" applyFill="1" applyBorder="1" applyAlignment="1">
      <alignment horizontal="center" vertical="center"/>
    </xf>
    <xf numFmtId="1" fontId="11" fillId="6" borderId="2"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xf>
    <xf numFmtId="2" fontId="9" fillId="5" borderId="2" xfId="0" applyNumberFormat="1" applyFont="1" applyFill="1" applyBorder="1" applyAlignment="1">
      <alignment horizontal="right" wrapText="1"/>
    </xf>
    <xf numFmtId="168" fontId="21" fillId="5" borderId="0" xfId="0" applyNumberFormat="1" applyFont="1" applyFill="1" applyBorder="1" applyAlignment="1">
      <alignment horizontal="left"/>
    </xf>
    <xf numFmtId="0" fontId="32" fillId="6" borderId="6"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54" fillId="0" borderId="16" xfId="0" applyFont="1" applyBorder="1" applyAlignment="1">
      <alignment vertical="center"/>
    </xf>
    <xf numFmtId="0" fontId="52" fillId="0" borderId="0" xfId="0" applyFont="1" applyAlignment="1">
      <alignment vertical="center"/>
    </xf>
    <xf numFmtId="0" fontId="21" fillId="6" borderId="9" xfId="0" applyFont="1" applyFill="1" applyBorder="1" applyAlignment="1">
      <alignment horizontal="center"/>
    </xf>
    <xf numFmtId="0" fontId="22" fillId="0" borderId="0" xfId="0" applyFont="1"/>
    <xf numFmtId="0" fontId="21" fillId="6" borderId="5" xfId="0" applyFont="1" applyFill="1" applyBorder="1" applyAlignment="1">
      <alignment horizontal="center" wrapText="1"/>
    </xf>
    <xf numFmtId="0" fontId="22" fillId="0" borderId="2" xfId="0" applyFont="1" applyBorder="1"/>
    <xf numFmtId="172" fontId="29" fillId="5" borderId="9" xfId="0" applyNumberFormat="1" applyFont="1" applyFill="1" applyBorder="1" applyAlignment="1">
      <alignment horizontal="right"/>
    </xf>
    <xf numFmtId="185" fontId="29" fillId="5" borderId="9" xfId="0" applyNumberFormat="1" applyFont="1" applyFill="1" applyBorder="1" applyAlignment="1">
      <alignment horizontal="right"/>
    </xf>
    <xf numFmtId="186" fontId="29" fillId="5" borderId="9" xfId="0" applyNumberFormat="1" applyFont="1" applyFill="1" applyBorder="1" applyAlignment="1">
      <alignment horizontal="right"/>
    </xf>
    <xf numFmtId="0" fontId="8" fillId="0" borderId="3" xfId="0" applyFont="1" applyBorder="1" applyAlignment="1"/>
    <xf numFmtId="0" fontId="10" fillId="0" borderId="3" xfId="0" applyFont="1" applyBorder="1" applyAlignment="1"/>
    <xf numFmtId="0" fontId="9" fillId="5" borderId="2" xfId="9" applyNumberFormat="1" applyFont="1" applyFill="1" applyBorder="1" applyAlignment="1">
      <alignment horizontal="right" vertical="center"/>
    </xf>
    <xf numFmtId="3" fontId="9" fillId="5" borderId="2" xfId="9" applyNumberFormat="1" applyFont="1" applyFill="1" applyBorder="1" applyAlignment="1">
      <alignment horizontal="right" vertical="center"/>
    </xf>
    <xf numFmtId="17" fontId="21" fillId="5" borderId="8" xfId="4" applyNumberFormat="1"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4" borderId="0" xfId="0" applyFont="1" applyFill="1" applyBorder="1" applyAlignment="1">
      <alignment horizontal="center" vertical="center"/>
    </xf>
    <xf numFmtId="0" fontId="29" fillId="6" borderId="2" xfId="0" applyFont="1" applyFill="1" applyBorder="1" applyAlignment="1">
      <alignment horizontal="center" vertical="center" wrapText="1"/>
    </xf>
    <xf numFmtId="0" fontId="6" fillId="0" borderId="0" xfId="761"/>
    <xf numFmtId="0" fontId="10" fillId="0" borderId="0" xfId="0" applyFont="1" applyBorder="1" applyAlignment="1">
      <alignment horizontal="left"/>
    </xf>
    <xf numFmtId="0" fontId="11" fillId="4" borderId="14"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1" xfId="0" applyFont="1" applyFill="1" applyBorder="1" applyAlignment="1">
      <alignment horizontal="center" vertical="center" wrapText="1"/>
    </xf>
    <xf numFmtId="0" fontId="11" fillId="4" borderId="10"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4" xfId="0" applyFont="1" applyFill="1" applyBorder="1" applyAlignment="1">
      <alignment horizontal="center" vertical="center"/>
    </xf>
    <xf numFmtId="0" fontId="14" fillId="0" borderId="0" xfId="0" applyFont="1" applyFill="1" applyAlignment="1">
      <alignment vertical="center"/>
    </xf>
    <xf numFmtId="0" fontId="24" fillId="0" borderId="0" xfId="0" applyFont="1" applyFill="1" applyAlignment="1">
      <alignment vertical="center"/>
    </xf>
    <xf numFmtId="179" fontId="62" fillId="0" borderId="0" xfId="838" applyNumberFormat="1" applyFont="1"/>
    <xf numFmtId="182" fontId="9" fillId="5" borderId="7" xfId="4" applyNumberFormat="1" applyFont="1" applyFill="1" applyBorder="1" applyAlignment="1">
      <alignment horizontal="right" vertical="top" wrapText="1"/>
    </xf>
    <xf numFmtId="182" fontId="9" fillId="5" borderId="9" xfId="4" applyNumberFormat="1" applyFont="1" applyFill="1" applyBorder="1" applyAlignment="1">
      <alignment horizontal="right" vertical="top" wrapText="1"/>
    </xf>
    <xf numFmtId="175" fontId="9" fillId="0" borderId="9" xfId="4" applyNumberFormat="1" applyFont="1" applyBorder="1" applyAlignment="1">
      <alignment vertical="top"/>
    </xf>
    <xf numFmtId="175" fontId="9" fillId="5" borderId="9" xfId="4" applyNumberFormat="1" applyFont="1" applyFill="1" applyBorder="1" applyAlignment="1">
      <alignment horizontal="right" vertical="top" wrapText="1"/>
    </xf>
    <xf numFmtId="175" fontId="14" fillId="5" borderId="9" xfId="0" applyNumberFormat="1" applyFont="1" applyFill="1" applyBorder="1" applyAlignment="1">
      <alignment horizontal="right" wrapText="1"/>
    </xf>
    <xf numFmtId="17" fontId="9" fillId="0" borderId="9" xfId="4" applyNumberFormat="1" applyFont="1" applyFill="1" applyBorder="1" applyAlignment="1">
      <alignment horizontal="left" vertical="center" wrapText="1"/>
    </xf>
    <xf numFmtId="17" fontId="9" fillId="5" borderId="9" xfId="839" applyNumberFormat="1" applyFont="1" applyFill="1" applyBorder="1" applyAlignment="1">
      <alignment horizontal="left" vertical="center" wrapText="1"/>
    </xf>
    <xf numFmtId="182" fontId="9" fillId="5" borderId="9" xfId="839" applyNumberFormat="1" applyFont="1" applyFill="1" applyBorder="1" applyAlignment="1">
      <alignment horizontal="right" vertical="top" wrapText="1"/>
    </xf>
    <xf numFmtId="175" fontId="9" fillId="5" borderId="9" xfId="839" applyNumberFormat="1" applyFont="1" applyFill="1" applyBorder="1" applyAlignment="1">
      <alignment horizontal="right" vertical="top" wrapText="1"/>
    </xf>
    <xf numFmtId="179" fontId="24" fillId="0" borderId="0" xfId="838" applyNumberFormat="1" applyFont="1"/>
    <xf numFmtId="179" fontId="38" fillId="0" borderId="0" xfId="837" applyNumberFormat="1" applyFont="1" applyFill="1" applyAlignment="1">
      <alignment vertical="center"/>
    </xf>
    <xf numFmtId="179" fontId="3" fillId="0" borderId="0" xfId="838" applyNumberFormat="1" applyFont="1" applyFill="1" applyAlignment="1">
      <alignment vertical="center"/>
    </xf>
    <xf numFmtId="179" fontId="3" fillId="0" borderId="0" xfId="838" applyNumberFormat="1" applyFont="1" applyAlignment="1">
      <alignment vertical="center"/>
    </xf>
    <xf numFmtId="0" fontId="3" fillId="0" borderId="0" xfId="0" applyFont="1"/>
    <xf numFmtId="169" fontId="9" fillId="5" borderId="6" xfId="4" applyNumberFormat="1" applyFont="1" applyFill="1" applyBorder="1" applyAlignment="1">
      <alignment horizontal="right" vertical="top"/>
    </xf>
    <xf numFmtId="0" fontId="32" fillId="6" borderId="8" xfId="0" applyFont="1" applyFill="1" applyBorder="1" applyAlignment="1">
      <alignment horizontal="center" vertical="center"/>
    </xf>
    <xf numFmtId="0" fontId="29" fillId="6" borderId="6" xfId="0" applyFont="1" applyFill="1" applyBorder="1" applyAlignment="1">
      <alignment horizontal="center" vertical="center" wrapText="1"/>
    </xf>
    <xf numFmtId="0" fontId="11" fillId="6" borderId="2" xfId="0" applyFont="1" applyFill="1" applyBorder="1" applyAlignment="1">
      <alignment horizontal="center" vertical="center"/>
    </xf>
    <xf numFmtId="0" fontId="11" fillId="6" borderId="6" xfId="0" applyFont="1" applyFill="1" applyBorder="1" applyAlignment="1">
      <alignment horizontal="center" vertical="center"/>
    </xf>
    <xf numFmtId="0" fontId="29" fillId="6" borderId="3" xfId="0" applyFont="1" applyFill="1" applyBorder="1" applyAlignment="1">
      <alignment horizontal="center" vertical="center" wrapText="1"/>
    </xf>
    <xf numFmtId="3" fontId="29" fillId="6" borderId="3" xfId="0" applyNumberFormat="1" applyFont="1" applyFill="1" applyBorder="1" applyAlignment="1">
      <alignment horizontal="center" vertical="center" wrapText="1"/>
    </xf>
    <xf numFmtId="0" fontId="8" fillId="0" borderId="0" xfId="0" applyFont="1" applyBorder="1" applyAlignment="1">
      <alignment horizontal="left"/>
    </xf>
    <xf numFmtId="164" fontId="59" fillId="5" borderId="9" xfId="7" applyNumberFormat="1" applyFont="1" applyFill="1" applyBorder="1" applyAlignment="1">
      <alignment horizontal="left" vertical="top" wrapText="1"/>
    </xf>
    <xf numFmtId="165" fontId="60" fillId="5" borderId="9" xfId="1" applyNumberFormat="1" applyFont="1" applyFill="1" applyBorder="1"/>
    <xf numFmtId="165" fontId="60" fillId="5" borderId="9" xfId="0" applyNumberFormat="1" applyFont="1" applyFill="1" applyBorder="1"/>
    <xf numFmtId="165" fontId="60" fillId="5" borderId="9" xfId="3" applyNumberFormat="1" applyFont="1" applyFill="1" applyBorder="1">
      <alignment horizontal="right"/>
    </xf>
    <xf numFmtId="165" fontId="60" fillId="5" borderId="9" xfId="7" applyNumberFormat="1" applyFont="1" applyFill="1" applyBorder="1" applyAlignment="1">
      <alignment horizontal="right"/>
    </xf>
    <xf numFmtId="165" fontId="60" fillId="0" borderId="9" xfId="7" applyNumberFormat="1" applyFont="1" applyBorder="1" applyAlignment="1">
      <alignment horizontal="right"/>
    </xf>
    <xf numFmtId="165" fontId="60" fillId="0" borderId="9" xfId="1" applyNumberFormat="1" applyFont="1" applyBorder="1" applyAlignment="1">
      <alignment horizontal="right"/>
    </xf>
    <xf numFmtId="3" fontId="60" fillId="0" borderId="9" xfId="1" applyNumberFormat="1" applyFont="1" applyBorder="1" applyAlignment="1">
      <alignment horizontal="right"/>
    </xf>
    <xf numFmtId="1" fontId="60" fillId="0" borderId="9" xfId="1" applyNumberFormat="1" applyFont="1" applyBorder="1" applyAlignment="1">
      <alignment horizontal="right"/>
    </xf>
    <xf numFmtId="173" fontId="60" fillId="0" borderId="9" xfId="7" applyNumberFormat="1" applyFont="1" applyBorder="1" applyAlignment="1">
      <alignment horizontal="right"/>
    </xf>
    <xf numFmtId="173" fontId="60" fillId="0" borderId="9" xfId="1" applyNumberFormat="1" applyFont="1" applyBorder="1" applyAlignment="1">
      <alignment horizontal="right"/>
    </xf>
    <xf numFmtId="173" fontId="60" fillId="5" borderId="9" xfId="7" applyNumberFormat="1" applyFont="1" applyFill="1" applyBorder="1" applyAlignment="1">
      <alignment horizontal="right"/>
    </xf>
    <xf numFmtId="165" fontId="39" fillId="0" borderId="0" xfId="849" applyNumberFormat="1" applyFont="1" applyFill="1" applyBorder="1" applyAlignment="1">
      <alignment horizontal="right"/>
    </xf>
    <xf numFmtId="0" fontId="30" fillId="0" borderId="0" xfId="0" applyFont="1" applyAlignment="1">
      <alignment vertical="center"/>
    </xf>
    <xf numFmtId="170" fontId="63" fillId="0" borderId="0" xfId="7" applyFont="1" applyAlignment="1">
      <alignment vertical="top"/>
    </xf>
    <xf numFmtId="179" fontId="29" fillId="0" borderId="0" xfId="579" applyFont="1" applyFill="1" applyAlignment="1">
      <alignment vertical="center"/>
    </xf>
    <xf numFmtId="179" fontId="19" fillId="0" borderId="0" xfId="579" applyFont="1" applyFill="1" applyAlignment="1">
      <alignment vertical="center"/>
    </xf>
    <xf numFmtId="179" fontId="19" fillId="0" borderId="0" xfId="579" applyFont="1" applyAlignment="1">
      <alignment vertical="center"/>
    </xf>
    <xf numFmtId="179" fontId="19" fillId="0" borderId="0" xfId="579" applyFont="1" applyBorder="1" applyAlignment="1">
      <alignment vertical="center"/>
    </xf>
    <xf numFmtId="0" fontId="39" fillId="0" borderId="0" xfId="0" applyFont="1" applyAlignment="1">
      <alignment vertical="center"/>
    </xf>
    <xf numFmtId="0" fontId="51" fillId="0" borderId="0" xfId="851" applyFont="1"/>
    <xf numFmtId="0" fontId="14" fillId="0" borderId="0" xfId="851" applyFont="1"/>
    <xf numFmtId="179" fontId="11" fillId="13" borderId="9" xfId="830" applyNumberFormat="1" applyFont="1" applyFill="1" applyBorder="1" applyAlignment="1">
      <alignment horizontal="center" vertical="center" wrapText="1"/>
    </xf>
    <xf numFmtId="179" fontId="11" fillId="13" borderId="9" xfId="762" applyNumberFormat="1" applyFont="1" applyFill="1" applyBorder="1" applyAlignment="1">
      <alignment horizontal="center" vertical="center" wrapText="1"/>
    </xf>
    <xf numFmtId="164" fontId="11" fillId="11" borderId="9" xfId="851" applyNumberFormat="1" applyFont="1" applyFill="1" applyBorder="1" applyAlignment="1">
      <alignment horizontal="left"/>
    </xf>
    <xf numFmtId="187" fontId="14" fillId="0" borderId="9" xfId="853" applyNumberFormat="1" applyFont="1" applyBorder="1"/>
    <xf numFmtId="165" fontId="14" fillId="0" borderId="9" xfId="852" applyNumberFormat="1" applyFont="1" applyBorder="1"/>
    <xf numFmtId="187" fontId="9" fillId="0" borderId="9" xfId="853" applyNumberFormat="1" applyFont="1" applyFill="1" applyBorder="1" applyAlignment="1">
      <alignment horizontal="right" wrapText="1"/>
    </xf>
    <xf numFmtId="0" fontId="51" fillId="0" borderId="0" xfId="851" applyFont="1" applyAlignment="1">
      <alignment vertical="center"/>
    </xf>
    <xf numFmtId="0" fontId="24" fillId="0" borderId="0" xfId="851" applyFont="1"/>
    <xf numFmtId="0" fontId="37" fillId="0" borderId="0" xfId="851" applyFont="1"/>
    <xf numFmtId="0" fontId="37" fillId="0" borderId="0" xfId="851" applyFont="1" applyAlignment="1">
      <alignment vertical="center"/>
    </xf>
    <xf numFmtId="187" fontId="51" fillId="0" borderId="0" xfId="851" applyNumberFormat="1" applyFont="1"/>
    <xf numFmtId="164" fontId="51" fillId="0" borderId="9" xfId="855" applyNumberFormat="1" applyFont="1" applyBorder="1" applyAlignment="1">
      <alignment vertical="center" wrapText="1"/>
    </xf>
    <xf numFmtId="168" fontId="9" fillId="0" borderId="9" xfId="3" applyNumberFormat="1" applyFont="1" applyBorder="1" applyAlignment="1">
      <alignment horizontal="right" vertical="top"/>
    </xf>
    <xf numFmtId="168" fontId="64" fillId="0" borderId="9" xfId="3" applyNumberFormat="1" applyFont="1" applyBorder="1" applyAlignment="1">
      <alignment horizontal="right" vertical="top"/>
    </xf>
    <xf numFmtId="0" fontId="24" fillId="0" borderId="0" xfId="851" applyFont="1" applyAlignment="1">
      <alignment vertical="center"/>
    </xf>
    <xf numFmtId="0" fontId="66" fillId="0" borderId="0" xfId="0" applyFont="1"/>
    <xf numFmtId="0" fontId="24" fillId="0" borderId="0" xfId="0" applyFont="1" applyBorder="1"/>
    <xf numFmtId="164" fontId="14" fillId="0" borderId="9" xfId="856" applyNumberFormat="1" applyFont="1" applyFill="1" applyBorder="1" applyAlignment="1">
      <alignment horizontal="left" vertical="center" wrapText="1"/>
    </xf>
    <xf numFmtId="164" fontId="14" fillId="0" borderId="0" xfId="856" applyNumberFormat="1" applyFont="1" applyFill="1" applyBorder="1" applyAlignment="1">
      <alignment horizontal="left" vertical="center" wrapText="1"/>
    </xf>
    <xf numFmtId="169" fontId="14" fillId="0" borderId="0" xfId="856" applyNumberFormat="1" applyFont="1" applyFill="1" applyBorder="1" applyAlignment="1">
      <alignment vertical="center" wrapText="1"/>
    </xf>
    <xf numFmtId="0" fontId="14" fillId="0" borderId="9" xfId="851" applyNumberFormat="1" applyFont="1" applyFill="1" applyBorder="1" applyAlignment="1">
      <alignment horizontal="center"/>
    </xf>
    <xf numFmtId="0" fontId="14" fillId="0" borderId="0" xfId="851" applyFont="1" applyFill="1"/>
    <xf numFmtId="3" fontId="14" fillId="0" borderId="9" xfId="851" applyNumberFormat="1" applyFont="1" applyFill="1" applyBorder="1" applyAlignment="1">
      <alignment horizontal="center" vertical="top" wrapText="1"/>
    </xf>
    <xf numFmtId="0" fontId="14" fillId="0" borderId="0" xfId="851" applyNumberFormat="1" applyFont="1"/>
    <xf numFmtId="0" fontId="14" fillId="0" borderId="0" xfId="851" applyNumberFormat="1" applyFont="1" applyFill="1"/>
    <xf numFmtId="3" fontId="14" fillId="0" borderId="0" xfId="851" applyNumberFormat="1" applyFont="1" applyFill="1" applyBorder="1" applyAlignment="1">
      <alignment horizontal="center" vertical="top" wrapText="1"/>
    </xf>
    <xf numFmtId="188" fontId="14" fillId="0" borderId="0" xfId="851" applyNumberFormat="1" applyFont="1" applyFill="1" applyBorder="1"/>
    <xf numFmtId="0" fontId="14" fillId="0" borderId="0" xfId="851" applyNumberFormat="1" applyFont="1" applyFill="1" applyBorder="1"/>
    <xf numFmtId="2" fontId="14" fillId="0" borderId="0" xfId="851" applyNumberFormat="1" applyFont="1" applyFill="1" applyBorder="1"/>
    <xf numFmtId="1" fontId="14" fillId="0" borderId="0" xfId="851" applyNumberFormat="1" applyFont="1" applyFill="1" applyBorder="1"/>
    <xf numFmtId="2" fontId="14" fillId="0" borderId="0" xfId="851" applyNumberFormat="1" applyFont="1" applyFill="1" applyBorder="1" applyAlignment="1">
      <alignment horizontal="right"/>
    </xf>
    <xf numFmtId="164" fontId="9" fillId="11" borderId="0" xfId="851" applyNumberFormat="1" applyFont="1" applyFill="1" applyBorder="1" applyAlignment="1">
      <alignment horizontal="left"/>
    </xf>
    <xf numFmtId="0" fontId="14" fillId="0" borderId="0" xfId="851" applyFont="1" applyFill="1" applyAlignment="1">
      <alignment horizontal="center"/>
    </xf>
    <xf numFmtId="0" fontId="14" fillId="0" borderId="0" xfId="851" applyFont="1" applyAlignment="1">
      <alignment horizontal="center"/>
    </xf>
    <xf numFmtId="164" fontId="14" fillId="0" borderId="9" xfId="857" applyNumberFormat="1" applyFont="1" applyFill="1" applyBorder="1" applyAlignment="1">
      <alignment horizontal="left" vertical="center" wrapText="1"/>
    </xf>
    <xf numFmtId="0" fontId="51" fillId="0" borderId="0" xfId="851" applyFont="1" applyAlignment="1"/>
    <xf numFmtId="164" fontId="14" fillId="0" borderId="9" xfId="858" applyNumberFormat="1" applyFont="1" applyBorder="1" applyAlignment="1">
      <alignment vertical="center" wrapText="1"/>
    </xf>
    <xf numFmtId="0" fontId="24" fillId="0" borderId="0" xfId="851" applyNumberFormat="1" applyFont="1" applyAlignment="1">
      <alignment vertical="center"/>
    </xf>
    <xf numFmtId="0" fontId="24" fillId="0" borderId="0" xfId="851" applyNumberFormat="1" applyFont="1" applyAlignment="1">
      <alignment horizontal="left" vertical="center"/>
    </xf>
    <xf numFmtId="0" fontId="37" fillId="0" borderId="0" xfId="851" applyNumberFormat="1" applyFont="1" applyAlignment="1">
      <alignment vertical="center"/>
    </xf>
    <xf numFmtId="165" fontId="14" fillId="0" borderId="9" xfId="852" applyNumberFormat="1" applyFont="1" applyBorder="1" applyAlignment="1">
      <alignment horizontal="center" vertical="center"/>
    </xf>
    <xf numFmtId="2" fontId="14" fillId="0" borderId="0" xfId="851" applyNumberFormat="1" applyFont="1"/>
    <xf numFmtId="0" fontId="24" fillId="14" borderId="9" xfId="851" applyNumberFormat="1" applyFont="1" applyFill="1" applyBorder="1" applyAlignment="1">
      <alignment horizontal="center" vertical="center"/>
    </xf>
    <xf numFmtId="164" fontId="9" fillId="11" borderId="9" xfId="851" applyNumberFormat="1" applyFont="1" applyFill="1" applyBorder="1" applyAlignment="1">
      <alignment horizontal="left"/>
    </xf>
    <xf numFmtId="0" fontId="32" fillId="0" borderId="0" xfId="851" applyFont="1"/>
    <xf numFmtId="189" fontId="14" fillId="0" borderId="9" xfId="859" applyNumberFormat="1" applyFont="1" applyBorder="1"/>
    <xf numFmtId="0" fontId="68" fillId="0" borderId="9" xfId="851" applyNumberFormat="1" applyFont="1" applyFill="1" applyBorder="1" applyAlignment="1">
      <alignment horizontal="center" vertical="center"/>
    </xf>
    <xf numFmtId="17" fontId="68" fillId="7" borderId="9" xfId="851" applyNumberFormat="1" applyFont="1" applyFill="1" applyBorder="1" applyAlignment="1">
      <alignment horizontal="left" vertical="center"/>
    </xf>
    <xf numFmtId="0" fontId="24" fillId="0" borderId="9" xfId="851" applyNumberFormat="1" applyFont="1" applyFill="1" applyBorder="1" applyAlignment="1">
      <alignment horizontal="center" vertical="center"/>
    </xf>
    <xf numFmtId="0" fontId="69" fillId="0" borderId="0" xfId="851" applyFont="1" applyFill="1"/>
    <xf numFmtId="17" fontId="24" fillId="7" borderId="9" xfId="851" applyNumberFormat="1" applyFont="1" applyFill="1" applyBorder="1" applyAlignment="1">
      <alignment horizontal="left" vertical="center"/>
    </xf>
    <xf numFmtId="165" fontId="14" fillId="0" borderId="9" xfId="851" applyNumberFormat="1" applyFont="1" applyBorder="1"/>
    <xf numFmtId="165" fontId="14" fillId="0" borderId="9" xfId="851" applyNumberFormat="1" applyFont="1" applyFill="1" applyBorder="1"/>
    <xf numFmtId="0" fontId="14" fillId="0" borderId="0" xfId="851" applyFont="1" applyAlignment="1">
      <alignment horizontal="left"/>
    </xf>
    <xf numFmtId="165" fontId="14" fillId="0" borderId="9" xfId="851" applyNumberFormat="1" applyFont="1" applyBorder="1" applyAlignment="1">
      <alignment horizontal="right"/>
    </xf>
    <xf numFmtId="179" fontId="37" fillId="5" borderId="0" xfId="860" applyNumberFormat="1" applyFont="1" applyFill="1"/>
    <xf numFmtId="0" fontId="9" fillId="5" borderId="0" xfId="0" applyFont="1" applyFill="1" applyAlignment="1">
      <alignment vertical="center"/>
    </xf>
    <xf numFmtId="0" fontId="24" fillId="5" borderId="0" xfId="0" applyFont="1" applyFill="1" applyBorder="1" applyAlignment="1">
      <alignment vertical="center"/>
    </xf>
    <xf numFmtId="0" fontId="0" fillId="0" borderId="0" xfId="0" applyFont="1" applyFill="1" applyAlignment="1">
      <alignment vertical="center"/>
    </xf>
    <xf numFmtId="0" fontId="11" fillId="6" borderId="7"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6" xfId="0" applyFont="1" applyFill="1" applyBorder="1" applyAlignment="1">
      <alignment horizontal="center" vertical="center" wrapText="1"/>
    </xf>
    <xf numFmtId="170" fontId="39" fillId="0" borderId="0" xfId="0" applyNumberFormat="1" applyFont="1"/>
    <xf numFmtId="168" fontId="18" fillId="5" borderId="0" xfId="9" applyNumberFormat="1" applyFont="1" applyFill="1" applyBorder="1" applyAlignment="1">
      <alignment horizontal="right" vertical="center"/>
    </xf>
    <xf numFmtId="170" fontId="52" fillId="0" borderId="0" xfId="0" applyNumberFormat="1" applyFont="1" applyFill="1"/>
    <xf numFmtId="179" fontId="18" fillId="0" borderId="0" xfId="5" applyNumberFormat="1" applyFont="1" applyAlignment="1">
      <alignment vertical="center" wrapText="1"/>
    </xf>
    <xf numFmtId="179" fontId="18" fillId="0" borderId="0" xfId="5" applyNumberFormat="1" applyFont="1" applyAlignment="1">
      <alignment wrapText="1"/>
    </xf>
    <xf numFmtId="170" fontId="32" fillId="0" borderId="0" xfId="0" applyNumberFormat="1" applyFont="1"/>
    <xf numFmtId="170" fontId="32" fillId="0" borderId="0" xfId="0" applyNumberFormat="1" applyFont="1" applyAlignment="1">
      <alignment vertical="center"/>
    </xf>
    <xf numFmtId="170" fontId="39" fillId="0" borderId="0" xfId="0" applyNumberFormat="1" applyFont="1" applyAlignment="1">
      <alignment vertical="center"/>
    </xf>
    <xf numFmtId="179" fontId="18" fillId="0" borderId="0" xfId="5" applyNumberFormat="1" applyFont="1" applyFill="1" applyAlignment="1">
      <alignment vertical="center"/>
    </xf>
    <xf numFmtId="168" fontId="18" fillId="0" borderId="0" xfId="5" applyNumberFormat="1" applyFont="1" applyFill="1" applyAlignment="1">
      <alignment vertical="center"/>
    </xf>
    <xf numFmtId="179" fontId="18" fillId="0" borderId="0" xfId="5" applyNumberFormat="1" applyFont="1" applyAlignment="1">
      <alignment vertical="center"/>
    </xf>
    <xf numFmtId="179" fontId="18" fillId="0" borderId="0" xfId="5" applyNumberFormat="1" applyFont="1" applyBorder="1" applyAlignment="1">
      <alignment vertical="center"/>
    </xf>
    <xf numFmtId="0" fontId="21" fillId="5" borderId="0" xfId="0" applyFont="1" applyFill="1" applyBorder="1" applyAlignment="1">
      <alignment vertical="center"/>
    </xf>
    <xf numFmtId="174" fontId="21" fillId="5" borderId="0" xfId="0" applyNumberFormat="1" applyFont="1" applyFill="1" applyBorder="1" applyAlignment="1">
      <alignment horizontal="right" vertical="center"/>
    </xf>
    <xf numFmtId="0" fontId="11" fillId="0" borderId="1" xfId="7" applyNumberFormat="1" applyFont="1" applyFill="1" applyBorder="1" applyAlignment="1">
      <alignment wrapText="1"/>
    </xf>
    <xf numFmtId="0" fontId="0" fillId="0" borderId="0" xfId="0" applyAlignment="1"/>
    <xf numFmtId="170" fontId="59" fillId="0" borderId="0" xfId="7" applyFont="1" applyAlignment="1"/>
    <xf numFmtId="0" fontId="61" fillId="0" borderId="0" xfId="0" applyFont="1" applyAlignment="1"/>
    <xf numFmtId="0" fontId="39" fillId="0" borderId="0" xfId="0" applyFont="1" applyAlignment="1"/>
    <xf numFmtId="0" fontId="38" fillId="0" borderId="3" xfId="0" applyFont="1" applyFill="1" applyBorder="1" applyAlignment="1"/>
    <xf numFmtId="0" fontId="64" fillId="0" borderId="0" xfId="0" applyFont="1" applyFill="1"/>
    <xf numFmtId="0" fontId="24" fillId="0" borderId="16" xfId="0" applyFont="1" applyBorder="1"/>
    <xf numFmtId="0" fontId="51" fillId="0" borderId="0" xfId="0" applyFont="1" applyFill="1"/>
    <xf numFmtId="0" fontId="38" fillId="0" borderId="0" xfId="0" applyFont="1" applyFill="1" applyBorder="1" applyAlignment="1">
      <alignment wrapText="1"/>
    </xf>
    <xf numFmtId="0" fontId="73" fillId="0" borderId="0" xfId="0" applyFont="1"/>
    <xf numFmtId="0" fontId="64" fillId="0" borderId="0" xfId="0" applyFont="1" applyBorder="1" applyAlignment="1">
      <alignment horizontal="left"/>
    </xf>
    <xf numFmtId="0" fontId="38" fillId="0" borderId="0" xfId="0" applyFont="1" applyBorder="1" applyAlignment="1">
      <alignment horizontal="left"/>
    </xf>
    <xf numFmtId="0" fontId="73" fillId="0" borderId="0" xfId="0" applyFont="1" applyAlignment="1">
      <alignment horizontal="left"/>
    </xf>
    <xf numFmtId="0" fontId="14" fillId="0" borderId="0" xfId="0" applyNumberFormat="1" applyFont="1"/>
    <xf numFmtId="0" fontId="37" fillId="0" borderId="0" xfId="851" applyFont="1" applyAlignment="1"/>
    <xf numFmtId="169" fontId="37" fillId="0" borderId="0" xfId="857" applyNumberFormat="1" applyFont="1" applyBorder="1" applyAlignment="1">
      <alignment vertical="center" wrapText="1"/>
    </xf>
    <xf numFmtId="179" fontId="29" fillId="5" borderId="0" xfId="0" applyNumberFormat="1" applyFont="1" applyFill="1" applyBorder="1" applyAlignment="1"/>
    <xf numFmtId="3" fontId="29" fillId="0" borderId="0" xfId="5" applyNumberFormat="1" applyFont="1" applyBorder="1" applyAlignment="1">
      <alignment horizontal="right" vertical="center"/>
    </xf>
    <xf numFmtId="0" fontId="8" fillId="0" borderId="3" xfId="0" applyFont="1" applyFill="1" applyBorder="1" applyAlignment="1">
      <alignment horizontal="left"/>
    </xf>
    <xf numFmtId="17" fontId="11" fillId="5" borderId="0" xfId="0" applyNumberFormat="1" applyFont="1" applyFill="1" applyBorder="1" applyAlignment="1">
      <alignment horizontal="left" vertical="top"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5"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11" xfId="0" applyFont="1" applyFill="1" applyBorder="1" applyAlignment="1">
      <alignment horizontal="center" vertical="center"/>
    </xf>
    <xf numFmtId="0" fontId="11" fillId="4" borderId="13" xfId="0" applyFont="1" applyFill="1" applyBorder="1" applyAlignment="1">
      <alignment horizontal="center" vertical="center"/>
    </xf>
    <xf numFmtId="179" fontId="11" fillId="5" borderId="0" xfId="0" applyNumberFormat="1" applyFont="1" applyFill="1" applyBorder="1" applyAlignment="1">
      <alignment horizontal="left"/>
    </xf>
    <xf numFmtId="179" fontId="29" fillId="6" borderId="9" xfId="5" applyNumberFormat="1" applyFont="1" applyFill="1" applyBorder="1" applyAlignment="1">
      <alignment horizontal="center" vertical="center" wrapText="1"/>
    </xf>
    <xf numFmtId="179" fontId="29" fillId="6" borderId="9" xfId="5" applyNumberFormat="1" applyFont="1" applyFill="1" applyBorder="1" applyAlignment="1">
      <alignment horizontal="center" vertical="center"/>
    </xf>
    <xf numFmtId="164" fontId="29" fillId="5" borderId="0" xfId="0" applyNumberFormat="1" applyFont="1" applyFill="1" applyBorder="1" applyAlignment="1">
      <alignment horizontal="left" wrapText="1"/>
    </xf>
    <xf numFmtId="164" fontId="11" fillId="5" borderId="0" xfId="0" applyNumberFormat="1" applyFont="1" applyFill="1" applyBorder="1" applyAlignment="1">
      <alignment horizontal="left" wrapText="1"/>
    </xf>
    <xf numFmtId="0" fontId="24" fillId="0" borderId="0" xfId="0" applyFont="1" applyBorder="1" applyAlignment="1">
      <alignment wrapText="1"/>
    </xf>
    <xf numFmtId="170" fontId="11" fillId="4" borderId="9" xfId="5" applyFont="1" applyFill="1" applyBorder="1" applyAlignment="1">
      <alignment horizontal="center" vertical="top"/>
    </xf>
    <xf numFmtId="0" fontId="11" fillId="4" borderId="8" xfId="0" applyFont="1" applyFill="1" applyBorder="1" applyAlignment="1">
      <alignment horizontal="center" vertical="center"/>
    </xf>
    <xf numFmtId="0" fontId="38" fillId="0" borderId="3" xfId="0" applyFont="1" applyBorder="1" applyAlignment="1">
      <alignment horizontal="left" wrapText="1"/>
    </xf>
    <xf numFmtId="0" fontId="11" fillId="4" borderId="9" xfId="0" applyFont="1" applyFill="1" applyBorder="1" applyAlignment="1">
      <alignment horizontal="center"/>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xf>
    <xf numFmtId="0" fontId="11" fillId="4" borderId="8" xfId="0" applyFont="1" applyFill="1" applyBorder="1" applyAlignment="1">
      <alignment horizontal="center" vertical="top"/>
    </xf>
    <xf numFmtId="0" fontId="9" fillId="4" borderId="9" xfId="0" applyFont="1" applyFill="1" applyBorder="1" applyAlignment="1">
      <alignment horizontal="center" vertical="top"/>
    </xf>
    <xf numFmtId="0" fontId="11" fillId="4" borderId="8"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0"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xf>
    <xf numFmtId="0" fontId="21" fillId="6" borderId="2" xfId="0" applyFont="1" applyFill="1" applyBorder="1" applyAlignment="1">
      <alignment horizontal="center"/>
    </xf>
    <xf numFmtId="0" fontId="21" fillId="6" borderId="6" xfId="0" applyFont="1" applyFill="1" applyBorder="1" applyAlignment="1">
      <alignment horizontal="center"/>
    </xf>
    <xf numFmtId="0" fontId="21" fillId="6" borderId="9" xfId="0" applyFont="1" applyFill="1" applyBorder="1" applyAlignment="1">
      <alignment horizontal="center"/>
    </xf>
    <xf numFmtId="0" fontId="32" fillId="6" borderId="7" xfId="0" applyFont="1" applyFill="1" applyBorder="1" applyAlignment="1">
      <alignment horizontal="center"/>
    </xf>
    <xf numFmtId="0" fontId="32" fillId="6" borderId="2" xfId="0" applyFont="1" applyFill="1" applyBorder="1" applyAlignment="1">
      <alignment horizontal="center"/>
    </xf>
    <xf numFmtId="0" fontId="32" fillId="6" borderId="6" xfId="0" applyFont="1" applyFill="1" applyBorder="1" applyAlignment="1">
      <alignment horizontal="center"/>
    </xf>
    <xf numFmtId="0" fontId="32" fillId="6" borderId="5" xfId="0" applyFont="1" applyFill="1" applyBorder="1" applyAlignment="1">
      <alignment horizontal="center" vertical="center"/>
    </xf>
    <xf numFmtId="0" fontId="32" fillId="6" borderId="8" xfId="0" applyFont="1" applyFill="1" applyBorder="1" applyAlignment="1">
      <alignment horizontal="center" vertical="center"/>
    </xf>
    <xf numFmtId="0" fontId="37" fillId="6" borderId="5" xfId="0" applyFont="1" applyFill="1" applyBorder="1" applyAlignment="1">
      <alignment horizontal="center" vertical="center"/>
    </xf>
    <xf numFmtId="0" fontId="37" fillId="6" borderId="8" xfId="0" applyFont="1" applyFill="1" applyBorder="1" applyAlignment="1">
      <alignment horizontal="center" vertical="center"/>
    </xf>
    <xf numFmtId="0" fontId="37" fillId="6" borderId="7" xfId="0" applyFont="1" applyFill="1" applyBorder="1" applyAlignment="1">
      <alignment horizontal="center" vertical="center"/>
    </xf>
    <xf numFmtId="0" fontId="37" fillId="6" borderId="2" xfId="0" applyFont="1" applyFill="1" applyBorder="1" applyAlignment="1">
      <alignment horizontal="center" vertical="center"/>
    </xf>
    <xf numFmtId="0" fontId="37" fillId="6" borderId="6" xfId="0" applyFont="1" applyFill="1" applyBorder="1" applyAlignment="1">
      <alignment horizontal="center" vertical="center"/>
    </xf>
    <xf numFmtId="17" fontId="21" fillId="5" borderId="0" xfId="4" applyNumberFormat="1" applyFont="1" applyFill="1" applyBorder="1" applyAlignment="1">
      <alignment horizontal="left" vertical="top" wrapText="1"/>
    </xf>
    <xf numFmtId="0" fontId="11" fillId="6" borderId="10" xfId="2" applyFont="1" applyFill="1" applyBorder="1" applyAlignment="1">
      <alignment horizontal="center" vertical="center"/>
    </xf>
    <xf numFmtId="0" fontId="11" fillId="6" borderId="4" xfId="2" applyFont="1" applyFill="1" applyBorder="1" applyAlignment="1">
      <alignment horizontal="center" vertical="center"/>
    </xf>
    <xf numFmtId="0" fontId="11" fillId="6" borderId="2" xfId="2" applyFont="1" applyFill="1" applyBorder="1" applyAlignment="1">
      <alignment horizontal="center" vertical="center"/>
    </xf>
    <xf numFmtId="0" fontId="11" fillId="6" borderId="6" xfId="2" applyFont="1" applyFill="1" applyBorder="1" applyAlignment="1">
      <alignment horizontal="center" vertical="center"/>
    </xf>
    <xf numFmtId="179" fontId="8" fillId="5" borderId="0" xfId="16" applyNumberFormat="1" applyFont="1" applyFill="1" applyAlignment="1">
      <alignment horizontal="left"/>
    </xf>
    <xf numFmtId="179" fontId="11" fillId="6" borderId="9" xfId="2" applyNumberFormat="1" applyFont="1" applyFill="1" applyBorder="1" applyAlignment="1">
      <alignment horizontal="center" vertical="center"/>
    </xf>
    <xf numFmtId="179" fontId="11" fillId="6" borderId="9" xfId="0" applyNumberFormat="1" applyFont="1" applyFill="1" applyBorder="1" applyAlignment="1">
      <alignment horizontal="center" vertical="center"/>
    </xf>
    <xf numFmtId="179" fontId="24" fillId="6" borderId="9" xfId="0" applyNumberFormat="1" applyFont="1" applyFill="1" applyBorder="1" applyAlignment="1">
      <alignment horizontal="center" vertical="center"/>
    </xf>
    <xf numFmtId="0" fontId="8" fillId="0" borderId="3" xfId="0" applyFont="1" applyBorder="1" applyAlignment="1">
      <alignment horizontal="left"/>
    </xf>
    <xf numFmtId="0" fontId="11" fillId="6" borderId="2" xfId="0" applyFont="1" applyFill="1" applyBorder="1" applyAlignment="1">
      <alignment horizontal="center"/>
    </xf>
    <xf numFmtId="0" fontId="11" fillId="6" borderId="6" xfId="0" applyFont="1" applyFill="1" applyBorder="1" applyAlignment="1">
      <alignment horizontal="center"/>
    </xf>
    <xf numFmtId="0" fontId="11" fillId="6" borderId="1" xfId="0" applyFont="1" applyFill="1" applyBorder="1" applyAlignment="1">
      <alignment horizontal="center" vertical="center" wrapText="1"/>
    </xf>
    <xf numFmtId="0" fontId="8" fillId="0" borderId="0" xfId="0" applyFont="1" applyFill="1" applyBorder="1" applyAlignment="1">
      <alignment horizontal="left" vertical="center"/>
    </xf>
    <xf numFmtId="0" fontId="11" fillId="0" borderId="0" xfId="0" applyFont="1" applyFill="1" applyBorder="1" applyAlignment="1">
      <alignment wrapText="1"/>
    </xf>
    <xf numFmtId="0" fontId="14" fillId="0" borderId="0" xfId="0" applyFont="1" applyAlignment="1">
      <alignment wrapText="1"/>
    </xf>
    <xf numFmtId="0" fontId="8" fillId="0" borderId="3" xfId="0" applyFont="1" applyFill="1" applyBorder="1" applyAlignment="1">
      <alignment horizontal="left" vertical="center"/>
    </xf>
    <xf numFmtId="166" fontId="11" fillId="6" borderId="1" xfId="0" applyNumberFormat="1" applyFont="1" applyFill="1" applyBorder="1" applyAlignment="1">
      <alignment horizontal="center" vertical="center" wrapText="1"/>
    </xf>
    <xf numFmtId="166" fontId="11" fillId="6" borderId="3" xfId="0" applyNumberFormat="1"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3" fontId="11" fillId="6" borderId="3" xfId="0" applyNumberFormat="1" applyFont="1" applyFill="1" applyBorder="1" applyAlignment="1">
      <alignment horizontal="center" vertical="center" wrapText="1"/>
    </xf>
    <xf numFmtId="3" fontId="29" fillId="6" borderId="1" xfId="0" applyNumberFormat="1" applyFont="1" applyFill="1" applyBorder="1" applyAlignment="1">
      <alignment horizontal="center" vertical="center" wrapText="1"/>
    </xf>
    <xf numFmtId="3" fontId="29" fillId="6" borderId="0" xfId="0" applyNumberFormat="1" applyFont="1" applyFill="1" applyBorder="1" applyAlignment="1">
      <alignment horizontal="center" vertical="center" wrapText="1"/>
    </xf>
    <xf numFmtId="0" fontId="29" fillId="6" borderId="10" xfId="0" applyFont="1" applyFill="1" applyBorder="1" applyAlignment="1">
      <alignment horizontal="left" vertical="center" wrapText="1"/>
    </xf>
    <xf numFmtId="0" fontId="29" fillId="6" borderId="14" xfId="0" applyFont="1" applyFill="1" applyBorder="1" applyAlignment="1">
      <alignment horizontal="left" vertical="center" wrapText="1"/>
    </xf>
    <xf numFmtId="0" fontId="29" fillId="6" borderId="1" xfId="0" applyFont="1" applyFill="1" applyBorder="1" applyAlignment="1">
      <alignment horizontal="center" vertical="center" wrapText="1"/>
    </xf>
    <xf numFmtId="0" fontId="29" fillId="6" borderId="0" xfId="0" applyFont="1" applyFill="1" applyBorder="1" applyAlignment="1">
      <alignment horizontal="center" vertical="center" wrapText="1"/>
    </xf>
    <xf numFmtId="3" fontId="29" fillId="6" borderId="1" xfId="0" applyNumberFormat="1" applyFont="1" applyFill="1" applyBorder="1" applyAlignment="1">
      <alignment horizontal="left" vertical="center" wrapText="1"/>
    </xf>
    <xf numFmtId="3" fontId="29" fillId="6" borderId="0" xfId="0" applyNumberFormat="1" applyFont="1" applyFill="1" applyBorder="1" applyAlignment="1">
      <alignment horizontal="left" vertical="center" wrapText="1"/>
    </xf>
    <xf numFmtId="0" fontId="29" fillId="6" borderId="2" xfId="0" applyFont="1" applyFill="1" applyBorder="1" applyAlignment="1">
      <alignment horizontal="center" vertical="top" wrapText="1"/>
    </xf>
    <xf numFmtId="0" fontId="29" fillId="6" borderId="6" xfId="0" applyFont="1" applyFill="1" applyBorder="1" applyAlignment="1">
      <alignment horizontal="center" vertical="top" wrapText="1"/>
    </xf>
    <xf numFmtId="0" fontId="29" fillId="6" borderId="2"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11" fillId="6" borderId="1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11" fillId="6" borderId="2" xfId="0" applyFont="1" applyFill="1" applyBorder="1" applyAlignment="1">
      <alignment horizontal="center" vertical="center"/>
    </xf>
    <xf numFmtId="0" fontId="11" fillId="6" borderId="6" xfId="0" applyFont="1" applyFill="1" applyBorder="1" applyAlignment="1">
      <alignment horizontal="center" vertical="center"/>
    </xf>
    <xf numFmtId="0" fontId="8"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1" fillId="6" borderId="10" xfId="0" applyFont="1" applyFill="1" applyBorder="1" applyAlignment="1">
      <alignment vertical="top" wrapText="1"/>
    </xf>
    <xf numFmtId="0" fontId="11" fillId="6" borderId="4" xfId="0" applyFont="1" applyFill="1" applyBorder="1" applyAlignment="1">
      <alignment vertical="top" wrapText="1"/>
    </xf>
    <xf numFmtId="0" fontId="11" fillId="6" borderId="10" xfId="0" applyFont="1" applyFill="1" applyBorder="1" applyAlignment="1">
      <alignment horizontal="center" vertical="top"/>
    </xf>
    <xf numFmtId="0" fontId="11" fillId="6" borderId="1" xfId="0" applyFont="1" applyFill="1" applyBorder="1" applyAlignment="1">
      <alignment horizontal="center" vertical="top"/>
    </xf>
    <xf numFmtId="0" fontId="11" fillId="6" borderId="11" xfId="0" applyFont="1" applyFill="1" applyBorder="1" applyAlignment="1">
      <alignment horizontal="center" vertical="top"/>
    </xf>
    <xf numFmtId="0" fontId="8" fillId="5" borderId="3" xfId="0" applyFont="1" applyFill="1" applyBorder="1" applyAlignment="1">
      <alignment horizontal="left" wrapText="1"/>
    </xf>
    <xf numFmtId="0" fontId="10" fillId="5" borderId="3" xfId="0" applyFont="1" applyFill="1" applyBorder="1" applyAlignment="1">
      <alignment horizontal="left" wrapText="1"/>
    </xf>
    <xf numFmtId="0" fontId="11" fillId="6" borderId="5" xfId="0" applyFont="1" applyFill="1" applyBorder="1" applyAlignment="1">
      <alignment vertical="top" wrapText="1"/>
    </xf>
    <xf numFmtId="0" fontId="11" fillId="6" borderId="8" xfId="0" applyFont="1" applyFill="1" applyBorder="1" applyAlignment="1">
      <alignment vertical="top" wrapText="1"/>
    </xf>
    <xf numFmtId="0" fontId="11" fillId="6" borderId="9" xfId="0" applyFont="1" applyFill="1" applyBorder="1" applyAlignment="1">
      <alignment horizontal="center" vertical="top"/>
    </xf>
    <xf numFmtId="0" fontId="11" fillId="6" borderId="6" xfId="0" applyFont="1" applyFill="1" applyBorder="1" applyAlignment="1">
      <alignment horizontal="center" vertical="top"/>
    </xf>
    <xf numFmtId="0" fontId="12" fillId="0" borderId="3" xfId="0" applyFont="1" applyFill="1" applyBorder="1" applyAlignment="1">
      <alignment horizontal="left"/>
    </xf>
    <xf numFmtId="17" fontId="11" fillId="5" borderId="1" xfId="0" applyNumberFormat="1" applyFont="1" applyFill="1" applyBorder="1" applyAlignment="1">
      <alignment horizontal="left" vertical="center" wrapText="1"/>
    </xf>
    <xf numFmtId="0" fontId="8" fillId="5" borderId="0" xfId="0" applyFont="1" applyFill="1" applyBorder="1" applyAlignment="1">
      <alignment horizontal="left"/>
    </xf>
    <xf numFmtId="0" fontId="12" fillId="5" borderId="0" xfId="0" applyFont="1" applyFill="1" applyBorder="1" applyAlignment="1">
      <alignment horizontal="left"/>
    </xf>
    <xf numFmtId="165" fontId="12" fillId="5" borderId="0" xfId="0" applyNumberFormat="1" applyFont="1" applyFill="1" applyBorder="1" applyAlignment="1">
      <alignment horizontal="left"/>
    </xf>
    <xf numFmtId="0" fontId="37" fillId="6" borderId="5" xfId="0" applyNumberFormat="1" applyFont="1" applyFill="1" applyBorder="1" applyAlignment="1">
      <alignment horizontal="center" vertical="center"/>
    </xf>
    <xf numFmtId="0" fontId="37" fillId="6" borderId="8" xfId="0" applyNumberFormat="1" applyFont="1" applyFill="1" applyBorder="1" applyAlignment="1">
      <alignment horizontal="center" vertical="center"/>
    </xf>
    <xf numFmtId="0" fontId="37" fillId="6" borderId="7" xfId="0" applyNumberFormat="1" applyFont="1" applyFill="1" applyBorder="1" applyAlignment="1">
      <alignment horizontal="center"/>
    </xf>
    <xf numFmtId="0" fontId="37" fillId="6" borderId="2" xfId="0" applyNumberFormat="1" applyFont="1" applyFill="1" applyBorder="1" applyAlignment="1">
      <alignment horizontal="center"/>
    </xf>
    <xf numFmtId="0" fontId="37" fillId="6" borderId="6" xfId="0" applyNumberFormat="1" applyFont="1" applyFill="1" applyBorder="1" applyAlignment="1">
      <alignment horizontal="center"/>
    </xf>
    <xf numFmtId="0" fontId="8" fillId="5" borderId="3" xfId="0" applyFont="1" applyFill="1" applyBorder="1" applyAlignment="1">
      <alignment horizontal="left" vertical="center"/>
    </xf>
    <xf numFmtId="0" fontId="21" fillId="6" borderId="10"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18" fillId="6" borderId="0" xfId="0" applyFont="1" applyFill="1" applyBorder="1" applyAlignment="1">
      <alignment horizontal="center" vertical="center"/>
    </xf>
    <xf numFmtId="0" fontId="21" fillId="6" borderId="1" xfId="0" applyFont="1" applyFill="1" applyBorder="1" applyAlignment="1">
      <alignment horizontal="center" vertical="top"/>
    </xf>
    <xf numFmtId="0" fontId="18" fillId="6" borderId="1" xfId="0" applyFont="1" applyFill="1" applyBorder="1" applyAlignment="1">
      <alignment horizontal="center"/>
    </xf>
    <xf numFmtId="0" fontId="18" fillId="6" borderId="3" xfId="0" applyFont="1" applyFill="1" applyBorder="1" applyAlignment="1">
      <alignment horizontal="center"/>
    </xf>
    <xf numFmtId="0" fontId="18" fillId="6" borderId="1" xfId="0" applyFont="1" applyFill="1" applyBorder="1" applyAlignment="1"/>
    <xf numFmtId="0" fontId="18" fillId="6" borderId="3" xfId="0" applyFont="1" applyFill="1" applyBorder="1" applyAlignment="1"/>
    <xf numFmtId="0" fontId="21" fillId="6" borderId="3" xfId="0" applyFont="1" applyFill="1" applyBorder="1" applyAlignment="1">
      <alignment horizontal="center" vertical="top"/>
    </xf>
    <xf numFmtId="3" fontId="21" fillId="6" borderId="1" xfId="0" applyNumberFormat="1" applyFont="1" applyFill="1" applyBorder="1" applyAlignment="1">
      <alignment horizontal="center" vertical="top" wrapText="1"/>
    </xf>
    <xf numFmtId="3" fontId="18" fillId="6" borderId="11" xfId="0" applyNumberFormat="1" applyFont="1" applyFill="1" applyBorder="1" applyAlignment="1"/>
    <xf numFmtId="3" fontId="18" fillId="6" borderId="3" xfId="0" applyNumberFormat="1" applyFont="1" applyFill="1" applyBorder="1" applyAlignment="1"/>
    <xf numFmtId="3" fontId="18" fillId="6" borderId="13" xfId="0" applyNumberFormat="1" applyFont="1" applyFill="1" applyBorder="1" applyAlignment="1"/>
    <xf numFmtId="0" fontId="21" fillId="6" borderId="3" xfId="0" applyFont="1" applyFill="1" applyBorder="1" applyAlignment="1">
      <alignment horizontal="center"/>
    </xf>
    <xf numFmtId="0" fontId="35" fillId="5" borderId="3" xfId="0" applyFont="1" applyFill="1" applyBorder="1" applyAlignment="1">
      <alignment horizontal="left" vertical="center" wrapText="1"/>
    </xf>
    <xf numFmtId="0" fontId="29" fillId="6" borderId="10"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1"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2" xfId="0" applyFont="1" applyFill="1" applyBorder="1" applyAlignment="1">
      <alignment horizontal="center" vertical="center"/>
    </xf>
    <xf numFmtId="3" fontId="29" fillId="6" borderId="11" xfId="0" applyNumberFormat="1" applyFont="1" applyFill="1" applyBorder="1" applyAlignment="1">
      <alignment horizontal="center" vertical="center" wrapText="1"/>
    </xf>
    <xf numFmtId="3" fontId="29" fillId="6" borderId="3" xfId="0" applyNumberFormat="1" applyFont="1" applyFill="1" applyBorder="1" applyAlignment="1">
      <alignment horizontal="center" vertical="center" wrapText="1"/>
    </xf>
    <xf numFmtId="3" fontId="29" fillId="6" borderId="13" xfId="0" applyNumberFormat="1" applyFont="1" applyFill="1" applyBorder="1" applyAlignment="1">
      <alignment horizontal="center" vertical="center" wrapText="1"/>
    </xf>
    <xf numFmtId="165" fontId="11" fillId="6" borderId="2" xfId="0" applyNumberFormat="1" applyFont="1" applyFill="1" applyBorder="1" applyAlignment="1">
      <alignment horizontal="center" vertical="center" wrapText="1"/>
    </xf>
    <xf numFmtId="165" fontId="11" fillId="6" borderId="1" xfId="0" applyNumberFormat="1" applyFont="1" applyFill="1" applyBorder="1" applyAlignment="1">
      <alignment horizontal="center" vertical="center" wrapText="1"/>
    </xf>
    <xf numFmtId="165" fontId="11" fillId="6" borderId="3" xfId="0" applyNumberFormat="1" applyFont="1" applyFill="1" applyBorder="1" applyAlignment="1">
      <alignment horizontal="center" vertical="center" wrapText="1"/>
    </xf>
    <xf numFmtId="165" fontId="11" fillId="6" borderId="11" xfId="0" applyNumberFormat="1" applyFont="1" applyFill="1" applyBorder="1" applyAlignment="1">
      <alignment horizontal="center" vertical="center" wrapText="1"/>
    </xf>
    <xf numFmtId="165" fontId="11" fillId="6" borderId="13" xfId="0" applyNumberFormat="1" applyFont="1" applyFill="1" applyBorder="1" applyAlignment="1">
      <alignment horizontal="center" vertical="center" wrapText="1"/>
    </xf>
    <xf numFmtId="165" fontId="35" fillId="5" borderId="3" xfId="0" applyNumberFormat="1" applyFont="1" applyFill="1" applyBorder="1" applyAlignment="1">
      <alignment horizontal="left"/>
    </xf>
    <xf numFmtId="164" fontId="11" fillId="6" borderId="10" xfId="0" applyNumberFormat="1" applyFont="1" applyFill="1" applyBorder="1" applyAlignment="1">
      <alignment horizontal="center" vertical="center" wrapText="1"/>
    </xf>
    <xf numFmtId="164" fontId="11" fillId="6" borderId="14" xfId="0" applyNumberFormat="1" applyFont="1" applyFill="1" applyBorder="1" applyAlignment="1">
      <alignment horizontal="center" vertical="center"/>
    </xf>
    <xf numFmtId="164" fontId="11" fillId="6" borderId="4" xfId="0" applyNumberFormat="1" applyFont="1" applyFill="1" applyBorder="1" applyAlignment="1">
      <alignment horizontal="center" vertical="center"/>
    </xf>
    <xf numFmtId="165" fontId="11" fillId="6" borderId="7" xfId="0" applyNumberFormat="1" applyFont="1" applyFill="1" applyBorder="1" applyAlignment="1">
      <alignment horizontal="center" vertical="center"/>
    </xf>
    <xf numFmtId="165" fontId="11" fillId="6" borderId="2" xfId="0" applyNumberFormat="1" applyFont="1" applyFill="1" applyBorder="1" applyAlignment="1">
      <alignment horizontal="center" vertical="center"/>
    </xf>
    <xf numFmtId="165" fontId="11" fillId="6" borderId="6" xfId="0" applyNumberFormat="1" applyFont="1" applyFill="1" applyBorder="1" applyAlignment="1">
      <alignment horizontal="center" vertical="center"/>
    </xf>
    <xf numFmtId="165" fontId="9" fillId="6" borderId="2" xfId="0" applyNumberFormat="1" applyFont="1" applyFill="1" applyBorder="1" applyAlignment="1">
      <alignment horizontal="center" vertical="center"/>
    </xf>
    <xf numFmtId="165" fontId="9" fillId="6" borderId="6" xfId="0" applyNumberFormat="1" applyFont="1" applyFill="1" applyBorder="1" applyAlignment="1">
      <alignment horizontal="center" vertical="center"/>
    </xf>
    <xf numFmtId="165" fontId="11" fillId="6" borderId="7" xfId="0" applyNumberFormat="1" applyFont="1" applyFill="1" applyBorder="1" applyAlignment="1">
      <alignment horizontal="center" vertical="center" wrapText="1"/>
    </xf>
    <xf numFmtId="0" fontId="32" fillId="6" borderId="5" xfId="0" applyNumberFormat="1" applyFont="1" applyFill="1" applyBorder="1" applyAlignment="1">
      <alignment horizontal="center" vertical="center"/>
    </xf>
    <xf numFmtId="0" fontId="32" fillId="6" borderId="8" xfId="0" applyNumberFormat="1" applyFont="1" applyFill="1" applyBorder="1" applyAlignment="1">
      <alignment horizontal="center" vertical="center"/>
    </xf>
    <xf numFmtId="0" fontId="32" fillId="6" borderId="7" xfId="0" applyNumberFormat="1" applyFont="1" applyFill="1" applyBorder="1" applyAlignment="1">
      <alignment horizontal="center" vertical="center"/>
    </xf>
    <xf numFmtId="0" fontId="32" fillId="6" borderId="2" xfId="0" applyNumberFormat="1" applyFont="1" applyFill="1" applyBorder="1" applyAlignment="1">
      <alignment horizontal="center" vertical="center"/>
    </xf>
    <xf numFmtId="0" fontId="32" fillId="6" borderId="6" xfId="0" applyNumberFormat="1" applyFont="1" applyFill="1" applyBorder="1" applyAlignment="1">
      <alignment horizontal="center" vertical="center"/>
    </xf>
    <xf numFmtId="0" fontId="32" fillId="6" borderId="7" xfId="0" applyNumberFormat="1" applyFont="1" applyFill="1" applyBorder="1" applyAlignment="1">
      <alignment horizontal="center"/>
    </xf>
    <xf numFmtId="0" fontId="32" fillId="6" borderId="2" xfId="0" applyNumberFormat="1" applyFont="1" applyFill="1" applyBorder="1" applyAlignment="1">
      <alignment horizontal="center"/>
    </xf>
    <xf numFmtId="0" fontId="32" fillId="6" borderId="6" xfId="0" applyNumberFormat="1" applyFont="1" applyFill="1" applyBorder="1" applyAlignment="1">
      <alignment horizontal="center"/>
    </xf>
    <xf numFmtId="0" fontId="32" fillId="6" borderId="7" xfId="0" applyFont="1" applyFill="1" applyBorder="1" applyAlignment="1">
      <alignment horizontal="center" vertical="center"/>
    </xf>
    <xf numFmtId="0" fontId="32" fillId="6" borderId="2" xfId="0" applyFont="1" applyFill="1" applyBorder="1" applyAlignment="1">
      <alignment horizontal="center" vertical="center"/>
    </xf>
    <xf numFmtId="0" fontId="32" fillId="6" borderId="6" xfId="0" applyFont="1" applyFill="1" applyBorder="1" applyAlignment="1">
      <alignment horizontal="center" vertical="center"/>
    </xf>
    <xf numFmtId="165" fontId="21" fillId="5" borderId="1" xfId="0" applyNumberFormat="1" applyFont="1" applyFill="1" applyBorder="1" applyAlignment="1">
      <alignment horizontal="left" wrapText="1"/>
    </xf>
    <xf numFmtId="165" fontId="8" fillId="5" borderId="3" xfId="0" applyNumberFormat="1" applyFont="1" applyFill="1" applyBorder="1" applyAlignment="1">
      <alignment horizontal="left"/>
    </xf>
    <xf numFmtId="164" fontId="11" fillId="6" borderId="4"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6" borderId="7" xfId="0" applyFont="1" applyFill="1" applyBorder="1" applyAlignment="1">
      <alignment horizontal="center" vertical="center"/>
    </xf>
    <xf numFmtId="0" fontId="38" fillId="0" borderId="3" xfId="0" applyFont="1" applyFill="1" applyBorder="1" applyAlignment="1">
      <alignment horizontal="left" wrapText="1"/>
    </xf>
    <xf numFmtId="0" fontId="38" fillId="5" borderId="0" xfId="0" applyFont="1" applyFill="1" applyBorder="1" applyAlignment="1">
      <alignment horizontal="left" wrapText="1"/>
    </xf>
    <xf numFmtId="2" fontId="11" fillId="6" borderId="7" xfId="0" applyNumberFormat="1" applyFont="1" applyFill="1" applyBorder="1" applyAlignment="1">
      <alignment horizontal="center" vertical="center" wrapText="1"/>
    </xf>
    <xf numFmtId="2" fontId="11" fillId="6" borderId="2" xfId="0" applyNumberFormat="1" applyFont="1" applyFill="1" applyBorder="1" applyAlignment="1">
      <alignment horizontal="center" vertical="center" wrapText="1"/>
    </xf>
    <xf numFmtId="2" fontId="11" fillId="6" borderId="6" xfId="0" applyNumberFormat="1"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1" fillId="5" borderId="0" xfId="0" applyFont="1" applyFill="1" applyBorder="1" applyAlignment="1">
      <alignment horizontal="left"/>
    </xf>
    <xf numFmtId="0" fontId="11" fillId="6" borderId="7" xfId="0" applyFont="1" applyFill="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17" fontId="11" fillId="5" borderId="1" xfId="4" applyNumberFormat="1" applyFont="1" applyFill="1" applyBorder="1" applyAlignment="1">
      <alignment horizontal="left" vertical="center" wrapText="1"/>
    </xf>
    <xf numFmtId="0" fontId="8" fillId="0" borderId="0" xfId="0" applyFont="1" applyBorder="1" applyAlignment="1">
      <alignment horizontal="left"/>
    </xf>
    <xf numFmtId="0" fontId="10" fillId="0" borderId="0" xfId="0" applyFont="1" applyBorder="1" applyAlignment="1">
      <alignment horizontal="left"/>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24" fillId="0" borderId="1" xfId="0" applyFont="1" applyBorder="1" applyAlignment="1">
      <alignment horizontal="left" vertical="center" wrapText="1"/>
    </xf>
    <xf numFmtId="0" fontId="8" fillId="5" borderId="3" xfId="0" applyFont="1" applyFill="1" applyBorder="1" applyAlignment="1">
      <alignment vertical="top" wrapText="1"/>
    </xf>
    <xf numFmtId="0" fontId="29" fillId="6" borderId="5" xfId="5" applyNumberFormat="1" applyFont="1" applyFill="1" applyBorder="1" applyAlignment="1">
      <alignment horizontal="center" vertical="center" wrapText="1"/>
    </xf>
    <xf numFmtId="0" fontId="29" fillId="6" borderId="8" xfId="5" applyNumberFormat="1" applyFont="1" applyFill="1" applyBorder="1" applyAlignment="1">
      <alignment horizontal="center" vertical="center" wrapText="1"/>
    </xf>
    <xf numFmtId="0" fontId="29" fillId="6" borderId="7" xfId="5" applyNumberFormat="1" applyFont="1" applyFill="1" applyBorder="1" applyAlignment="1">
      <alignment horizontal="center" vertical="center" wrapText="1"/>
    </xf>
    <xf numFmtId="0" fontId="29" fillId="6" borderId="6" xfId="5" applyNumberFormat="1" applyFont="1" applyFill="1" applyBorder="1" applyAlignment="1">
      <alignment horizontal="center" vertical="center" wrapText="1"/>
    </xf>
    <xf numFmtId="0" fontId="32" fillId="0" borderId="0" xfId="0" applyNumberFormat="1" applyFont="1" applyAlignment="1">
      <alignment horizontal="left" vertical="center" wrapText="1"/>
    </xf>
    <xf numFmtId="0" fontId="24" fillId="0" borderId="1" xfId="838" applyNumberFormat="1" applyFont="1" applyBorder="1" applyAlignment="1">
      <alignment horizontal="left" vertical="center" wrapText="1"/>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11" fillId="4" borderId="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0" fillId="0" borderId="3" xfId="0" applyFont="1" applyBorder="1" applyAlignment="1">
      <alignment horizontal="left"/>
    </xf>
    <xf numFmtId="0" fontId="11" fillId="4" borderId="4"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32" fillId="6" borderId="7" xfId="0" applyNumberFormat="1" applyFont="1" applyFill="1" applyBorder="1" applyAlignment="1">
      <alignment horizontal="center" vertical="center" wrapText="1"/>
    </xf>
    <xf numFmtId="0" fontId="32" fillId="6" borderId="2" xfId="0" applyNumberFormat="1" applyFont="1" applyFill="1" applyBorder="1" applyAlignment="1">
      <alignment horizontal="center" vertical="center" wrapText="1"/>
    </xf>
    <xf numFmtId="0" fontId="32" fillId="6" borderId="9" xfId="579" applyNumberFormat="1" applyFont="1" applyFill="1" applyBorder="1" applyAlignment="1">
      <alignment horizontal="center" vertical="top" wrapText="1"/>
    </xf>
    <xf numFmtId="0" fontId="8" fillId="0" borderId="3" xfId="0" applyFont="1" applyBorder="1" applyAlignment="1">
      <alignment horizontal="left" vertical="top"/>
    </xf>
    <xf numFmtId="0" fontId="11" fillId="4" borderId="1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0" xfId="0" applyFont="1" applyFill="1" applyBorder="1" applyAlignment="1">
      <alignment vertical="center" wrapText="1"/>
    </xf>
    <xf numFmtId="0" fontId="11" fillId="4" borderId="3" xfId="0" applyFont="1" applyFill="1" applyBorder="1" applyAlignment="1">
      <alignment vertical="center" wrapText="1"/>
    </xf>
    <xf numFmtId="0" fontId="37" fillId="0" borderId="0" xfId="0" applyFont="1" applyAlignment="1">
      <alignment horizontal="left" wrapText="1"/>
    </xf>
    <xf numFmtId="0" fontId="21" fillId="0" borderId="1" xfId="0" applyFont="1" applyBorder="1" applyAlignment="1">
      <alignment horizontal="left" vertical="top" wrapText="1"/>
    </xf>
    <xf numFmtId="0" fontId="8" fillId="0" borderId="0" xfId="0" applyFont="1" applyAlignment="1">
      <alignment horizontal="left" vertical="top"/>
    </xf>
    <xf numFmtId="0" fontId="11" fillId="4" borderId="14" xfId="0" applyFont="1" applyFill="1" applyBorder="1" applyAlignment="1">
      <alignment horizontal="center" vertical="center"/>
    </xf>
    <xf numFmtId="0" fontId="11" fillId="4" borderId="1" xfId="0" applyFont="1" applyFill="1" applyBorder="1" applyAlignment="1">
      <alignment horizontal="center" vertical="top"/>
    </xf>
    <xf numFmtId="0" fontId="11" fillId="4" borderId="1" xfId="0" applyFont="1" applyFill="1" applyBorder="1" applyAlignment="1">
      <alignment vertical="top"/>
    </xf>
    <xf numFmtId="0" fontId="11" fillId="4" borderId="11" xfId="0" applyFont="1" applyFill="1" applyBorder="1" applyAlignment="1">
      <alignment vertical="center"/>
    </xf>
    <xf numFmtId="0" fontId="11" fillId="4" borderId="3" xfId="0" applyFont="1" applyFill="1" applyBorder="1" applyAlignment="1">
      <alignment vertical="center"/>
    </xf>
    <xf numFmtId="0" fontId="11" fillId="4" borderId="13" xfId="0" applyFont="1" applyFill="1" applyBorder="1" applyAlignment="1">
      <alignment vertical="center"/>
    </xf>
    <xf numFmtId="0" fontId="11" fillId="0" borderId="0" xfId="0" applyFont="1" applyBorder="1" applyAlignment="1">
      <alignment horizontal="left" vertical="top"/>
    </xf>
    <xf numFmtId="0" fontId="9" fillId="4" borderId="1" xfId="0" applyFont="1" applyFill="1" applyBorder="1" applyAlignment="1">
      <alignment horizontal="center" vertical="center" wrapText="1"/>
    </xf>
    <xf numFmtId="170" fontId="21" fillId="4" borderId="5" xfId="7" applyFont="1" applyFill="1" applyBorder="1" applyAlignment="1">
      <alignment horizontal="center" vertical="center" wrapText="1"/>
    </xf>
    <xf numFmtId="170" fontId="52" fillId="4" borderId="8" xfId="850" applyNumberFormat="1" applyFont="1" applyFill="1" applyBorder="1" applyAlignment="1">
      <alignment horizontal="center" vertical="center" wrapText="1"/>
    </xf>
    <xf numFmtId="170" fontId="21" fillId="4" borderId="7" xfId="7" applyFont="1" applyFill="1" applyBorder="1" applyAlignment="1">
      <alignment horizontal="center" vertical="center" wrapText="1"/>
    </xf>
    <xf numFmtId="170" fontId="21" fillId="4" borderId="6" xfId="7" applyFont="1" applyFill="1" applyBorder="1" applyAlignment="1">
      <alignment horizontal="center" vertical="center" wrapText="1"/>
    </xf>
    <xf numFmtId="170" fontId="21" fillId="4" borderId="15" xfId="7" applyFont="1" applyFill="1" applyBorder="1" applyAlignment="1">
      <alignment horizontal="center" vertical="center" wrapText="1"/>
    </xf>
    <xf numFmtId="170" fontId="21" fillId="4" borderId="8" xfId="7" applyFont="1" applyFill="1" applyBorder="1" applyAlignment="1">
      <alignment horizontal="center" vertical="center" wrapText="1"/>
    </xf>
    <xf numFmtId="0" fontId="11" fillId="0" borderId="1" xfId="7" applyNumberFormat="1" applyFont="1" applyFill="1" applyBorder="1" applyAlignment="1">
      <alignment horizontal="left" vertical="top" wrapText="1"/>
    </xf>
    <xf numFmtId="170" fontId="21" fillId="4" borderId="9" xfId="7" applyFont="1" applyFill="1" applyBorder="1" applyAlignment="1">
      <alignment horizontal="center" vertical="top"/>
    </xf>
    <xf numFmtId="0" fontId="29" fillId="0" borderId="1" xfId="7" applyNumberFormat="1" applyFont="1" applyFill="1" applyBorder="1" applyAlignment="1">
      <alignment horizontal="left" wrapText="1"/>
    </xf>
    <xf numFmtId="170" fontId="21" fillId="0" borderId="3" xfId="7" applyFont="1" applyBorder="1" applyAlignment="1">
      <alignment horizontal="left"/>
    </xf>
    <xf numFmtId="170" fontId="21" fillId="4" borderId="7" xfId="7" applyFont="1" applyFill="1" applyBorder="1" applyAlignment="1">
      <alignment horizontal="center" vertical="top" wrapText="1"/>
    </xf>
    <xf numFmtId="170" fontId="21" fillId="4" borderId="6" xfId="7" applyFont="1" applyFill="1" applyBorder="1" applyAlignment="1">
      <alignment horizontal="center" vertical="top" wrapText="1"/>
    </xf>
    <xf numFmtId="170" fontId="21" fillId="4" borderId="2" xfId="7" applyFont="1" applyFill="1" applyBorder="1" applyAlignment="1">
      <alignment horizontal="center" vertical="top" wrapText="1"/>
    </xf>
    <xf numFmtId="170" fontId="21" fillId="4" borderId="11" xfId="7" applyFont="1" applyFill="1" applyBorder="1" applyAlignment="1">
      <alignment horizontal="center" vertical="top" wrapText="1"/>
    </xf>
    <xf numFmtId="170" fontId="18" fillId="4" borderId="13" xfId="7" applyFont="1" applyFill="1" applyBorder="1" applyAlignment="1">
      <alignment horizontal="center" vertical="top" wrapText="1"/>
    </xf>
    <xf numFmtId="170" fontId="21" fillId="4" borderId="5" xfId="7" applyFont="1" applyFill="1" applyBorder="1" applyAlignment="1">
      <alignment horizontal="center" vertical="top" wrapText="1"/>
    </xf>
    <xf numFmtId="170" fontId="18" fillId="4" borderId="8" xfId="7" applyFont="1" applyFill="1" applyBorder="1" applyAlignment="1">
      <alignment horizontal="center" vertical="top" wrapText="1"/>
    </xf>
    <xf numFmtId="0" fontId="32" fillId="6" borderId="6" xfId="0" applyNumberFormat="1" applyFont="1" applyFill="1" applyBorder="1" applyAlignment="1">
      <alignment horizontal="center" vertical="center" wrapText="1"/>
    </xf>
    <xf numFmtId="164" fontId="21" fillId="11" borderId="1" xfId="0" applyNumberFormat="1" applyFont="1" applyFill="1" applyBorder="1" applyAlignment="1">
      <alignment horizontal="left" wrapText="1"/>
    </xf>
    <xf numFmtId="0" fontId="32" fillId="0" borderId="1" xfId="0" applyNumberFormat="1" applyFont="1" applyFill="1" applyBorder="1" applyAlignment="1">
      <alignment horizontal="left" vertical="center" wrapText="1"/>
    </xf>
    <xf numFmtId="170" fontId="21" fillId="4" borderId="2" xfId="7" applyFont="1" applyFill="1" applyBorder="1" applyAlignment="1">
      <alignment horizontal="center" vertical="center" wrapText="1"/>
    </xf>
    <xf numFmtId="170" fontId="21" fillId="4" borderId="1" xfId="7" applyFont="1" applyFill="1" applyBorder="1" applyAlignment="1">
      <alignment horizontal="center" vertical="center" wrapText="1"/>
    </xf>
    <xf numFmtId="170" fontId="21" fillId="4" borderId="0" xfId="7" applyFont="1" applyFill="1" applyBorder="1" applyAlignment="1">
      <alignment horizontal="center" vertical="center" wrapText="1"/>
    </xf>
    <xf numFmtId="170" fontId="21" fillId="4" borderId="3" xfId="7" applyFont="1" applyFill="1" applyBorder="1" applyAlignment="1">
      <alignment horizontal="center" vertical="center" wrapText="1"/>
    </xf>
    <xf numFmtId="0" fontId="32" fillId="0" borderId="0" xfId="0" applyNumberFormat="1" applyFont="1" applyFill="1" applyBorder="1" applyAlignment="1">
      <alignment horizontal="left" vertical="center" wrapText="1"/>
    </xf>
    <xf numFmtId="170" fontId="11" fillId="0" borderId="0" xfId="7" applyFont="1" applyFill="1" applyBorder="1" applyAlignment="1">
      <alignment horizontal="left" vertical="top" wrapText="1"/>
    </xf>
    <xf numFmtId="170" fontId="21" fillId="4" borderId="7" xfId="7" applyFont="1" applyFill="1" applyBorder="1" applyAlignment="1">
      <alignment horizontal="center" vertical="center"/>
    </xf>
    <xf numFmtId="170" fontId="21" fillId="4" borderId="6" xfId="7" applyFont="1" applyFill="1" applyBorder="1" applyAlignment="1">
      <alignment horizontal="center" vertical="center"/>
    </xf>
    <xf numFmtId="170" fontId="21" fillId="4" borderId="5" xfId="7" applyFont="1" applyFill="1" applyBorder="1" applyAlignment="1">
      <alignment horizontal="center" vertical="center"/>
    </xf>
    <xf numFmtId="170" fontId="21" fillId="4" borderId="8" xfId="7" applyFont="1" applyFill="1" applyBorder="1" applyAlignment="1">
      <alignment horizontal="center" vertical="center"/>
    </xf>
    <xf numFmtId="0" fontId="32" fillId="6" borderId="7" xfId="579" applyNumberFormat="1" applyFont="1" applyFill="1" applyBorder="1" applyAlignment="1">
      <alignment horizontal="center" vertical="top" wrapText="1"/>
    </xf>
    <xf numFmtId="0" fontId="32" fillId="6" borderId="2" xfId="579" applyNumberFormat="1" applyFont="1" applyFill="1" applyBorder="1" applyAlignment="1">
      <alignment horizontal="center" vertical="top" wrapText="1"/>
    </xf>
    <xf numFmtId="0" fontId="32" fillId="6" borderId="6" xfId="579" applyNumberFormat="1" applyFont="1" applyFill="1" applyBorder="1" applyAlignment="1">
      <alignment horizontal="center" vertical="top" wrapText="1"/>
    </xf>
    <xf numFmtId="0" fontId="37" fillId="0" borderId="0" xfId="851" applyFont="1" applyBorder="1" applyAlignment="1">
      <alignment horizontal="left" vertical="center" wrapText="1"/>
    </xf>
    <xf numFmtId="179" fontId="38" fillId="0" borderId="0" xfId="854" applyNumberFormat="1" applyFont="1" applyBorder="1" applyAlignment="1">
      <alignment horizontal="left" vertical="center" wrapText="1"/>
    </xf>
    <xf numFmtId="0" fontId="24" fillId="14" borderId="9" xfId="851" applyNumberFormat="1" applyFont="1" applyFill="1" applyBorder="1" applyAlignment="1">
      <alignment horizontal="center" vertical="center" wrapText="1"/>
    </xf>
    <xf numFmtId="0" fontId="24" fillId="14" borderId="9" xfId="851" applyNumberFormat="1" applyFont="1" applyFill="1" applyBorder="1" applyAlignment="1">
      <alignment horizontal="center" vertical="center"/>
    </xf>
    <xf numFmtId="0" fontId="24" fillId="14" borderId="7" xfId="851" applyNumberFormat="1" applyFont="1" applyFill="1" applyBorder="1" applyAlignment="1">
      <alignment horizontal="center" vertical="center"/>
    </xf>
    <xf numFmtId="0" fontId="24" fillId="14" borderId="2" xfId="851" applyNumberFormat="1" applyFont="1" applyFill="1" applyBorder="1" applyAlignment="1">
      <alignment horizontal="center" vertical="center"/>
    </xf>
    <xf numFmtId="0" fontId="24" fillId="14" borderId="6" xfId="851" applyNumberFormat="1" applyFont="1" applyFill="1" applyBorder="1" applyAlignment="1">
      <alignment horizontal="center" vertical="center"/>
    </xf>
    <xf numFmtId="0" fontId="24" fillId="0" borderId="0" xfId="851" applyFont="1" applyAlignment="1">
      <alignment horizontal="left" vertical="center" wrapText="1"/>
    </xf>
    <xf numFmtId="0" fontId="54" fillId="0" borderId="0" xfId="851" applyNumberFormat="1" applyFont="1" applyAlignment="1">
      <alignment horizontal="left" vertical="center"/>
    </xf>
    <xf numFmtId="0" fontId="54" fillId="15" borderId="9" xfId="851" applyNumberFormat="1" applyFont="1" applyFill="1" applyBorder="1" applyAlignment="1">
      <alignment horizontal="center" vertical="center" wrapText="1"/>
    </xf>
    <xf numFmtId="0" fontId="54" fillId="15" borderId="5" xfId="851" applyNumberFormat="1" applyFont="1" applyFill="1" applyBorder="1" applyAlignment="1">
      <alignment horizontal="center" vertical="center" wrapText="1"/>
    </xf>
    <xf numFmtId="0" fontId="54" fillId="15" borderId="15" xfId="851" applyNumberFormat="1" applyFont="1" applyFill="1" applyBorder="1" applyAlignment="1">
      <alignment horizontal="center" vertical="center" wrapText="1"/>
    </xf>
    <xf numFmtId="0" fontId="51" fillId="0" borderId="15" xfId="851" applyFont="1" applyBorder="1"/>
    <xf numFmtId="0" fontId="24" fillId="0" borderId="0" xfId="851" applyNumberFormat="1" applyFont="1" applyAlignment="1">
      <alignment horizontal="left" vertical="center"/>
    </xf>
    <xf numFmtId="0" fontId="24" fillId="15" borderId="9" xfId="851" applyNumberFormat="1" applyFont="1" applyFill="1" applyBorder="1" applyAlignment="1">
      <alignment horizontal="center" vertical="center" wrapText="1"/>
    </xf>
    <xf numFmtId="0" fontId="24" fillId="15" borderId="5" xfId="851" applyNumberFormat="1" applyFont="1" applyFill="1" applyBorder="1" applyAlignment="1">
      <alignment horizontal="center" vertical="center" wrapText="1"/>
    </xf>
    <xf numFmtId="0" fontId="24" fillId="15" borderId="15" xfId="851" applyNumberFormat="1" applyFont="1" applyFill="1" applyBorder="1" applyAlignment="1">
      <alignment horizontal="center" vertical="center" wrapText="1"/>
    </xf>
    <xf numFmtId="0" fontId="14" fillId="0" borderId="15" xfId="851" applyFont="1" applyBorder="1"/>
    <xf numFmtId="0" fontId="54" fillId="0" borderId="9" xfId="851" applyNumberFormat="1" applyFont="1" applyBorder="1" applyAlignment="1">
      <alignment horizontal="left" vertical="center"/>
    </xf>
    <xf numFmtId="0" fontId="51" fillId="0" borderId="9" xfId="851" applyFont="1" applyBorder="1"/>
    <xf numFmtId="0" fontId="37" fillId="0" borderId="0" xfId="851" applyNumberFormat="1" applyFont="1" applyAlignment="1">
      <alignment horizontal="left" vertical="center"/>
    </xf>
    <xf numFmtId="0" fontId="24" fillId="0" borderId="3" xfId="851" applyNumberFormat="1" applyFont="1" applyBorder="1" applyAlignment="1">
      <alignment horizontal="left" vertical="center"/>
    </xf>
    <xf numFmtId="0" fontId="24" fillId="15" borderId="10" xfId="851" applyNumberFormat="1" applyFont="1" applyFill="1" applyBorder="1" applyAlignment="1">
      <alignment horizontal="center" vertical="center" wrapText="1"/>
    </xf>
    <xf numFmtId="0" fontId="24" fillId="15" borderId="1" xfId="851" applyNumberFormat="1" applyFont="1" applyFill="1" applyBorder="1" applyAlignment="1">
      <alignment horizontal="center" vertical="center" wrapText="1"/>
    </xf>
    <xf numFmtId="0" fontId="24" fillId="15" borderId="11" xfId="851" applyNumberFormat="1" applyFont="1" applyFill="1" applyBorder="1" applyAlignment="1">
      <alignment horizontal="center" vertical="center" wrapText="1"/>
    </xf>
    <xf numFmtId="0" fontId="24" fillId="15" borderId="8" xfId="851" applyNumberFormat="1" applyFont="1" applyFill="1" applyBorder="1" applyAlignment="1">
      <alignment horizontal="center" vertical="center" wrapText="1"/>
    </xf>
    <xf numFmtId="0" fontId="24" fillId="15" borderId="7" xfId="851" applyNumberFormat="1" applyFont="1" applyFill="1" applyBorder="1" applyAlignment="1">
      <alignment horizontal="center" vertical="center" wrapText="1"/>
    </xf>
    <xf numFmtId="0" fontId="24" fillId="15" borderId="6" xfId="851" applyNumberFormat="1" applyFont="1" applyFill="1" applyBorder="1" applyAlignment="1">
      <alignment horizontal="center" vertical="center" wrapText="1"/>
    </xf>
    <xf numFmtId="0" fontId="24" fillId="15" borderId="2" xfId="851" applyNumberFormat="1" applyFont="1" applyFill="1" applyBorder="1" applyAlignment="1">
      <alignment horizontal="center" vertical="center" wrapText="1"/>
    </xf>
    <xf numFmtId="0" fontId="14" fillId="0" borderId="8" xfId="851" applyFont="1" applyBorder="1"/>
    <xf numFmtId="0" fontId="24" fillId="14" borderId="5" xfId="851" applyNumberFormat="1" applyFont="1" applyFill="1" applyBorder="1" applyAlignment="1">
      <alignment horizontal="center" vertical="center" wrapText="1"/>
    </xf>
    <xf numFmtId="0" fontId="24" fillId="14" borderId="8" xfId="851" applyNumberFormat="1" applyFont="1" applyFill="1" applyBorder="1" applyAlignment="1">
      <alignment horizontal="center" vertical="center" wrapText="1"/>
    </xf>
    <xf numFmtId="0" fontId="68" fillId="0" borderId="7" xfId="851" applyNumberFormat="1" applyFont="1" applyFill="1" applyBorder="1" applyAlignment="1">
      <alignment horizontal="center" vertical="center"/>
    </xf>
    <xf numFmtId="0" fontId="68" fillId="0" borderId="6" xfId="851" applyNumberFormat="1" applyFont="1" applyFill="1" applyBorder="1" applyAlignment="1">
      <alignment horizontal="center" vertical="center"/>
    </xf>
    <xf numFmtId="0" fontId="37" fillId="0" borderId="0" xfId="851" applyFont="1" applyAlignment="1">
      <alignment horizontal="left" vertical="center" wrapText="1"/>
    </xf>
    <xf numFmtId="0" fontId="68" fillId="0" borderId="9" xfId="851" applyNumberFormat="1" applyFont="1" applyFill="1" applyBorder="1" applyAlignment="1">
      <alignment horizontal="center" vertical="center" wrapText="1"/>
    </xf>
    <xf numFmtId="0" fontId="24" fillId="0" borderId="7" xfId="851" applyNumberFormat="1" applyFont="1" applyBorder="1" applyAlignment="1">
      <alignment horizontal="center"/>
    </xf>
    <xf numFmtId="0" fontId="24" fillId="0" borderId="2" xfId="851" applyNumberFormat="1" applyFont="1" applyBorder="1" applyAlignment="1">
      <alignment horizontal="center"/>
    </xf>
    <xf numFmtId="0" fontId="24" fillId="0" borderId="6" xfId="851" applyNumberFormat="1" applyFont="1" applyBorder="1" applyAlignment="1">
      <alignment horizontal="center"/>
    </xf>
    <xf numFmtId="0" fontId="24" fillId="0" borderId="7" xfId="851" applyNumberFormat="1" applyFont="1" applyFill="1" applyBorder="1" applyAlignment="1">
      <alignment horizontal="center" vertical="center" wrapText="1"/>
    </xf>
    <xf numFmtId="0" fontId="24" fillId="0" borderId="6" xfId="851" applyNumberFormat="1" applyFont="1" applyFill="1" applyBorder="1" applyAlignment="1">
      <alignment horizontal="center" vertical="center" wrapText="1"/>
    </xf>
    <xf numFmtId="0" fontId="24" fillId="0" borderId="9" xfId="851" applyNumberFormat="1" applyFont="1" applyFill="1" applyBorder="1" applyAlignment="1">
      <alignment horizontal="center" vertical="center"/>
    </xf>
    <xf numFmtId="0" fontId="24" fillId="0" borderId="5" xfId="851" applyNumberFormat="1" applyFont="1" applyFill="1" applyBorder="1" applyAlignment="1">
      <alignment horizontal="center" vertical="center" wrapText="1"/>
    </xf>
    <xf numFmtId="0" fontId="24" fillId="0" borderId="15" xfId="851" applyNumberFormat="1" applyFont="1" applyFill="1" applyBorder="1" applyAlignment="1">
      <alignment horizontal="center" vertical="center" wrapText="1"/>
    </xf>
    <xf numFmtId="0" fontId="24" fillId="0" borderId="8" xfId="851" applyNumberFormat="1" applyFont="1" applyFill="1" applyBorder="1" applyAlignment="1">
      <alignment horizontal="center" vertical="center" wrapText="1"/>
    </xf>
    <xf numFmtId="0" fontId="24" fillId="0" borderId="7" xfId="851" applyNumberFormat="1" applyFont="1" applyBorder="1" applyAlignment="1">
      <alignment horizontal="center" vertical="center"/>
    </xf>
    <xf numFmtId="0" fontId="24" fillId="0" borderId="2" xfId="851" applyNumberFormat="1" applyFont="1" applyBorder="1" applyAlignment="1">
      <alignment horizontal="center" vertical="center"/>
    </xf>
    <xf numFmtId="0" fontId="24" fillId="0" borderId="6" xfId="851" applyNumberFormat="1" applyFont="1" applyBorder="1" applyAlignment="1">
      <alignment horizontal="center" vertical="center"/>
    </xf>
    <xf numFmtId="0" fontId="24" fillId="0" borderId="7" xfId="851" applyNumberFormat="1" applyFont="1" applyFill="1" applyBorder="1" applyAlignment="1">
      <alignment horizontal="center" vertical="center"/>
    </xf>
    <xf numFmtId="0" fontId="24" fillId="0" borderId="6" xfId="851" applyNumberFormat="1" applyFont="1" applyFill="1" applyBorder="1" applyAlignment="1">
      <alignment horizontal="center" vertical="center"/>
    </xf>
  </cellXfs>
  <cellStyles count="861">
    <cellStyle name="&#10;386grabber=m" xfId="19"/>
    <cellStyle name="_AsstCustodTable 37" xfId="20"/>
    <cellStyle name="_tables-oct" xfId="21"/>
    <cellStyle name="Comma" xfId="1" builtinId="3"/>
    <cellStyle name="Comma 10" xfId="22"/>
    <cellStyle name="Comma 10 2" xfId="23"/>
    <cellStyle name="Comma 10 3" xfId="8"/>
    <cellStyle name="Comma 10 4" xfId="24"/>
    <cellStyle name="Comma 10 5" xfId="25"/>
    <cellStyle name="Comma 10 6" xfId="26"/>
    <cellStyle name="Comma 11" xfId="27"/>
    <cellStyle name="Comma 12" xfId="28"/>
    <cellStyle name="Comma 13" xfId="29"/>
    <cellStyle name="Comma 14" xfId="853"/>
    <cellStyle name="Comma 15" xfId="855"/>
    <cellStyle name="Comma 16" xfId="856"/>
    <cellStyle name="Comma 17" xfId="857"/>
    <cellStyle name="Comma 18" xfId="858"/>
    <cellStyle name="Comma 19" xfId="30"/>
    <cellStyle name="Comma 19 2" xfId="31"/>
    <cellStyle name="Comma 19 2 10" xfId="32"/>
    <cellStyle name="Comma 19 2 11" xfId="33"/>
    <cellStyle name="Comma 19 2 12" xfId="34"/>
    <cellStyle name="Comma 19 2 13" xfId="35"/>
    <cellStyle name="Comma 19 2 14" xfId="36"/>
    <cellStyle name="Comma 19 2 15" xfId="37"/>
    <cellStyle name="Comma 19 2 16" xfId="38"/>
    <cellStyle name="Comma 19 2 17" xfId="39"/>
    <cellStyle name="Comma 19 2 18" xfId="40"/>
    <cellStyle name="Comma 19 2 19" xfId="41"/>
    <cellStyle name="Comma 19 2 2" xfId="42"/>
    <cellStyle name="Comma 19 2 20" xfId="43"/>
    <cellStyle name="Comma 19 2 21" xfId="44"/>
    <cellStyle name="Comma 19 2 22" xfId="45"/>
    <cellStyle name="Comma 19 2 3" xfId="46"/>
    <cellStyle name="Comma 19 2 4" xfId="47"/>
    <cellStyle name="Comma 19 2 5" xfId="48"/>
    <cellStyle name="Comma 19 2 6" xfId="49"/>
    <cellStyle name="Comma 19 2 7" xfId="50"/>
    <cellStyle name="Comma 19 2 8" xfId="51"/>
    <cellStyle name="Comma 19 2 9" xfId="52"/>
    <cellStyle name="Comma 2" xfId="53"/>
    <cellStyle name="Comma 2 10" xfId="54"/>
    <cellStyle name="Comma 2 11" xfId="55"/>
    <cellStyle name="Comma 2 12" xfId="56"/>
    <cellStyle name="Comma 2 13" xfId="57"/>
    <cellStyle name="Comma 2 14" xfId="58"/>
    <cellStyle name="Comma 2 15" xfId="59"/>
    <cellStyle name="Comma 2 16" xfId="60"/>
    <cellStyle name="Comma 2 17" xfId="61"/>
    <cellStyle name="Comma 2 18" xfId="62"/>
    <cellStyle name="Comma 2 19" xfId="63"/>
    <cellStyle name="Comma 2 2" xfId="64"/>
    <cellStyle name="Comma 2 2 10" xfId="65"/>
    <cellStyle name="Comma 2 2 11" xfId="66"/>
    <cellStyle name="Comma 2 2 12" xfId="67"/>
    <cellStyle name="Comma 2 2 13" xfId="68"/>
    <cellStyle name="Comma 2 2 14" xfId="69"/>
    <cellStyle name="Comma 2 2 15" xfId="70"/>
    <cellStyle name="Comma 2 2 16" xfId="71"/>
    <cellStyle name="Comma 2 2 17" xfId="72"/>
    <cellStyle name="Comma 2 2 18" xfId="73"/>
    <cellStyle name="Comma 2 2 19" xfId="74"/>
    <cellStyle name="Comma 2 2 2" xfId="75"/>
    <cellStyle name="Comma 2 2 3" xfId="76"/>
    <cellStyle name="Comma 2 2 4" xfId="77"/>
    <cellStyle name="Comma 2 2 5" xfId="78"/>
    <cellStyle name="Comma 2 2 6" xfId="79"/>
    <cellStyle name="Comma 2 2 7" xfId="80"/>
    <cellStyle name="Comma 2 2 8" xfId="81"/>
    <cellStyle name="Comma 2 2 9" xfId="82"/>
    <cellStyle name="Comma 2 20" xfId="83"/>
    <cellStyle name="Comma 2 21" xfId="84"/>
    <cellStyle name="Comma 2 22" xfId="85"/>
    <cellStyle name="Comma 2 23" xfId="86"/>
    <cellStyle name="Comma 2 3" xfId="87"/>
    <cellStyle name="Comma 2 3 2" xfId="88"/>
    <cellStyle name="Comma 2 4" xfId="89"/>
    <cellStyle name="Comma 2 4 2" xfId="90"/>
    <cellStyle name="Comma 2 5" xfId="91"/>
    <cellStyle name="Comma 2 5 2" xfId="92"/>
    <cellStyle name="Comma 2 6" xfId="93"/>
    <cellStyle name="Comma 2 7" xfId="94"/>
    <cellStyle name="Comma 2 8" xfId="95"/>
    <cellStyle name="Comma 2 9" xfId="96"/>
    <cellStyle name="Comma 20" xfId="859"/>
    <cellStyle name="Comma 3" xfId="97"/>
    <cellStyle name="Comma 3 10" xfId="98"/>
    <cellStyle name="Comma 3 11" xfId="99"/>
    <cellStyle name="Comma 3 12" xfId="100"/>
    <cellStyle name="Comma 3 13" xfId="101"/>
    <cellStyle name="Comma 3 14" xfId="102"/>
    <cellStyle name="Comma 3 15" xfId="103"/>
    <cellStyle name="Comma 3 16" xfId="104"/>
    <cellStyle name="Comma 3 17" xfId="105"/>
    <cellStyle name="Comma 3 18" xfId="106"/>
    <cellStyle name="Comma 3 19" xfId="107"/>
    <cellStyle name="Comma 3 2" xfId="108"/>
    <cellStyle name="Comma 3 3" xfId="109"/>
    <cellStyle name="Comma 3 4" xfId="110"/>
    <cellStyle name="Comma 3 5" xfId="111"/>
    <cellStyle name="Comma 3 6" xfId="112"/>
    <cellStyle name="Comma 3 7" xfId="113"/>
    <cellStyle name="Comma 3 8" xfId="114"/>
    <cellStyle name="Comma 3 9" xfId="115"/>
    <cellStyle name="Comma 35" xfId="116"/>
    <cellStyle name="Comma 38" xfId="117"/>
    <cellStyle name="Comma 4" xfId="118"/>
    <cellStyle name="Comma 47" xfId="119"/>
    <cellStyle name="Comma 5" xfId="120"/>
    <cellStyle name="Comma 6" xfId="121"/>
    <cellStyle name="Comma 7" xfId="122"/>
    <cellStyle name="Comma 8" xfId="123"/>
    <cellStyle name="Comma 9" xfId="124"/>
    <cellStyle name="Euro" xfId="125"/>
    <cellStyle name="Indian Comma" xfId="3"/>
    <cellStyle name="Indian Comma 10" xfId="9"/>
    <cellStyle name="Indian Comma 13" xfId="15"/>
    <cellStyle name="Indian Comma 2" xfId="126"/>
    <cellStyle name="Indian Comma 3" xfId="127"/>
    <cellStyle name="Indian Comma 4" xfId="10"/>
    <cellStyle name="Indian Comma 5" xfId="128"/>
    <cellStyle name="Indian Comma 6" xfId="843"/>
    <cellStyle name="Indian Comma 7" xfId="129"/>
    <cellStyle name="Indian Comma_tables-oct" xfId="130"/>
    <cellStyle name="Normal" xfId="0" builtinId="0"/>
    <cellStyle name="Normal 10" xfId="131"/>
    <cellStyle name="Normal 10 2" xfId="132"/>
    <cellStyle name="Normal 10 3" xfId="133"/>
    <cellStyle name="Normal 10 4" xfId="134"/>
    <cellStyle name="Normal 10 5" xfId="135"/>
    <cellStyle name="Normal 11" xfId="838"/>
    <cellStyle name="Normal 12" xfId="842"/>
    <cellStyle name="Normal 13" xfId="845"/>
    <cellStyle name="Normal 13 10" xfId="136"/>
    <cellStyle name="Normal 13 11" xfId="137"/>
    <cellStyle name="Normal 13 12" xfId="138"/>
    <cellStyle name="Normal 13 13" xfId="139"/>
    <cellStyle name="Normal 13 14" xfId="140"/>
    <cellStyle name="Normal 13 15" xfId="141"/>
    <cellStyle name="Normal 13 16" xfId="142"/>
    <cellStyle name="Normal 13 17" xfId="143"/>
    <cellStyle name="Normal 13 18" xfId="144"/>
    <cellStyle name="Normal 13 19" xfId="145"/>
    <cellStyle name="Normal 13 2" xfId="146"/>
    <cellStyle name="Normal 13 2 2" xfId="147"/>
    <cellStyle name="Normal 13 20" xfId="148"/>
    <cellStyle name="Normal 13 21" xfId="149"/>
    <cellStyle name="Normal 13 22" xfId="150"/>
    <cellStyle name="Normal 13 3" xfId="151"/>
    <cellStyle name="Normal 13 3 2" xfId="152"/>
    <cellStyle name="Normal 13 4" xfId="153"/>
    <cellStyle name="Normal 13 4 2" xfId="154"/>
    <cellStyle name="Normal 13 5" xfId="155"/>
    <cellStyle name="Normal 13 6" xfId="156"/>
    <cellStyle name="Normal 13 7" xfId="157"/>
    <cellStyle name="Normal 13 8" xfId="158"/>
    <cellStyle name="Normal 13 9" xfId="159"/>
    <cellStyle name="Normal 14" xfId="847"/>
    <cellStyle name="Normal 15" xfId="160"/>
    <cellStyle name="Normal 15 2" xfId="161"/>
    <cellStyle name="Normal 15 3" xfId="162"/>
    <cellStyle name="Normal 15 4" xfId="163"/>
    <cellStyle name="Normal 15 5" xfId="164"/>
    <cellStyle name="Normal 16" xfId="165"/>
    <cellStyle name="Normal 16 2" xfId="166"/>
    <cellStyle name="Normal 16 3" xfId="167"/>
    <cellStyle name="Normal 16 4" xfId="168"/>
    <cellStyle name="Normal 16 5" xfId="169"/>
    <cellStyle name="Normal 17" xfId="851"/>
    <cellStyle name="Normal 19" xfId="14"/>
    <cellStyle name="Normal 19 10" xfId="170"/>
    <cellStyle name="Normal 19 11" xfId="171"/>
    <cellStyle name="Normal 19 12" xfId="172"/>
    <cellStyle name="Normal 19 13" xfId="173"/>
    <cellStyle name="Normal 19 14" xfId="174"/>
    <cellStyle name="Normal 19 15" xfId="175"/>
    <cellStyle name="Normal 19 16" xfId="176"/>
    <cellStyle name="Normal 19 17" xfId="177"/>
    <cellStyle name="Normal 19 18" xfId="178"/>
    <cellStyle name="Normal 19 19" xfId="179"/>
    <cellStyle name="Normal 19 2" xfId="180"/>
    <cellStyle name="Normal 19 2 10" xfId="181"/>
    <cellStyle name="Normal 19 2 11" xfId="182"/>
    <cellStyle name="Normal 19 2 12" xfId="183"/>
    <cellStyle name="Normal 19 2 13" xfId="184"/>
    <cellStyle name="Normal 19 2 14" xfId="185"/>
    <cellStyle name="Normal 19 2 15" xfId="186"/>
    <cellStyle name="Normal 19 2 16" xfId="187"/>
    <cellStyle name="Normal 19 2 17" xfId="188"/>
    <cellStyle name="Normal 19 2 18" xfId="189"/>
    <cellStyle name="Normal 19 2 19" xfId="190"/>
    <cellStyle name="Normal 19 2 2" xfId="191"/>
    <cellStyle name="Normal 19 2 3" xfId="192"/>
    <cellStyle name="Normal 19 2 4" xfId="193"/>
    <cellStyle name="Normal 19 2 5" xfId="194"/>
    <cellStyle name="Normal 19 2 6" xfId="195"/>
    <cellStyle name="Normal 19 2 7" xfId="196"/>
    <cellStyle name="Normal 19 2 8" xfId="197"/>
    <cellStyle name="Normal 19 2 9" xfId="198"/>
    <cellStyle name="Normal 19 20" xfId="199"/>
    <cellStyle name="Normal 19 21" xfId="200"/>
    <cellStyle name="Normal 19 22" xfId="201"/>
    <cellStyle name="Normal 19 3" xfId="202"/>
    <cellStyle name="Normal 19 4" xfId="203"/>
    <cellStyle name="Normal 19 5" xfId="204"/>
    <cellStyle name="Normal 19 6" xfId="205"/>
    <cellStyle name="Normal 19 7" xfId="206"/>
    <cellStyle name="Normal 19 8" xfId="207"/>
    <cellStyle name="Normal 19 9" xfId="208"/>
    <cellStyle name="Normal 2" xfId="6"/>
    <cellStyle name="Normal 2 10" xfId="209"/>
    <cellStyle name="Normal 2 10 10" xfId="210"/>
    <cellStyle name="Normal 2 10 11" xfId="211"/>
    <cellStyle name="Normal 2 10 12" xfId="212"/>
    <cellStyle name="Normal 2 10 13" xfId="213"/>
    <cellStyle name="Normal 2 10 14" xfId="214"/>
    <cellStyle name="Normal 2 10 15" xfId="215"/>
    <cellStyle name="Normal 2 10 16" xfId="216"/>
    <cellStyle name="Normal 2 10 17" xfId="217"/>
    <cellStyle name="Normal 2 10 18" xfId="218"/>
    <cellStyle name="Normal 2 10 19" xfId="219"/>
    <cellStyle name="Normal 2 10 2" xfId="220"/>
    <cellStyle name="Normal 2 10 2 2" xfId="221"/>
    <cellStyle name="Normal 2 10 20" xfId="222"/>
    <cellStyle name="Normal 2 10 21" xfId="223"/>
    <cellStyle name="Normal 2 10 22" xfId="224"/>
    <cellStyle name="Normal 2 10 3" xfId="225"/>
    <cellStyle name="Normal 2 10 3 2" xfId="226"/>
    <cellStyle name="Normal 2 10 4" xfId="227"/>
    <cellStyle name="Normal 2 10 4 2" xfId="228"/>
    <cellStyle name="Normal 2 10 5" xfId="229"/>
    <cellStyle name="Normal 2 10 6" xfId="230"/>
    <cellStyle name="Normal 2 10 7" xfId="231"/>
    <cellStyle name="Normal 2 10 8" xfId="232"/>
    <cellStyle name="Normal 2 10 9" xfId="233"/>
    <cellStyle name="Normal 2 11" xfId="234"/>
    <cellStyle name="Normal 2 11 10" xfId="235"/>
    <cellStyle name="Normal 2 11 11" xfId="236"/>
    <cellStyle name="Normal 2 11 12" xfId="237"/>
    <cellStyle name="Normal 2 11 13" xfId="238"/>
    <cellStyle name="Normal 2 11 14" xfId="239"/>
    <cellStyle name="Normal 2 11 15" xfId="240"/>
    <cellStyle name="Normal 2 11 16" xfId="241"/>
    <cellStyle name="Normal 2 11 17" xfId="242"/>
    <cellStyle name="Normal 2 11 18" xfId="243"/>
    <cellStyle name="Normal 2 11 19" xfId="244"/>
    <cellStyle name="Normal 2 11 2" xfId="245"/>
    <cellStyle name="Normal 2 11 2 2" xfId="246"/>
    <cellStyle name="Normal 2 11 20" xfId="247"/>
    <cellStyle name="Normal 2 11 21" xfId="248"/>
    <cellStyle name="Normal 2 11 22" xfId="249"/>
    <cellStyle name="Normal 2 11 3" xfId="250"/>
    <cellStyle name="Normal 2 11 3 2" xfId="251"/>
    <cellStyle name="Normal 2 11 4" xfId="252"/>
    <cellStyle name="Normal 2 11 4 2" xfId="253"/>
    <cellStyle name="Normal 2 11 5" xfId="254"/>
    <cellStyle name="Normal 2 11 6" xfId="255"/>
    <cellStyle name="Normal 2 11 7" xfId="256"/>
    <cellStyle name="Normal 2 11 8" xfId="257"/>
    <cellStyle name="Normal 2 11 9" xfId="258"/>
    <cellStyle name="Normal 2 12" xfId="259"/>
    <cellStyle name="Normal 2 12 2" xfId="260"/>
    <cellStyle name="Normal 2 12 2 2" xfId="261"/>
    <cellStyle name="Normal 2 12 3" xfId="262"/>
    <cellStyle name="Normal 2 12 3 2" xfId="263"/>
    <cellStyle name="Normal 2 12 4" xfId="264"/>
    <cellStyle name="Normal 2 12 4 2" xfId="265"/>
    <cellStyle name="Normal 2 12 5" xfId="266"/>
    <cellStyle name="Normal 2 13" xfId="267"/>
    <cellStyle name="Normal 2 13 2" xfId="268"/>
    <cellStyle name="Normal 2 13 2 2" xfId="269"/>
    <cellStyle name="Normal 2 13 2 2 2" xfId="270"/>
    <cellStyle name="Normal 2 13 2 3" xfId="271"/>
    <cellStyle name="Normal 2 13 2 3 2" xfId="272"/>
    <cellStyle name="Normal 2 13 2 4" xfId="273"/>
    <cellStyle name="Normal 2 13 2 4 2" xfId="274"/>
    <cellStyle name="Normal 2 13 2 5" xfId="275"/>
    <cellStyle name="Normal 2 13 3" xfId="276"/>
    <cellStyle name="Normal 2 13 3 2" xfId="277"/>
    <cellStyle name="Normal 2 13 4" xfId="278"/>
    <cellStyle name="Normal 2 13 4 2" xfId="279"/>
    <cellStyle name="Normal 2 13 5" xfId="280"/>
    <cellStyle name="Normal 2 13 5 2" xfId="281"/>
    <cellStyle name="Normal 2 13 6" xfId="282"/>
    <cellStyle name="Normal 2 14" xfId="283"/>
    <cellStyle name="Normal 2 14 2" xfId="284"/>
    <cellStyle name="Normal 2 14 2 2" xfId="285"/>
    <cellStyle name="Normal 2 14 3" xfId="286"/>
    <cellStyle name="Normal 2 14 3 2" xfId="287"/>
    <cellStyle name="Normal 2 14 4" xfId="288"/>
    <cellStyle name="Normal 2 14 4 2" xfId="289"/>
    <cellStyle name="Normal 2 14 5" xfId="290"/>
    <cellStyle name="Normal 2 15" xfId="291"/>
    <cellStyle name="Normal 2 15 2" xfId="292"/>
    <cellStyle name="Normal 2 16" xfId="293"/>
    <cellStyle name="Normal 2 16 2" xfId="294"/>
    <cellStyle name="Normal 2 17" xfId="295"/>
    <cellStyle name="Normal 2 17 2" xfId="296"/>
    <cellStyle name="Normal 2 18" xfId="297"/>
    <cellStyle name="Normal 2 19" xfId="298"/>
    <cellStyle name="Normal 2 2" xfId="17"/>
    <cellStyle name="Normal 2 2 10" xfId="299"/>
    <cellStyle name="Normal 2 2 11" xfId="300"/>
    <cellStyle name="Normal 2 2 12" xfId="301"/>
    <cellStyle name="Normal 2 2 13" xfId="302"/>
    <cellStyle name="Normal 2 2 14" xfId="303"/>
    <cellStyle name="Normal 2 2 15" xfId="304"/>
    <cellStyle name="Normal 2 2 16" xfId="305"/>
    <cellStyle name="Normal 2 2 17" xfId="306"/>
    <cellStyle name="Normal 2 2 18" xfId="307"/>
    <cellStyle name="Normal 2 2 19" xfId="308"/>
    <cellStyle name="Normal 2 2 2" xfId="309"/>
    <cellStyle name="Normal 2 2 2 2" xfId="310"/>
    <cellStyle name="Normal 2 2 20" xfId="311"/>
    <cellStyle name="Normal 2 2 21" xfId="312"/>
    <cellStyle name="Normal 2 2 22" xfId="313"/>
    <cellStyle name="Normal 2 2 23" xfId="860"/>
    <cellStyle name="Normal 2 2 3" xfId="314"/>
    <cellStyle name="Normal 2 2 3 2" xfId="315"/>
    <cellStyle name="Normal 2 2 4" xfId="316"/>
    <cellStyle name="Normal 2 2 4 2" xfId="317"/>
    <cellStyle name="Normal 2 2 5" xfId="318"/>
    <cellStyle name="Normal 2 2 6" xfId="319"/>
    <cellStyle name="Normal 2 2 7" xfId="320"/>
    <cellStyle name="Normal 2 2 8" xfId="321"/>
    <cellStyle name="Normal 2 2 9" xfId="322"/>
    <cellStyle name="Normal 2 20" xfId="323"/>
    <cellStyle name="Normal 2 21" xfId="324"/>
    <cellStyle name="Normal 2 22" xfId="325"/>
    <cellStyle name="Normal 2 23" xfId="326"/>
    <cellStyle name="Normal 2 24" xfId="327"/>
    <cellStyle name="Normal 2 25" xfId="328"/>
    <cellStyle name="Normal 2 26" xfId="329"/>
    <cellStyle name="Normal 2 27" xfId="330"/>
    <cellStyle name="Normal 2 28" xfId="331"/>
    <cellStyle name="Normal 2 29" xfId="332"/>
    <cellStyle name="Normal 2 3" xfId="333"/>
    <cellStyle name="Normal 2 3 10" xfId="334"/>
    <cellStyle name="Normal 2 3 11" xfId="335"/>
    <cellStyle name="Normal 2 3 12" xfId="336"/>
    <cellStyle name="Normal 2 3 13" xfId="337"/>
    <cellStyle name="Normal 2 3 14" xfId="338"/>
    <cellStyle name="Normal 2 3 15" xfId="339"/>
    <cellStyle name="Normal 2 3 16" xfId="340"/>
    <cellStyle name="Normal 2 3 17" xfId="341"/>
    <cellStyle name="Normal 2 3 18" xfId="342"/>
    <cellStyle name="Normal 2 3 19" xfId="343"/>
    <cellStyle name="Normal 2 3 2" xfId="344"/>
    <cellStyle name="Normal 2 3 2 2" xfId="345"/>
    <cellStyle name="Normal 2 3 20" xfId="346"/>
    <cellStyle name="Normal 2 3 21" xfId="347"/>
    <cellStyle name="Normal 2 3 22" xfId="348"/>
    <cellStyle name="Normal 2 3 3" xfId="349"/>
    <cellStyle name="Normal 2 3 3 2" xfId="350"/>
    <cellStyle name="Normal 2 3 4" xfId="351"/>
    <cellStyle name="Normal 2 3 4 2" xfId="352"/>
    <cellStyle name="Normal 2 3 5" xfId="353"/>
    <cellStyle name="Normal 2 3 6" xfId="354"/>
    <cellStyle name="Normal 2 3 7" xfId="355"/>
    <cellStyle name="Normal 2 3 8" xfId="356"/>
    <cellStyle name="Normal 2 3 9" xfId="357"/>
    <cellStyle name="Normal 2 30" xfId="358"/>
    <cellStyle name="Normal 2 31" xfId="359"/>
    <cellStyle name="Normal 2 32" xfId="360"/>
    <cellStyle name="Normal 2 33" xfId="361"/>
    <cellStyle name="Normal 2 34" xfId="362"/>
    <cellStyle name="Normal 2 35" xfId="363"/>
    <cellStyle name="Normal 2 36" xfId="364"/>
    <cellStyle name="Normal 2 37" xfId="365"/>
    <cellStyle name="Normal 2 38" xfId="366"/>
    <cellStyle name="Normal 2 39" xfId="841"/>
    <cellStyle name="Normal 2 4" xfId="367"/>
    <cellStyle name="Normal 2 4 10" xfId="368"/>
    <cellStyle name="Normal 2 4 11" xfId="369"/>
    <cellStyle name="Normal 2 4 12" xfId="370"/>
    <cellStyle name="Normal 2 4 13" xfId="371"/>
    <cellStyle name="Normal 2 4 14" xfId="372"/>
    <cellStyle name="Normal 2 4 15" xfId="373"/>
    <cellStyle name="Normal 2 4 16" xfId="374"/>
    <cellStyle name="Normal 2 4 17" xfId="375"/>
    <cellStyle name="Normal 2 4 18" xfId="376"/>
    <cellStyle name="Normal 2 4 19" xfId="377"/>
    <cellStyle name="Normal 2 4 2" xfId="378"/>
    <cellStyle name="Normal 2 4 2 2" xfId="379"/>
    <cellStyle name="Normal 2 4 20" xfId="380"/>
    <cellStyle name="Normal 2 4 21" xfId="381"/>
    <cellStyle name="Normal 2 4 22" xfId="382"/>
    <cellStyle name="Normal 2 4 3" xfId="383"/>
    <cellStyle name="Normal 2 4 3 2" xfId="384"/>
    <cellStyle name="Normal 2 4 4" xfId="385"/>
    <cellStyle name="Normal 2 4 4 2" xfId="386"/>
    <cellStyle name="Normal 2 4 5" xfId="387"/>
    <cellStyle name="Normal 2 4 6" xfId="388"/>
    <cellStyle name="Normal 2 4 7" xfId="389"/>
    <cellStyle name="Normal 2 4 8" xfId="390"/>
    <cellStyle name="Normal 2 4 9" xfId="391"/>
    <cellStyle name="Normal 2 40" xfId="844"/>
    <cellStyle name="Normal 2 41" xfId="846"/>
    <cellStyle name="Normal 2 42" xfId="850"/>
    <cellStyle name="Normal 2 43" xfId="854"/>
    <cellStyle name="Normal 2 5" xfId="392"/>
    <cellStyle name="Normal 2 5 10" xfId="393"/>
    <cellStyle name="Normal 2 5 11" xfId="394"/>
    <cellStyle name="Normal 2 5 12" xfId="395"/>
    <cellStyle name="Normal 2 5 13" xfId="396"/>
    <cellStyle name="Normal 2 5 14" xfId="397"/>
    <cellStyle name="Normal 2 5 15" xfId="398"/>
    <cellStyle name="Normal 2 5 16" xfId="399"/>
    <cellStyle name="Normal 2 5 17" xfId="400"/>
    <cellStyle name="Normal 2 5 18" xfId="401"/>
    <cellStyle name="Normal 2 5 19" xfId="402"/>
    <cellStyle name="Normal 2 5 2" xfId="403"/>
    <cellStyle name="Normal 2 5 2 2" xfId="404"/>
    <cellStyle name="Normal 2 5 20" xfId="405"/>
    <cellStyle name="Normal 2 5 21" xfId="406"/>
    <cellStyle name="Normal 2 5 22" xfId="407"/>
    <cellStyle name="Normal 2 5 3" xfId="408"/>
    <cellStyle name="Normal 2 5 3 2" xfId="409"/>
    <cellStyle name="Normal 2 5 4" xfId="410"/>
    <cellStyle name="Normal 2 5 4 2" xfId="411"/>
    <cellStyle name="Normal 2 5 5" xfId="412"/>
    <cellStyle name="Normal 2 5 6" xfId="413"/>
    <cellStyle name="Normal 2 5 7" xfId="414"/>
    <cellStyle name="Normal 2 5 8" xfId="415"/>
    <cellStyle name="Normal 2 5 9" xfId="416"/>
    <cellStyle name="Normal 2 6" xfId="417"/>
    <cellStyle name="Normal 2 6 10" xfId="418"/>
    <cellStyle name="Normal 2 6 11" xfId="419"/>
    <cellStyle name="Normal 2 6 12" xfId="420"/>
    <cellStyle name="Normal 2 6 13" xfId="421"/>
    <cellStyle name="Normal 2 6 14" xfId="422"/>
    <cellStyle name="Normal 2 6 15" xfId="423"/>
    <cellStyle name="Normal 2 6 16" xfId="424"/>
    <cellStyle name="Normal 2 6 17" xfId="425"/>
    <cellStyle name="Normal 2 6 18" xfId="426"/>
    <cellStyle name="Normal 2 6 19" xfId="427"/>
    <cellStyle name="Normal 2 6 2" xfId="428"/>
    <cellStyle name="Normal 2 6 2 2" xfId="429"/>
    <cellStyle name="Normal 2 6 20" xfId="430"/>
    <cellStyle name="Normal 2 6 21" xfId="431"/>
    <cellStyle name="Normal 2 6 22" xfId="432"/>
    <cellStyle name="Normal 2 6 3" xfId="433"/>
    <cellStyle name="Normal 2 6 3 2" xfId="434"/>
    <cellStyle name="Normal 2 6 4" xfId="435"/>
    <cellStyle name="Normal 2 6 4 2" xfId="436"/>
    <cellStyle name="Normal 2 6 5" xfId="437"/>
    <cellStyle name="Normal 2 6 6" xfId="438"/>
    <cellStyle name="Normal 2 6 7" xfId="439"/>
    <cellStyle name="Normal 2 6 8" xfId="440"/>
    <cellStyle name="Normal 2 6 9" xfId="441"/>
    <cellStyle name="Normal 2 7" xfId="442"/>
    <cellStyle name="Normal 2 7 10" xfId="443"/>
    <cellStyle name="Normal 2 7 11" xfId="444"/>
    <cellStyle name="Normal 2 7 12" xfId="445"/>
    <cellStyle name="Normal 2 7 13" xfId="446"/>
    <cellStyle name="Normal 2 7 14" xfId="447"/>
    <cellStyle name="Normal 2 7 15" xfId="448"/>
    <cellStyle name="Normal 2 7 16" xfId="449"/>
    <cellStyle name="Normal 2 7 17" xfId="450"/>
    <cellStyle name="Normal 2 7 18" xfId="451"/>
    <cellStyle name="Normal 2 7 19" xfId="452"/>
    <cellStyle name="Normal 2 7 2" xfId="453"/>
    <cellStyle name="Normal 2 7 2 2" xfId="454"/>
    <cellStyle name="Normal 2 7 20" xfId="455"/>
    <cellStyle name="Normal 2 7 21" xfId="456"/>
    <cellStyle name="Normal 2 7 22" xfId="457"/>
    <cellStyle name="Normal 2 7 3" xfId="458"/>
    <cellStyle name="Normal 2 7 3 2" xfId="459"/>
    <cellStyle name="Normal 2 7 4" xfId="460"/>
    <cellStyle name="Normal 2 7 4 2" xfId="461"/>
    <cellStyle name="Normal 2 7 5" xfId="462"/>
    <cellStyle name="Normal 2 7 6" xfId="463"/>
    <cellStyle name="Normal 2 7 7" xfId="464"/>
    <cellStyle name="Normal 2 7 8" xfId="465"/>
    <cellStyle name="Normal 2 7 9" xfId="466"/>
    <cellStyle name="Normal 2 8" xfId="467"/>
    <cellStyle name="Normal 2 8 10" xfId="468"/>
    <cellStyle name="Normal 2 8 11" xfId="469"/>
    <cellStyle name="Normal 2 8 12" xfId="470"/>
    <cellStyle name="Normal 2 8 13" xfId="471"/>
    <cellStyle name="Normal 2 8 14" xfId="472"/>
    <cellStyle name="Normal 2 8 15" xfId="473"/>
    <cellStyle name="Normal 2 8 16" xfId="474"/>
    <cellStyle name="Normal 2 8 17" xfId="475"/>
    <cellStyle name="Normal 2 8 18" xfId="476"/>
    <cellStyle name="Normal 2 8 19" xfId="477"/>
    <cellStyle name="Normal 2 8 2" xfId="478"/>
    <cellStyle name="Normal 2 8 2 2" xfId="479"/>
    <cellStyle name="Normal 2 8 20" xfId="480"/>
    <cellStyle name="Normal 2 8 21" xfId="481"/>
    <cellStyle name="Normal 2 8 22" xfId="482"/>
    <cellStyle name="Normal 2 8 3" xfId="483"/>
    <cellStyle name="Normal 2 8 3 2" xfId="484"/>
    <cellStyle name="Normal 2 8 4" xfId="485"/>
    <cellStyle name="Normal 2 8 4 2" xfId="486"/>
    <cellStyle name="Normal 2 8 5" xfId="487"/>
    <cellStyle name="Normal 2 8 6" xfId="488"/>
    <cellStyle name="Normal 2 8 7" xfId="489"/>
    <cellStyle name="Normal 2 8 8" xfId="490"/>
    <cellStyle name="Normal 2 8 9" xfId="491"/>
    <cellStyle name="Normal 2 9" xfId="492"/>
    <cellStyle name="Normal 2 9 10" xfId="493"/>
    <cellStyle name="Normal 2 9 11" xfId="494"/>
    <cellStyle name="Normal 2 9 12" xfId="495"/>
    <cellStyle name="Normal 2 9 13" xfId="496"/>
    <cellStyle name="Normal 2 9 14" xfId="497"/>
    <cellStyle name="Normal 2 9 15" xfId="498"/>
    <cellStyle name="Normal 2 9 16" xfId="499"/>
    <cellStyle name="Normal 2 9 17" xfId="500"/>
    <cellStyle name="Normal 2 9 18" xfId="501"/>
    <cellStyle name="Normal 2 9 19" xfId="502"/>
    <cellStyle name="Normal 2 9 2" xfId="503"/>
    <cellStyle name="Normal 2 9 2 2" xfId="504"/>
    <cellStyle name="Normal 2 9 20" xfId="505"/>
    <cellStyle name="Normal 2 9 21" xfId="506"/>
    <cellStyle name="Normal 2 9 22" xfId="507"/>
    <cellStyle name="Normal 2 9 3" xfId="508"/>
    <cellStyle name="Normal 2 9 3 2" xfId="509"/>
    <cellStyle name="Normal 2 9 4" xfId="510"/>
    <cellStyle name="Normal 2 9 4 2" xfId="511"/>
    <cellStyle name="Normal 2 9 5" xfId="512"/>
    <cellStyle name="Normal 2 9 6" xfId="513"/>
    <cellStyle name="Normal 2 9 7" xfId="514"/>
    <cellStyle name="Normal 2 9 8" xfId="515"/>
    <cellStyle name="Normal 2 9 9" xfId="516"/>
    <cellStyle name="Normal 22" xfId="517"/>
    <cellStyle name="Normal 22 10" xfId="518"/>
    <cellStyle name="Normal 22 11" xfId="519"/>
    <cellStyle name="Normal 22 12" xfId="520"/>
    <cellStyle name="Normal 22 13" xfId="521"/>
    <cellStyle name="Normal 22 14" xfId="522"/>
    <cellStyle name="Normal 22 15" xfId="523"/>
    <cellStyle name="Normal 22 16" xfId="524"/>
    <cellStyle name="Normal 22 17" xfId="525"/>
    <cellStyle name="Normal 22 18" xfId="526"/>
    <cellStyle name="Normal 22 19" xfId="527"/>
    <cellStyle name="Normal 22 2" xfId="528"/>
    <cellStyle name="Normal 22 2 10" xfId="529"/>
    <cellStyle name="Normal 22 2 11" xfId="530"/>
    <cellStyle name="Normal 22 2 12" xfId="531"/>
    <cellStyle name="Normal 22 2 13" xfId="532"/>
    <cellStyle name="Normal 22 2 14" xfId="533"/>
    <cellStyle name="Normal 22 2 15" xfId="534"/>
    <cellStyle name="Normal 22 2 16" xfId="535"/>
    <cellStyle name="Normal 22 2 17" xfId="536"/>
    <cellStyle name="Normal 22 2 18" xfId="537"/>
    <cellStyle name="Normal 22 2 19" xfId="538"/>
    <cellStyle name="Normal 22 2 2" xfId="539"/>
    <cellStyle name="Normal 22 2 3" xfId="540"/>
    <cellStyle name="Normal 22 2 4" xfId="541"/>
    <cellStyle name="Normal 22 2 5" xfId="542"/>
    <cellStyle name="Normal 22 2 6" xfId="543"/>
    <cellStyle name="Normal 22 2 7" xfId="544"/>
    <cellStyle name="Normal 22 2 8" xfId="545"/>
    <cellStyle name="Normal 22 2 9" xfId="546"/>
    <cellStyle name="Normal 22 20" xfId="547"/>
    <cellStyle name="Normal 22 21" xfId="548"/>
    <cellStyle name="Normal 22 22" xfId="549"/>
    <cellStyle name="Normal 22 23" xfId="550"/>
    <cellStyle name="Normal 22 24" xfId="551"/>
    <cellStyle name="Normal 22 25" xfId="552"/>
    <cellStyle name="Normal 22 3" xfId="553"/>
    <cellStyle name="Normal 22 4" xfId="554"/>
    <cellStyle name="Normal 22 5" xfId="555"/>
    <cellStyle name="Normal 22 6" xfId="556"/>
    <cellStyle name="Normal 22 7" xfId="557"/>
    <cellStyle name="Normal 22 8" xfId="558"/>
    <cellStyle name="Normal 22 9" xfId="559"/>
    <cellStyle name="Normal 28" xfId="560"/>
    <cellStyle name="Normal 28 2" xfId="561"/>
    <cellStyle name="Normal 28 2 2" xfId="562"/>
    <cellStyle name="Normal 28 3" xfId="563"/>
    <cellStyle name="Normal 28 3 2" xfId="564"/>
    <cellStyle name="Normal 28 4" xfId="565"/>
    <cellStyle name="Normal 28 4 2" xfId="566"/>
    <cellStyle name="Normal 28 5" xfId="567"/>
    <cellStyle name="Normal 3" xfId="11"/>
    <cellStyle name="Normal 3 10" xfId="568"/>
    <cellStyle name="Normal 3 11" xfId="569"/>
    <cellStyle name="Normal 3 12" xfId="570"/>
    <cellStyle name="Normal 3 13" xfId="571"/>
    <cellStyle name="Normal 3 14" xfId="572"/>
    <cellStyle name="Normal 3 15" xfId="573"/>
    <cellStyle name="Normal 3 16" xfId="574"/>
    <cellStyle name="Normal 3 17" xfId="575"/>
    <cellStyle name="Normal 3 18" xfId="576"/>
    <cellStyle name="Normal 3 19" xfId="577"/>
    <cellStyle name="Normal 3 2" xfId="578"/>
    <cellStyle name="Normal 3 2 10" xfId="579"/>
    <cellStyle name="Normal 3 2 11" xfId="580"/>
    <cellStyle name="Normal 3 2 12" xfId="581"/>
    <cellStyle name="Normal 3 2 13" xfId="582"/>
    <cellStyle name="Normal 3 2 14" xfId="583"/>
    <cellStyle name="Normal 3 2 15" xfId="584"/>
    <cellStyle name="Normal 3 2 16" xfId="585"/>
    <cellStyle name="Normal 3 2 17" xfId="586"/>
    <cellStyle name="Normal 3 2 18" xfId="587"/>
    <cellStyle name="Normal 3 2 19" xfId="588"/>
    <cellStyle name="Normal 3 2 2" xfId="589"/>
    <cellStyle name="Normal 3 2 3" xfId="590"/>
    <cellStyle name="Normal 3 2 4" xfId="591"/>
    <cellStyle name="Normal 3 2 5" xfId="592"/>
    <cellStyle name="Normal 3 2 6" xfId="593"/>
    <cellStyle name="Normal 3 2 7" xfId="594"/>
    <cellStyle name="Normal 3 2 8" xfId="595"/>
    <cellStyle name="Normal 3 2 9" xfId="596"/>
    <cellStyle name="Normal 3 20" xfId="597"/>
    <cellStyle name="Normal 3 21" xfId="598"/>
    <cellStyle name="Normal 3 22" xfId="599"/>
    <cellStyle name="Normal 3 23" xfId="600"/>
    <cellStyle name="Normal 3 24" xfId="601"/>
    <cellStyle name="Normal 3 25" xfId="602"/>
    <cellStyle name="Normal 3 26" xfId="603"/>
    <cellStyle name="Normal 3 3" xfId="604"/>
    <cellStyle name="Normal 3 3 10" xfId="605"/>
    <cellStyle name="Normal 3 3 11" xfId="606"/>
    <cellStyle name="Normal 3 3 12" xfId="607"/>
    <cellStyle name="Normal 3 3 13" xfId="608"/>
    <cellStyle name="Normal 3 3 14" xfId="609"/>
    <cellStyle name="Normal 3 3 15" xfId="610"/>
    <cellStyle name="Normal 3 3 16" xfId="611"/>
    <cellStyle name="Normal 3 3 17" xfId="612"/>
    <cellStyle name="Normal 3 3 18" xfId="613"/>
    <cellStyle name="Normal 3 3 19" xfId="614"/>
    <cellStyle name="Normal 3 3 2" xfId="615"/>
    <cellStyle name="Normal 3 3 3" xfId="616"/>
    <cellStyle name="Normal 3 3 4" xfId="617"/>
    <cellStyle name="Normal 3 3 5" xfId="618"/>
    <cellStyle name="Normal 3 3 6" xfId="619"/>
    <cellStyle name="Normal 3 3 7" xfId="620"/>
    <cellStyle name="Normal 3 3 8" xfId="621"/>
    <cellStyle name="Normal 3 3 9" xfId="622"/>
    <cellStyle name="Normal 3 4" xfId="623"/>
    <cellStyle name="Normal 3 5" xfId="624"/>
    <cellStyle name="Normal 3 6" xfId="625"/>
    <cellStyle name="Normal 3 6 2" xfId="626"/>
    <cellStyle name="Normal 3 7" xfId="627"/>
    <cellStyle name="Normal 3 7 2" xfId="628"/>
    <cellStyle name="Normal 3 8" xfId="629"/>
    <cellStyle name="Normal 3 8 2" xfId="630"/>
    <cellStyle name="Normal 3 9" xfId="631"/>
    <cellStyle name="Normal 30" xfId="12"/>
    <cellStyle name="Normal 30 10" xfId="632"/>
    <cellStyle name="Normal 30 11" xfId="633"/>
    <cellStyle name="Normal 30 12" xfId="634"/>
    <cellStyle name="Normal 30 13" xfId="635"/>
    <cellStyle name="Normal 30 14" xfId="636"/>
    <cellStyle name="Normal 30 15" xfId="637"/>
    <cellStyle name="Normal 30 16" xfId="638"/>
    <cellStyle name="Normal 30 17" xfId="639"/>
    <cellStyle name="Normal 30 18" xfId="640"/>
    <cellStyle name="Normal 30 19" xfId="641"/>
    <cellStyle name="Normal 30 2" xfId="642"/>
    <cellStyle name="Normal 30 2 10" xfId="643"/>
    <cellStyle name="Normal 30 2 11" xfId="644"/>
    <cellStyle name="Normal 30 2 12" xfId="645"/>
    <cellStyle name="Normal 30 2 13" xfId="646"/>
    <cellStyle name="Normal 30 2 14" xfId="647"/>
    <cellStyle name="Normal 30 2 15" xfId="648"/>
    <cellStyle name="Normal 30 2 16" xfId="649"/>
    <cellStyle name="Normal 30 2 17" xfId="650"/>
    <cellStyle name="Normal 30 2 18" xfId="651"/>
    <cellStyle name="Normal 30 2 19" xfId="652"/>
    <cellStyle name="Normal 30 2 2" xfId="653"/>
    <cellStyle name="Normal 30 2 3" xfId="654"/>
    <cellStyle name="Normal 30 2 4" xfId="655"/>
    <cellStyle name="Normal 30 2 5" xfId="656"/>
    <cellStyle name="Normal 30 2 6" xfId="657"/>
    <cellStyle name="Normal 30 2 7" xfId="658"/>
    <cellStyle name="Normal 30 2 8" xfId="659"/>
    <cellStyle name="Normal 30 2 9" xfId="660"/>
    <cellStyle name="Normal 30 20" xfId="661"/>
    <cellStyle name="Normal 30 21" xfId="662"/>
    <cellStyle name="Normal 30 22" xfId="663"/>
    <cellStyle name="Normal 30 3" xfId="664"/>
    <cellStyle name="Normal 30 4" xfId="665"/>
    <cellStyle name="Normal 30 5" xfId="666"/>
    <cellStyle name="Normal 30 6" xfId="667"/>
    <cellStyle name="Normal 30 7" xfId="668"/>
    <cellStyle name="Normal 30 8" xfId="669"/>
    <cellStyle name="Normal 30 9" xfId="670"/>
    <cellStyle name="Normal 34" xfId="671"/>
    <cellStyle name="Normal 35" xfId="672"/>
    <cellStyle name="Normal 35 10" xfId="673"/>
    <cellStyle name="Normal 35 11" xfId="674"/>
    <cellStyle name="Normal 35 12" xfId="675"/>
    <cellStyle name="Normal 35 13" xfId="676"/>
    <cellStyle name="Normal 35 14" xfId="677"/>
    <cellStyle name="Normal 35 15" xfId="678"/>
    <cellStyle name="Normal 35 16" xfId="679"/>
    <cellStyle name="Normal 35 17" xfId="680"/>
    <cellStyle name="Normal 35 18" xfId="681"/>
    <cellStyle name="Normal 35 19" xfId="682"/>
    <cellStyle name="Normal 35 2" xfId="683"/>
    <cellStyle name="Normal 35 2 10" xfId="684"/>
    <cellStyle name="Normal 35 2 11" xfId="685"/>
    <cellStyle name="Normal 35 2 12" xfId="686"/>
    <cellStyle name="Normal 35 2 13" xfId="687"/>
    <cellStyle name="Normal 35 2 14" xfId="688"/>
    <cellStyle name="Normal 35 2 15" xfId="689"/>
    <cellStyle name="Normal 35 2 16" xfId="690"/>
    <cellStyle name="Normal 35 2 17" xfId="691"/>
    <cellStyle name="Normal 35 2 18" xfId="692"/>
    <cellStyle name="Normal 35 2 19" xfId="693"/>
    <cellStyle name="Normal 35 2 2" xfId="694"/>
    <cellStyle name="Normal 35 2 3" xfId="695"/>
    <cellStyle name="Normal 35 2 4" xfId="696"/>
    <cellStyle name="Normal 35 2 5" xfId="697"/>
    <cellStyle name="Normal 35 2 6" xfId="698"/>
    <cellStyle name="Normal 35 2 7" xfId="699"/>
    <cellStyle name="Normal 35 2 8" xfId="700"/>
    <cellStyle name="Normal 35 2 9" xfId="701"/>
    <cellStyle name="Normal 35 20" xfId="702"/>
    <cellStyle name="Normal 35 21" xfId="703"/>
    <cellStyle name="Normal 35 22" xfId="704"/>
    <cellStyle name="Normal 35 3" xfId="705"/>
    <cellStyle name="Normal 35 4" xfId="706"/>
    <cellStyle name="Normal 35 5" xfId="707"/>
    <cellStyle name="Normal 35 6" xfId="708"/>
    <cellStyle name="Normal 35 7" xfId="709"/>
    <cellStyle name="Normal 35 8" xfId="710"/>
    <cellStyle name="Normal 35 9" xfId="711"/>
    <cellStyle name="Normal 36" xfId="712"/>
    <cellStyle name="Normal 37" xfId="713"/>
    <cellStyle name="Normal 38" xfId="714"/>
    <cellStyle name="Normal 4" xfId="13"/>
    <cellStyle name="Normal 4 10" xfId="715"/>
    <cellStyle name="Normal 4 11" xfId="716"/>
    <cellStyle name="Normal 4 12" xfId="717"/>
    <cellStyle name="Normal 4 13" xfId="718"/>
    <cellStyle name="Normal 4 14" xfId="719"/>
    <cellStyle name="Normal 4 15" xfId="720"/>
    <cellStyle name="Normal 4 16" xfId="721"/>
    <cellStyle name="Normal 4 17" xfId="722"/>
    <cellStyle name="Normal 4 18" xfId="723"/>
    <cellStyle name="Normal 4 19" xfId="724"/>
    <cellStyle name="Normal 4 2" xfId="725"/>
    <cellStyle name="Normal 4 2 10" xfId="726"/>
    <cellStyle name="Normal 4 2 11" xfId="727"/>
    <cellStyle name="Normal 4 2 12" xfId="728"/>
    <cellStyle name="Normal 4 2 13" xfId="729"/>
    <cellStyle name="Normal 4 2 14" xfId="730"/>
    <cellStyle name="Normal 4 2 15" xfId="731"/>
    <cellStyle name="Normal 4 2 16" xfId="732"/>
    <cellStyle name="Normal 4 2 17" xfId="733"/>
    <cellStyle name="Normal 4 2 18" xfId="734"/>
    <cellStyle name="Normal 4 2 19" xfId="735"/>
    <cellStyle name="Normal 4 2 2" xfId="736"/>
    <cellStyle name="Normal 4 2 3" xfId="737"/>
    <cellStyle name="Normal 4 2 4" xfId="738"/>
    <cellStyle name="Normal 4 2 5" xfId="739"/>
    <cellStyle name="Normal 4 2 6" xfId="740"/>
    <cellStyle name="Normal 4 2 7" xfId="741"/>
    <cellStyle name="Normal 4 2 8" xfId="742"/>
    <cellStyle name="Normal 4 2 9" xfId="743"/>
    <cellStyle name="Normal 4 20" xfId="744"/>
    <cellStyle name="Normal 4 21" xfId="745"/>
    <cellStyle name="Normal 4 22" xfId="746"/>
    <cellStyle name="Normal 4 23" xfId="747"/>
    <cellStyle name="Normal 4 24" xfId="748"/>
    <cellStyle name="Normal 4 25" xfId="749"/>
    <cellStyle name="Normal 4 26" xfId="840"/>
    <cellStyle name="Normal 4 3" xfId="750"/>
    <cellStyle name="Normal 4 4" xfId="751"/>
    <cellStyle name="Normal 4 5" xfId="752"/>
    <cellStyle name="Normal 4 5 2" xfId="753"/>
    <cellStyle name="Normal 4 6" xfId="754"/>
    <cellStyle name="Normal 4 6 2" xfId="755"/>
    <cellStyle name="Normal 4 7" xfId="756"/>
    <cellStyle name="Normal 4 7 2" xfId="757"/>
    <cellStyle name="Normal 4 8" xfId="758"/>
    <cellStyle name="Normal 4 9" xfId="759"/>
    <cellStyle name="Normal 40" xfId="760"/>
    <cellStyle name="Normal 49" xfId="761"/>
    <cellStyle name="Normal 5" xfId="18"/>
    <cellStyle name="Normal 5 10" xfId="762"/>
    <cellStyle name="Normal 5 11" xfId="763"/>
    <cellStyle name="Normal 5 12" xfId="764"/>
    <cellStyle name="Normal 5 13" xfId="765"/>
    <cellStyle name="Normal 5 14" xfId="766"/>
    <cellStyle name="Normal 5 15" xfId="767"/>
    <cellStyle name="Normal 5 16" xfId="768"/>
    <cellStyle name="Normal 5 17" xfId="769"/>
    <cellStyle name="Normal 5 18" xfId="770"/>
    <cellStyle name="Normal 5 19" xfId="771"/>
    <cellStyle name="Normal 5 2" xfId="772"/>
    <cellStyle name="Normal 5 2 10" xfId="773"/>
    <cellStyle name="Normal 5 2 11" xfId="774"/>
    <cellStyle name="Normal 5 2 12" xfId="775"/>
    <cellStyle name="Normal 5 2 13" xfId="776"/>
    <cellStyle name="Normal 5 2 14" xfId="777"/>
    <cellStyle name="Normal 5 2 15" xfId="778"/>
    <cellStyle name="Normal 5 2 16" xfId="779"/>
    <cellStyle name="Normal 5 2 17" xfId="780"/>
    <cellStyle name="Normal 5 2 18" xfId="781"/>
    <cellStyle name="Normal 5 2 19" xfId="782"/>
    <cellStyle name="Normal 5 2 2" xfId="783"/>
    <cellStyle name="Normal 5 2 3" xfId="784"/>
    <cellStyle name="Normal 5 2 4" xfId="785"/>
    <cellStyle name="Normal 5 2 5" xfId="786"/>
    <cellStyle name="Normal 5 2 6" xfId="787"/>
    <cellStyle name="Normal 5 2 7" xfId="788"/>
    <cellStyle name="Normal 5 2 8" xfId="789"/>
    <cellStyle name="Normal 5 2 9" xfId="790"/>
    <cellStyle name="Normal 5 20" xfId="791"/>
    <cellStyle name="Normal 5 21" xfId="792"/>
    <cellStyle name="Normal 5 22" xfId="793"/>
    <cellStyle name="Normal 5 3" xfId="794"/>
    <cellStyle name="Normal 5 4" xfId="795"/>
    <cellStyle name="Normal 5 5" xfId="796"/>
    <cellStyle name="Normal 5 6" xfId="797"/>
    <cellStyle name="Normal 5 7" xfId="798"/>
    <cellStyle name="Normal 5 8" xfId="799"/>
    <cellStyle name="Normal 5 9" xfId="800"/>
    <cellStyle name="Normal 52" xfId="801"/>
    <cellStyle name="Normal 52 2" xfId="802"/>
    <cellStyle name="Normal 52 2 2" xfId="803"/>
    <cellStyle name="Normal 52 3" xfId="804"/>
    <cellStyle name="Normal 52 3 2" xfId="805"/>
    <cellStyle name="Normal 52 4" xfId="806"/>
    <cellStyle name="Normal 52 4 2" xfId="807"/>
    <cellStyle name="Normal 52 5" xfId="808"/>
    <cellStyle name="Normal 59" xfId="809"/>
    <cellStyle name="Normal 6" xfId="810"/>
    <cellStyle name="Normal 6 10" xfId="811"/>
    <cellStyle name="Normal 6 11" xfId="812"/>
    <cellStyle name="Normal 6 12" xfId="813"/>
    <cellStyle name="Normal 6 13" xfId="814"/>
    <cellStyle name="Normal 6 14" xfId="815"/>
    <cellStyle name="Normal 6 15" xfId="816"/>
    <cellStyle name="Normal 6 16" xfId="817"/>
    <cellStyle name="Normal 6 17" xfId="818"/>
    <cellStyle name="Normal 6 18" xfId="819"/>
    <cellStyle name="Normal 6 19" xfId="820"/>
    <cellStyle name="Normal 6 2" xfId="821"/>
    <cellStyle name="Normal 6 3" xfId="822"/>
    <cellStyle name="Normal 6 4" xfId="823"/>
    <cellStyle name="Normal 6 5" xfId="824"/>
    <cellStyle name="Normal 6 6" xfId="825"/>
    <cellStyle name="Normal 6 7" xfId="826"/>
    <cellStyle name="Normal 6 8" xfId="827"/>
    <cellStyle name="Normal 6 9" xfId="828"/>
    <cellStyle name="Normal 7" xfId="829"/>
    <cellStyle name="Normal 8" xfId="830"/>
    <cellStyle name="Normal 8 2" xfId="831"/>
    <cellStyle name="Normal 8 3" xfId="832"/>
    <cellStyle name="Normal 8 4" xfId="833"/>
    <cellStyle name="Normal 8 5" xfId="834"/>
    <cellStyle name="Normal 9" xfId="835"/>
    <cellStyle name="Normal_Calculation" xfId="2"/>
    <cellStyle name="Normal_January 2010" xfId="7"/>
    <cellStyle name="Normal_QIPTable (new to add)" xfId="16"/>
    <cellStyle name="Normal_Sanju Tables_tables-oct" xfId="5"/>
    <cellStyle name="Normal_Sanju Tables_tables-oct 2" xfId="837"/>
    <cellStyle name="Normal_tables-oct" xfId="4"/>
    <cellStyle name="Normal_tables-oct 3" xfId="839"/>
    <cellStyle name="Percent" xfId="849" builtinId="5"/>
    <cellStyle name="Percent 2" xfId="836"/>
    <cellStyle name="Percent 3" xfId="848"/>
    <cellStyle name="Percent 4" xfId="8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N10"/>
  <sheetViews>
    <sheetView zoomScale="88" zoomScaleNormal="88" workbookViewId="0">
      <pane xSplit="1" ySplit="3" topLeftCell="B4" activePane="bottomRight" state="frozen"/>
      <selection activeCell="B23" sqref="B23"/>
      <selection pane="topRight" activeCell="B23" sqref="B23"/>
      <selection pane="bottomLeft" activeCell="B23" sqref="B23"/>
      <selection pane="bottomRight" activeCell="D18" sqref="D18"/>
    </sheetView>
  </sheetViews>
  <sheetFormatPr defaultRowHeight="12.75"/>
  <sheetData>
    <row r="1" spans="1:14" ht="15.75">
      <c r="A1" s="199" t="s">
        <v>507</v>
      </c>
      <c r="C1" s="199"/>
      <c r="D1" s="199"/>
      <c r="E1" s="199"/>
      <c r="F1" s="199"/>
      <c r="G1" s="199"/>
      <c r="H1" s="199"/>
      <c r="I1" s="199"/>
      <c r="J1" s="199"/>
      <c r="K1" s="199"/>
      <c r="L1" s="199"/>
      <c r="M1" s="199"/>
    </row>
    <row r="2" spans="1:14" ht="27" customHeight="1">
      <c r="A2" s="80" t="s">
        <v>392</v>
      </c>
      <c r="B2" s="640" t="s">
        <v>60</v>
      </c>
      <c r="C2" s="640" t="s">
        <v>13</v>
      </c>
      <c r="D2" s="640" t="s">
        <v>61</v>
      </c>
      <c r="E2" s="640" t="s">
        <v>62</v>
      </c>
      <c r="F2" s="640" t="s">
        <v>63</v>
      </c>
      <c r="G2" s="640" t="s">
        <v>64</v>
      </c>
      <c r="H2" s="640" t="s">
        <v>38</v>
      </c>
      <c r="I2" s="640" t="s">
        <v>39</v>
      </c>
      <c r="J2" s="640" t="s">
        <v>40</v>
      </c>
      <c r="K2" s="640" t="s">
        <v>41</v>
      </c>
      <c r="L2" s="640" t="s">
        <v>42</v>
      </c>
      <c r="M2" s="641" t="s">
        <v>43</v>
      </c>
    </row>
    <row r="3" spans="1:14">
      <c r="A3" s="81">
        <v>1</v>
      </c>
      <c r="B3" s="75">
        <v>2</v>
      </c>
      <c r="C3" s="75">
        <v>3</v>
      </c>
      <c r="D3" s="75">
        <v>4</v>
      </c>
      <c r="E3" s="75">
        <v>5</v>
      </c>
      <c r="F3" s="75">
        <v>6</v>
      </c>
      <c r="G3" s="75">
        <v>7</v>
      </c>
      <c r="H3" s="75">
        <v>8</v>
      </c>
      <c r="I3" s="75">
        <v>9</v>
      </c>
      <c r="J3" s="75">
        <v>10</v>
      </c>
      <c r="K3" s="75">
        <v>11</v>
      </c>
      <c r="L3" s="75">
        <v>12</v>
      </c>
      <c r="M3" s="76">
        <v>13</v>
      </c>
    </row>
    <row r="4" spans="1:14">
      <c r="A4" s="292" t="s">
        <v>190</v>
      </c>
      <c r="B4" s="394">
        <v>156</v>
      </c>
      <c r="C4" s="394">
        <v>532</v>
      </c>
      <c r="D4" s="394">
        <v>426</v>
      </c>
      <c r="E4" s="394">
        <v>364</v>
      </c>
      <c r="F4" s="394">
        <v>0</v>
      </c>
      <c r="G4" s="394">
        <v>128</v>
      </c>
      <c r="H4" s="394">
        <v>74</v>
      </c>
      <c r="I4" s="394">
        <v>110</v>
      </c>
      <c r="J4" s="395">
        <v>49</v>
      </c>
      <c r="K4" s="395">
        <v>116</v>
      </c>
      <c r="L4" s="395">
        <v>0</v>
      </c>
      <c r="M4" s="396">
        <v>94</v>
      </c>
      <c r="N4" s="293"/>
    </row>
    <row r="5" spans="1:14">
      <c r="A5" s="292" t="s">
        <v>214</v>
      </c>
      <c r="B5" s="394">
        <v>105</v>
      </c>
      <c r="C5" s="394">
        <v>125</v>
      </c>
      <c r="D5" s="394">
        <v>48</v>
      </c>
      <c r="E5" s="394">
        <v>20</v>
      </c>
      <c r="F5" s="394">
        <v>24</v>
      </c>
      <c r="G5" s="394">
        <v>161</v>
      </c>
      <c r="H5" s="394">
        <v>84</v>
      </c>
      <c r="I5" s="394">
        <v>0</v>
      </c>
      <c r="J5" s="394">
        <v>0</v>
      </c>
      <c r="K5" s="395">
        <v>30</v>
      </c>
      <c r="L5" s="395">
        <v>0</v>
      </c>
      <c r="M5" s="396">
        <v>0</v>
      </c>
      <c r="N5" s="293"/>
    </row>
    <row r="6" spans="1:14">
      <c r="A6" s="292" t="s">
        <v>233</v>
      </c>
      <c r="B6" s="394">
        <v>0</v>
      </c>
      <c r="C6" s="394">
        <v>0</v>
      </c>
      <c r="D6" s="394">
        <v>94</v>
      </c>
      <c r="E6" s="394">
        <v>60</v>
      </c>
      <c r="F6" s="394">
        <v>0</v>
      </c>
      <c r="G6" s="394">
        <v>25</v>
      </c>
      <c r="H6" s="394">
        <v>8</v>
      </c>
      <c r="I6" s="394">
        <v>0</v>
      </c>
      <c r="J6" s="394">
        <v>0</v>
      </c>
      <c r="K6" s="395">
        <v>0</v>
      </c>
      <c r="L6" s="395">
        <v>0</v>
      </c>
      <c r="M6" s="396">
        <v>0</v>
      </c>
      <c r="N6" s="293"/>
    </row>
    <row r="7" spans="1:14">
      <c r="A7" s="292" t="s">
        <v>245</v>
      </c>
      <c r="B7" s="394">
        <v>0</v>
      </c>
      <c r="C7" s="394">
        <v>0</v>
      </c>
      <c r="D7" s="394">
        <v>20</v>
      </c>
      <c r="E7" s="394">
        <v>0</v>
      </c>
      <c r="F7" s="394">
        <v>0</v>
      </c>
      <c r="G7" s="394">
        <v>0</v>
      </c>
      <c r="H7" s="394">
        <v>0</v>
      </c>
      <c r="I7" s="394">
        <v>0</v>
      </c>
      <c r="J7" s="394">
        <v>0</v>
      </c>
      <c r="K7" s="394">
        <v>0</v>
      </c>
      <c r="L7" s="394">
        <v>0</v>
      </c>
      <c r="M7" s="452">
        <v>0</v>
      </c>
      <c r="N7" s="293"/>
    </row>
    <row r="8" spans="1:14">
      <c r="A8" s="292" t="s">
        <v>292</v>
      </c>
      <c r="B8" s="394">
        <v>0</v>
      </c>
      <c r="C8" s="394">
        <v>0</v>
      </c>
      <c r="D8" s="394">
        <v>0</v>
      </c>
      <c r="E8" s="394">
        <v>0</v>
      </c>
      <c r="F8" s="394">
        <v>0</v>
      </c>
      <c r="G8" s="394">
        <v>0</v>
      </c>
      <c r="H8" s="394">
        <v>0</v>
      </c>
      <c r="I8" s="394">
        <v>0</v>
      </c>
      <c r="J8" s="394">
        <v>0</v>
      </c>
      <c r="K8" s="394">
        <v>0</v>
      </c>
      <c r="L8" s="394">
        <v>0</v>
      </c>
      <c r="M8" s="452">
        <v>0</v>
      </c>
      <c r="N8" s="293"/>
    </row>
    <row r="9" spans="1:14">
      <c r="A9" s="292" t="s">
        <v>408</v>
      </c>
      <c r="B9" s="394">
        <v>0</v>
      </c>
      <c r="C9" s="394">
        <v>0</v>
      </c>
      <c r="D9" s="394">
        <v>273</v>
      </c>
      <c r="E9" s="394">
        <v>0</v>
      </c>
      <c r="F9" s="394">
        <v>0</v>
      </c>
      <c r="G9" s="394">
        <v>100</v>
      </c>
      <c r="H9" s="394" t="s">
        <v>393</v>
      </c>
      <c r="I9" s="395" t="s">
        <v>391</v>
      </c>
      <c r="J9" s="395" t="s">
        <v>391</v>
      </c>
      <c r="K9" s="395" t="s">
        <v>391</v>
      </c>
      <c r="L9" s="395" t="s">
        <v>391</v>
      </c>
      <c r="M9" s="396" t="s">
        <v>391</v>
      </c>
      <c r="N9" s="293"/>
    </row>
    <row r="10" spans="1:14">
      <c r="A10" s="16" t="s">
        <v>189</v>
      </c>
      <c r="B10" s="16"/>
      <c r="C10" s="16"/>
      <c r="D10" s="16"/>
      <c r="E10" s="16"/>
      <c r="F10" s="16"/>
      <c r="G10" s="16"/>
      <c r="H10" s="16"/>
      <c r="I10" s="16"/>
      <c r="J10" s="16"/>
      <c r="K10" s="16"/>
      <c r="L10" s="16"/>
      <c r="M10" s="16"/>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sheetPr>
    <tabColor theme="6"/>
  </sheetPr>
  <dimension ref="A1:L74"/>
  <sheetViews>
    <sheetView topLeftCell="A4" workbookViewId="0">
      <selection activeCell="M12" sqref="M12"/>
    </sheetView>
  </sheetViews>
  <sheetFormatPr defaultColWidth="9.33203125" defaultRowHeight="12"/>
  <cols>
    <col min="1" max="1" width="9.33203125" style="198"/>
    <col min="2" max="2" width="9.33203125" style="436"/>
    <col min="3" max="3" width="10.1640625" style="436" customWidth="1"/>
    <col min="4" max="8" width="9.33203125" style="436"/>
    <col min="9" max="9" width="9.6640625" style="436" customWidth="1"/>
    <col min="10" max="16384" width="9.33203125" style="436"/>
  </cols>
  <sheetData>
    <row r="1" spans="1:12" ht="15">
      <c r="A1" s="449" t="s">
        <v>509</v>
      </c>
    </row>
    <row r="2" spans="1:12" ht="12.75" customHeight="1">
      <c r="A2" s="818" t="s">
        <v>66</v>
      </c>
      <c r="B2" s="820" t="s">
        <v>68</v>
      </c>
      <c r="C2" s="821"/>
      <c r="D2" s="821"/>
      <c r="E2" s="821"/>
      <c r="F2" s="821"/>
      <c r="G2" s="821"/>
      <c r="H2" s="821"/>
      <c r="I2" s="821"/>
      <c r="J2" s="822"/>
    </row>
    <row r="3" spans="1:12" s="290" customFormat="1" ht="67.5" customHeight="1">
      <c r="A3" s="819"/>
      <c r="B3" s="584" t="s">
        <v>326</v>
      </c>
      <c r="C3" s="585" t="s">
        <v>327</v>
      </c>
      <c r="D3" s="585" t="s">
        <v>350</v>
      </c>
      <c r="E3" s="585" t="s">
        <v>354</v>
      </c>
      <c r="F3" s="585" t="s">
        <v>352</v>
      </c>
      <c r="G3" s="585" t="s">
        <v>325</v>
      </c>
      <c r="H3" s="585" t="s">
        <v>353</v>
      </c>
      <c r="I3" s="585" t="s">
        <v>355</v>
      </c>
      <c r="J3" s="585" t="s">
        <v>110</v>
      </c>
    </row>
    <row r="4" spans="1:12" s="290" customFormat="1" ht="10.5" customHeight="1">
      <c r="A4" s="454">
        <v>40269</v>
      </c>
      <c r="B4" s="525">
        <v>96.614612617444067</v>
      </c>
      <c r="C4" s="525">
        <v>3.3767915411320049</v>
      </c>
      <c r="D4" s="525">
        <v>3.4700650860699459E-4</v>
      </c>
      <c r="E4" s="525">
        <v>8.2419138564405886E-3</v>
      </c>
      <c r="F4" s="525">
        <v>2.712148214379337E-9</v>
      </c>
      <c r="G4" s="526">
        <v>0</v>
      </c>
      <c r="H4" s="525">
        <v>2.651198072957073E-6</v>
      </c>
      <c r="I4" s="526">
        <v>0</v>
      </c>
      <c r="J4" s="525">
        <v>4.2671486783331965E-6</v>
      </c>
      <c r="L4" s="523"/>
    </row>
    <row r="5" spans="1:12" s="290" customFormat="1" ht="10.5" customHeight="1">
      <c r="A5" s="454">
        <v>40299</v>
      </c>
      <c r="B5" s="525">
        <v>95.788494067317586</v>
      </c>
      <c r="C5" s="525">
        <v>4.2089237987364507</v>
      </c>
      <c r="D5" s="525">
        <v>2.2079114586319721E-3</v>
      </c>
      <c r="E5" s="525">
        <v>3.7421948777874249E-4</v>
      </c>
      <c r="F5" s="526">
        <v>0</v>
      </c>
      <c r="G5" s="526">
        <v>2.9995391983914661E-9</v>
      </c>
      <c r="H5" s="526">
        <v>0</v>
      </c>
      <c r="I5" s="526">
        <v>0</v>
      </c>
      <c r="J5" s="526">
        <v>0</v>
      </c>
    </row>
    <row r="6" spans="1:12" s="290" customFormat="1" ht="10.5" customHeight="1">
      <c r="A6" s="454">
        <v>40330</v>
      </c>
      <c r="B6" s="525">
        <v>96.286408090669866</v>
      </c>
      <c r="C6" s="525">
        <v>3.7101482104591641</v>
      </c>
      <c r="D6" s="525">
        <v>1.4556360743693886E-3</v>
      </c>
      <c r="E6" s="525">
        <v>1.9876589804565504E-3</v>
      </c>
      <c r="F6" s="526">
        <v>0</v>
      </c>
      <c r="G6" s="526">
        <v>0</v>
      </c>
      <c r="H6" s="525">
        <v>8.2168745836151539E-8</v>
      </c>
      <c r="I6" s="526">
        <v>0</v>
      </c>
      <c r="J6" s="525">
        <v>3.2164739324019847E-7</v>
      </c>
    </row>
    <row r="7" spans="1:12" s="290" customFormat="1" ht="10.5" customHeight="1">
      <c r="A7" s="454">
        <v>40360</v>
      </c>
      <c r="B7" s="525">
        <v>95.740901446321104</v>
      </c>
      <c r="C7" s="525">
        <v>4.2465317322183695</v>
      </c>
      <c r="D7" s="525">
        <v>6.7682698683042891E-3</v>
      </c>
      <c r="E7" s="525">
        <v>5.7985515922155543E-3</v>
      </c>
      <c r="F7" s="526">
        <v>0</v>
      </c>
      <c r="G7" s="526">
        <v>0</v>
      </c>
      <c r="H7" s="526">
        <v>0</v>
      </c>
      <c r="I7" s="526">
        <v>0</v>
      </c>
      <c r="J7" s="526">
        <v>0</v>
      </c>
    </row>
    <row r="8" spans="1:12" s="290" customFormat="1" ht="10.5" customHeight="1">
      <c r="A8" s="454">
        <v>40391</v>
      </c>
      <c r="B8" s="525">
        <v>95.608349264785915</v>
      </c>
      <c r="C8" s="525">
        <v>4.380558568721157</v>
      </c>
      <c r="D8" s="525">
        <v>7.5956646069091577E-3</v>
      </c>
      <c r="E8" s="525">
        <v>3.4965018860175973E-3</v>
      </c>
      <c r="F8" s="526">
        <v>0</v>
      </c>
      <c r="G8" s="526">
        <v>0</v>
      </c>
      <c r="H8" s="526">
        <v>0</v>
      </c>
      <c r="I8" s="526">
        <v>0</v>
      </c>
      <c r="J8" s="526">
        <v>0</v>
      </c>
    </row>
    <row r="9" spans="1:12" s="290" customFormat="1" ht="10.5" customHeight="1">
      <c r="A9" s="454">
        <v>40422</v>
      </c>
      <c r="B9" s="525">
        <v>95.581253243059408</v>
      </c>
      <c r="C9" s="525">
        <v>4.375364234616554</v>
      </c>
      <c r="D9" s="525">
        <v>1.0603069436716612E-3</v>
      </c>
      <c r="E9" s="525">
        <v>4.1891735241595479E-2</v>
      </c>
      <c r="F9" s="526">
        <v>0</v>
      </c>
      <c r="G9" s="525">
        <v>4.304801387708987E-4</v>
      </c>
      <c r="H9" s="526">
        <v>0</v>
      </c>
      <c r="I9" s="526">
        <v>0</v>
      </c>
      <c r="J9" s="526">
        <v>0</v>
      </c>
    </row>
    <row r="10" spans="1:12" s="290" customFormat="1" ht="10.5" customHeight="1">
      <c r="A10" s="454">
        <v>40452</v>
      </c>
      <c r="B10" s="525">
        <v>94.773925570885069</v>
      </c>
      <c r="C10" s="525">
        <v>5.2129550643678781</v>
      </c>
      <c r="D10" s="525">
        <v>2.1325025991405433E-3</v>
      </c>
      <c r="E10" s="525">
        <v>9.0779426814524451E-3</v>
      </c>
      <c r="F10" s="526">
        <v>0</v>
      </c>
      <c r="G10" s="525">
        <v>1.9089194664662773E-3</v>
      </c>
      <c r="H10" s="526">
        <v>0</v>
      </c>
      <c r="I10" s="526">
        <v>0</v>
      </c>
      <c r="J10" s="526">
        <v>0</v>
      </c>
    </row>
    <row r="11" spans="1:12" s="290" customFormat="1" ht="10.5" customHeight="1">
      <c r="A11" s="454">
        <v>40483</v>
      </c>
      <c r="B11" s="525">
        <v>93.604454268014976</v>
      </c>
      <c r="C11" s="525">
        <v>6.3894882959998762</v>
      </c>
      <c r="D11" s="525">
        <v>2.6762808113975655E-3</v>
      </c>
      <c r="E11" s="525">
        <v>3.3807354604127127E-4</v>
      </c>
      <c r="F11" s="526">
        <v>0</v>
      </c>
      <c r="G11" s="525">
        <v>3.043081627722201E-3</v>
      </c>
      <c r="H11" s="526">
        <v>0</v>
      </c>
      <c r="I11" s="526">
        <v>0</v>
      </c>
      <c r="J11" s="526">
        <v>0</v>
      </c>
    </row>
    <row r="12" spans="1:12" s="290" customFormat="1" ht="10.5" customHeight="1">
      <c r="A12" s="454">
        <v>40513</v>
      </c>
      <c r="B12" s="525">
        <v>92.029765121099757</v>
      </c>
      <c r="C12" s="525">
        <v>7.9618682343131217</v>
      </c>
      <c r="D12" s="525">
        <v>4.0640946136637091E-3</v>
      </c>
      <c r="E12" s="525">
        <v>3.4863522298408955E-4</v>
      </c>
      <c r="F12" s="525">
        <v>1.2635207768669699E-4</v>
      </c>
      <c r="G12" s="525">
        <v>3.8275626727882553E-3</v>
      </c>
      <c r="H12" s="526">
        <v>0</v>
      </c>
      <c r="I12" s="526">
        <v>0</v>
      </c>
      <c r="J12" s="526">
        <v>0</v>
      </c>
    </row>
    <row r="13" spans="1:12" s="290" customFormat="1" ht="10.5" customHeight="1">
      <c r="A13" s="454">
        <v>40544</v>
      </c>
      <c r="B13" s="525">
        <v>90.636733649167184</v>
      </c>
      <c r="C13" s="525">
        <v>9.309702620322625</v>
      </c>
      <c r="D13" s="525">
        <v>2.4523145953978857E-3</v>
      </c>
      <c r="E13" s="525">
        <v>1.7906069178163161E-3</v>
      </c>
      <c r="F13" s="525">
        <v>4.4857023224997052E-2</v>
      </c>
      <c r="G13" s="525">
        <v>4.4535452788106375E-3</v>
      </c>
      <c r="H13" s="525">
        <v>1.0240493144735815E-5</v>
      </c>
      <c r="I13" s="526">
        <v>0</v>
      </c>
      <c r="J13" s="526">
        <v>0</v>
      </c>
    </row>
    <row r="14" spans="1:12" s="290" customFormat="1" ht="10.5" customHeight="1">
      <c r="A14" s="454">
        <v>40575</v>
      </c>
      <c r="B14" s="525">
        <v>90.186309518345979</v>
      </c>
      <c r="C14" s="525">
        <v>9.7689955398687403</v>
      </c>
      <c r="D14" s="525">
        <v>6.8340917826232115E-3</v>
      </c>
      <c r="E14" s="525">
        <v>2.9363967897547149E-2</v>
      </c>
      <c r="F14" s="525">
        <v>2.9850598619939371E-3</v>
      </c>
      <c r="G14" s="525">
        <v>5.506596147554204E-3</v>
      </c>
      <c r="H14" s="525">
        <v>5.2260955412295896E-6</v>
      </c>
      <c r="I14" s="526">
        <v>0</v>
      </c>
      <c r="J14" s="526">
        <v>0</v>
      </c>
    </row>
    <row r="15" spans="1:12" s="290" customFormat="1" ht="10.5" customHeight="1">
      <c r="A15" s="454">
        <v>40603</v>
      </c>
      <c r="B15" s="525">
        <v>91.10703623895327</v>
      </c>
      <c r="C15" s="525">
        <v>8.8678640253708743</v>
      </c>
      <c r="D15" s="525">
        <v>5.3896341798322501E-4</v>
      </c>
      <c r="E15" s="525">
        <v>2.4569825574263398E-3</v>
      </c>
      <c r="F15" s="525">
        <v>1.5373486422838126E-2</v>
      </c>
      <c r="G15" s="525">
        <v>6.7300017038037438E-3</v>
      </c>
      <c r="H15" s="525">
        <v>3.0157380380870386E-7</v>
      </c>
      <c r="I15" s="526">
        <v>0</v>
      </c>
      <c r="J15" s="526">
        <v>0</v>
      </c>
    </row>
    <row r="16" spans="1:12" s="290" customFormat="1" ht="10.5" customHeight="1">
      <c r="A16" s="454">
        <v>40634</v>
      </c>
      <c r="B16" s="525">
        <v>92.00672474579099</v>
      </c>
      <c r="C16" s="525">
        <v>7.8841821792031048</v>
      </c>
      <c r="D16" s="525">
        <v>4.5085332573471899E-3</v>
      </c>
      <c r="E16" s="525">
        <v>3.2719222479067507E-2</v>
      </c>
      <c r="F16" s="525">
        <v>4.6706147632695934E-2</v>
      </c>
      <c r="G16" s="525">
        <v>5.6549513067339213E-3</v>
      </c>
      <c r="H16" s="525">
        <v>1.9504220330068323E-2</v>
      </c>
      <c r="I16" s="526">
        <v>0</v>
      </c>
      <c r="J16" s="526">
        <v>0</v>
      </c>
    </row>
    <row r="17" spans="1:10" s="290" customFormat="1" ht="10.5" customHeight="1">
      <c r="A17" s="454">
        <v>40664</v>
      </c>
      <c r="B17" s="525">
        <v>89.010388058002022</v>
      </c>
      <c r="C17" s="525">
        <v>10.643180249801066</v>
      </c>
      <c r="D17" s="525">
        <v>4.1113077159103013E-2</v>
      </c>
      <c r="E17" s="525">
        <v>5.8708139171579805E-2</v>
      </c>
      <c r="F17" s="525">
        <v>0.10524638878879931</v>
      </c>
      <c r="G17" s="525">
        <v>7.4271927364080162E-3</v>
      </c>
      <c r="H17" s="525">
        <v>0.13393689434102726</v>
      </c>
      <c r="I17" s="526">
        <v>0</v>
      </c>
      <c r="J17" s="526">
        <v>0</v>
      </c>
    </row>
    <row r="18" spans="1:10" s="290" customFormat="1" ht="10.5" customHeight="1">
      <c r="A18" s="454">
        <v>40695</v>
      </c>
      <c r="B18" s="525">
        <v>89.384277939992828</v>
      </c>
      <c r="C18" s="525">
        <v>10.197389568978267</v>
      </c>
      <c r="D18" s="525">
        <v>1.5368080255254095E-2</v>
      </c>
      <c r="E18" s="525">
        <v>0.15833151849507862</v>
      </c>
      <c r="F18" s="525">
        <v>0.1420466384240415</v>
      </c>
      <c r="G18" s="525">
        <v>7.2376113398957605E-3</v>
      </c>
      <c r="H18" s="525">
        <v>9.5348642514635082E-2</v>
      </c>
      <c r="I18" s="526">
        <v>0</v>
      </c>
      <c r="J18" s="526">
        <v>0</v>
      </c>
    </row>
    <row r="19" spans="1:10" s="290" customFormat="1" ht="10.5" customHeight="1">
      <c r="A19" s="454">
        <v>40725</v>
      </c>
      <c r="B19" s="525">
        <v>90.397523587706814</v>
      </c>
      <c r="C19" s="525">
        <v>9.2633792838823066</v>
      </c>
      <c r="D19" s="525">
        <v>1.3364177275886183E-4</v>
      </c>
      <c r="E19" s="525">
        <v>9.3487817291707451E-2</v>
      </c>
      <c r="F19" s="525">
        <v>0.15518636255997884</v>
      </c>
      <c r="G19" s="525">
        <v>8.4278404040816594E-3</v>
      </c>
      <c r="H19" s="525">
        <v>8.1861466382316644E-2</v>
      </c>
      <c r="I19" s="526">
        <v>0</v>
      </c>
      <c r="J19" s="526">
        <v>0</v>
      </c>
    </row>
    <row r="20" spans="1:10" s="290" customFormat="1" ht="10.5" customHeight="1">
      <c r="A20" s="454">
        <v>40756</v>
      </c>
      <c r="B20" s="525">
        <v>89.918452540496247</v>
      </c>
      <c r="C20" s="525">
        <v>9.6353906786955044</v>
      </c>
      <c r="D20" s="525">
        <v>2.6044534605319927E-2</v>
      </c>
      <c r="E20" s="525">
        <v>4.7604107990681425E-2</v>
      </c>
      <c r="F20" s="525">
        <v>0.25289283395559153</v>
      </c>
      <c r="G20" s="525">
        <v>1.2709539053172063E-2</v>
      </c>
      <c r="H20" s="525">
        <v>0.1069057652034823</v>
      </c>
      <c r="I20" s="526">
        <v>0</v>
      </c>
      <c r="J20" s="526">
        <v>0</v>
      </c>
    </row>
    <row r="21" spans="1:10" s="290" customFormat="1" ht="10.5" customHeight="1">
      <c r="A21" s="454">
        <v>40787</v>
      </c>
      <c r="B21" s="525">
        <v>90.37309195888885</v>
      </c>
      <c r="C21" s="525">
        <v>9.2372892335850949</v>
      </c>
      <c r="D21" s="525">
        <v>6.5007165005246254E-3</v>
      </c>
      <c r="E21" s="525">
        <v>1.8877668424900795E-2</v>
      </c>
      <c r="F21" s="525">
        <v>0.26171334344614416</v>
      </c>
      <c r="G21" s="525">
        <v>1.9875571141511474E-2</v>
      </c>
      <c r="H21" s="525">
        <v>8.2651508012967778E-2</v>
      </c>
      <c r="I21" s="526">
        <v>0</v>
      </c>
      <c r="J21" s="526">
        <v>0</v>
      </c>
    </row>
    <row r="22" spans="1:10" s="290" customFormat="1" ht="10.5" customHeight="1">
      <c r="A22" s="454">
        <v>40817</v>
      </c>
      <c r="B22" s="525">
        <v>88.596044066932961</v>
      </c>
      <c r="C22" s="525">
        <v>10.865164302659522</v>
      </c>
      <c r="D22" s="525">
        <v>1.6862734933207359E-3</v>
      </c>
      <c r="E22" s="525">
        <v>3.5357712186070769E-2</v>
      </c>
      <c r="F22" s="525">
        <v>0.32730682195363209</v>
      </c>
      <c r="G22" s="525">
        <v>1.6129353261957764E-2</v>
      </c>
      <c r="H22" s="525">
        <v>0.15831146951253194</v>
      </c>
      <c r="I22" s="526">
        <v>0</v>
      </c>
      <c r="J22" s="526">
        <v>0</v>
      </c>
    </row>
    <row r="23" spans="1:10" s="290" customFormat="1" ht="10.5" customHeight="1">
      <c r="A23" s="454">
        <v>40848</v>
      </c>
      <c r="B23" s="525">
        <v>87.276268540696861</v>
      </c>
      <c r="C23" s="525">
        <v>12.14722291795657</v>
      </c>
      <c r="D23" s="525">
        <v>5.6935000931742103E-3</v>
      </c>
      <c r="E23" s="525">
        <v>2.9738967522551424E-2</v>
      </c>
      <c r="F23" s="525">
        <v>0.34631011745106333</v>
      </c>
      <c r="G23" s="525">
        <v>1.6840377384842741E-2</v>
      </c>
      <c r="H23" s="525">
        <v>0.17792557889494603</v>
      </c>
      <c r="I23" s="526">
        <v>0</v>
      </c>
      <c r="J23" s="526">
        <v>0</v>
      </c>
    </row>
    <row r="24" spans="1:10" s="290" customFormat="1" ht="10.5" customHeight="1">
      <c r="A24" s="454">
        <v>40878</v>
      </c>
      <c r="B24" s="525">
        <v>86.674263521665026</v>
      </c>
      <c r="C24" s="525">
        <v>12.525129722647835</v>
      </c>
      <c r="D24" s="525">
        <v>3.9013482051008072E-3</v>
      </c>
      <c r="E24" s="525">
        <v>3.5317821952504123E-2</v>
      </c>
      <c r="F24" s="525">
        <v>0.56651069868656501</v>
      </c>
      <c r="G24" s="525">
        <v>1.9918834233683833E-2</v>
      </c>
      <c r="H24" s="525">
        <v>0.17495805260927055</v>
      </c>
      <c r="I24" s="526">
        <v>0</v>
      </c>
      <c r="J24" s="526">
        <v>0</v>
      </c>
    </row>
    <row r="25" spans="1:10" s="290" customFormat="1" ht="10.5" customHeight="1">
      <c r="A25" s="454">
        <v>40909</v>
      </c>
      <c r="B25" s="525">
        <v>86.94419178961455</v>
      </c>
      <c r="C25" s="525">
        <v>12.291186576957083</v>
      </c>
      <c r="D25" s="525">
        <v>1.8001352674127894E-2</v>
      </c>
      <c r="E25" s="525">
        <v>2.7415427881103165E-2</v>
      </c>
      <c r="F25" s="525">
        <v>0.43253112013455924</v>
      </c>
      <c r="G25" s="525">
        <v>2.3943415869704294E-2</v>
      </c>
      <c r="H25" s="525">
        <v>0.26273031686887188</v>
      </c>
      <c r="I25" s="526">
        <v>0</v>
      </c>
      <c r="J25" s="526">
        <v>0</v>
      </c>
    </row>
    <row r="26" spans="1:10" s="290" customFormat="1" ht="10.5" customHeight="1">
      <c r="A26" s="454">
        <v>40940</v>
      </c>
      <c r="B26" s="525">
        <v>85.678802225237732</v>
      </c>
      <c r="C26" s="525">
        <v>13.306691011400773</v>
      </c>
      <c r="D26" s="525">
        <v>1.0787063853952401E-2</v>
      </c>
      <c r="E26" s="525">
        <v>1.6584244581894527E-2</v>
      </c>
      <c r="F26" s="525">
        <v>0.6978433989794709</v>
      </c>
      <c r="G26" s="525">
        <v>2.6971010701990237E-2</v>
      </c>
      <c r="H26" s="525">
        <v>0.26232104524418376</v>
      </c>
      <c r="I26" s="526">
        <v>0</v>
      </c>
      <c r="J26" s="526">
        <v>0</v>
      </c>
    </row>
    <row r="27" spans="1:10" s="290" customFormat="1" ht="10.5" customHeight="1">
      <c r="A27" s="454">
        <v>40969</v>
      </c>
      <c r="B27" s="525">
        <v>87.626171874841503</v>
      </c>
      <c r="C27" s="525">
        <v>11.596778855844743</v>
      </c>
      <c r="D27" s="525">
        <v>6.443263486070736E-3</v>
      </c>
      <c r="E27" s="525">
        <v>9.5914298266397413E-3</v>
      </c>
      <c r="F27" s="525">
        <v>0.48184242715095449</v>
      </c>
      <c r="G27" s="525">
        <v>3.2730520653701786E-2</v>
      </c>
      <c r="H27" s="525">
        <v>0.24644162819639259</v>
      </c>
      <c r="I27" s="526">
        <v>0</v>
      </c>
      <c r="J27" s="526">
        <v>0</v>
      </c>
    </row>
    <row r="28" spans="1:10" s="290" customFormat="1" ht="10.5" customHeight="1">
      <c r="A28" s="454">
        <v>41000</v>
      </c>
      <c r="B28" s="530">
        <v>87.206917335934207</v>
      </c>
      <c r="C28" s="530">
        <v>11.904775183391999</v>
      </c>
      <c r="D28" s="530">
        <v>1.5540393296866994E-2</v>
      </c>
      <c r="E28" s="530">
        <v>1.1380315756824196E-2</v>
      </c>
      <c r="F28" s="530">
        <v>0.59491334144992658</v>
      </c>
      <c r="G28" s="530">
        <v>3.3000210048059309E-2</v>
      </c>
      <c r="H28" s="530">
        <v>0.21741502565766169</v>
      </c>
      <c r="I28" s="525">
        <v>1.605819446447096E-2</v>
      </c>
      <c r="J28" s="526">
        <v>0</v>
      </c>
    </row>
    <row r="29" spans="1:10" s="290" customFormat="1" ht="10.5" customHeight="1">
      <c r="A29" s="454">
        <v>41030</v>
      </c>
      <c r="B29" s="530">
        <v>84.878466333194453</v>
      </c>
      <c r="C29" s="530">
        <v>13.591072485759813</v>
      </c>
      <c r="D29" s="530">
        <v>1.2141168243687288E-2</v>
      </c>
      <c r="E29" s="530">
        <v>6.9271720332669375E-3</v>
      </c>
      <c r="F29" s="530">
        <v>0.59758693446743782</v>
      </c>
      <c r="G29" s="530">
        <v>2.5421846033757852E-2</v>
      </c>
      <c r="H29" s="530">
        <v>0.214499583176255</v>
      </c>
      <c r="I29" s="525">
        <v>0.67388447709135024</v>
      </c>
      <c r="J29" s="526">
        <v>0</v>
      </c>
    </row>
    <row r="30" spans="1:10" s="290" customFormat="1" ht="10.5" customHeight="1">
      <c r="A30" s="454">
        <v>41061</v>
      </c>
      <c r="B30" s="530">
        <v>86.084667844094838</v>
      </c>
      <c r="C30" s="530">
        <v>12.244239034643172</v>
      </c>
      <c r="D30" s="530">
        <v>8.4496114432784548E-3</v>
      </c>
      <c r="E30" s="530">
        <v>1.0538765170066862E-2</v>
      </c>
      <c r="F30" s="530">
        <v>0.60530294372187343</v>
      </c>
      <c r="G30" s="530">
        <v>2.7108631820901636E-2</v>
      </c>
      <c r="H30" s="530">
        <v>0.20725458915287065</v>
      </c>
      <c r="I30" s="525">
        <v>0.81243857995299906</v>
      </c>
      <c r="J30" s="526">
        <v>0</v>
      </c>
    </row>
    <row r="31" spans="1:10" s="290" customFormat="1" ht="10.5" customHeight="1">
      <c r="A31" s="454">
        <v>41091</v>
      </c>
      <c r="B31" s="530">
        <v>84.122401730155261</v>
      </c>
      <c r="C31" s="530">
        <v>14.731619570718681</v>
      </c>
      <c r="D31" s="530">
        <v>4.5349576072732959E-3</v>
      </c>
      <c r="E31" s="530">
        <v>1.1525921098003294E-2</v>
      </c>
      <c r="F31" s="530">
        <v>0.86602529333826928</v>
      </c>
      <c r="G31" s="530">
        <v>2.8741354084287712E-2</v>
      </c>
      <c r="H31" s="530">
        <v>0.12469895593662922</v>
      </c>
      <c r="I31" s="525">
        <v>0.11045221706159587</v>
      </c>
      <c r="J31" s="526">
        <v>0</v>
      </c>
    </row>
    <row r="32" spans="1:10" s="290" customFormat="1" ht="10.5" customHeight="1">
      <c r="A32" s="454">
        <v>41122</v>
      </c>
      <c r="B32" s="530">
        <v>83.228411534940676</v>
      </c>
      <c r="C32" s="530">
        <v>15.509525763610753</v>
      </c>
      <c r="D32" s="530">
        <v>5.0838416014413815E-3</v>
      </c>
      <c r="E32" s="530">
        <v>2.9181369004730388E-2</v>
      </c>
      <c r="F32" s="530">
        <v>0.84607270043852345</v>
      </c>
      <c r="G32" s="530">
        <v>2.9756215794957727E-2</v>
      </c>
      <c r="H32" s="530">
        <v>0.19120788029006344</v>
      </c>
      <c r="I32" s="525">
        <v>0.16076069431886386</v>
      </c>
      <c r="J32" s="526">
        <v>0</v>
      </c>
    </row>
    <row r="33" spans="1:10" s="290" customFormat="1" ht="10.5" customHeight="1">
      <c r="A33" s="454">
        <v>41153</v>
      </c>
      <c r="B33" s="530">
        <v>82.753206382716243</v>
      </c>
      <c r="C33" s="530">
        <v>15.887633549567973</v>
      </c>
      <c r="D33" s="530">
        <v>1.793532194013856E-3</v>
      </c>
      <c r="E33" s="530">
        <v>3.525099721384866E-2</v>
      </c>
      <c r="F33" s="530">
        <v>1.0310967299396991</v>
      </c>
      <c r="G33" s="530">
        <v>2.729161908139259E-2</v>
      </c>
      <c r="H33" s="530">
        <v>0.15228993017637893</v>
      </c>
      <c r="I33" s="525">
        <v>0.11143725911046351</v>
      </c>
      <c r="J33" s="526">
        <v>0</v>
      </c>
    </row>
    <row r="34" spans="1:10" s="290" customFormat="1" ht="10.5" customHeight="1">
      <c r="A34" s="454">
        <v>41183</v>
      </c>
      <c r="B34" s="530">
        <v>83.214640959690698</v>
      </c>
      <c r="C34" s="530">
        <v>15.638639564693985</v>
      </c>
      <c r="D34" s="530">
        <v>5.2918376874160717E-3</v>
      </c>
      <c r="E34" s="530">
        <v>1.5839400334103436E-2</v>
      </c>
      <c r="F34" s="530">
        <v>0.83245749070579489</v>
      </c>
      <c r="G34" s="530">
        <v>4.7165304191045657E-2</v>
      </c>
      <c r="H34" s="530">
        <v>9.6360822137930874E-2</v>
      </c>
      <c r="I34" s="525">
        <v>0.14960462055903351</v>
      </c>
      <c r="J34" s="526">
        <v>0</v>
      </c>
    </row>
    <row r="35" spans="1:10" s="290" customFormat="1" ht="10.5" customHeight="1">
      <c r="A35" s="454">
        <v>41214</v>
      </c>
      <c r="B35" s="530">
        <v>83.276771851817415</v>
      </c>
      <c r="C35" s="530">
        <v>15.339863733151118</v>
      </c>
      <c r="D35" s="530">
        <v>1.9206652359526418E-3</v>
      </c>
      <c r="E35" s="530">
        <v>0.11735647305913099</v>
      </c>
      <c r="F35" s="530">
        <v>0.90637731780141861</v>
      </c>
      <c r="G35" s="530">
        <v>0.10386932204894675</v>
      </c>
      <c r="H35" s="530">
        <v>0.1188880279258028</v>
      </c>
      <c r="I35" s="525">
        <v>0.13495260896020639</v>
      </c>
      <c r="J35" s="526">
        <v>0</v>
      </c>
    </row>
    <row r="36" spans="1:10" s="290" customFormat="1" ht="10.5" customHeight="1">
      <c r="A36" s="454">
        <v>41244</v>
      </c>
      <c r="B36" s="530">
        <v>83.585463408719946</v>
      </c>
      <c r="C36" s="530">
        <v>14.975827784613237</v>
      </c>
      <c r="D36" s="530">
        <v>3.7682048019201738E-4</v>
      </c>
      <c r="E36" s="530">
        <v>8.236495181401942E-3</v>
      </c>
      <c r="F36" s="530">
        <v>0.9872283950416868</v>
      </c>
      <c r="G36" s="530">
        <v>0.1097632983246413</v>
      </c>
      <c r="H36" s="530">
        <v>0.156414056528796</v>
      </c>
      <c r="I36" s="525">
        <v>0.17668974111010727</v>
      </c>
      <c r="J36" s="526">
        <v>0</v>
      </c>
    </row>
    <row r="37" spans="1:10" s="290" customFormat="1" ht="10.5" customHeight="1">
      <c r="A37" s="454">
        <v>41275</v>
      </c>
      <c r="B37" s="530">
        <v>80.56329567248946</v>
      </c>
      <c r="C37" s="530">
        <v>17.64690677859301</v>
      </c>
      <c r="D37" s="530">
        <v>2.3556208681074419E-3</v>
      </c>
      <c r="E37" s="530">
        <v>8.3817095835798383E-3</v>
      </c>
      <c r="F37" s="530">
        <v>1.2221505355386877</v>
      </c>
      <c r="G37" s="530">
        <v>0.1251216075836809</v>
      </c>
      <c r="H37" s="530">
        <v>0.26509252321866206</v>
      </c>
      <c r="I37" s="525">
        <v>0.16669555212482093</v>
      </c>
      <c r="J37" s="526">
        <v>0</v>
      </c>
    </row>
    <row r="38" spans="1:10" s="290" customFormat="1" ht="10.5" customHeight="1">
      <c r="A38" s="454">
        <v>41306</v>
      </c>
      <c r="B38" s="530">
        <v>77.893701937739252</v>
      </c>
      <c r="C38" s="530">
        <v>20.334394975839238</v>
      </c>
      <c r="D38" s="530">
        <v>1.8524415413405837E-3</v>
      </c>
      <c r="E38" s="530">
        <v>3.7740960652752564E-2</v>
      </c>
      <c r="F38" s="530">
        <v>1.167016798952017</v>
      </c>
      <c r="G38" s="530">
        <v>0.13182831524018471</v>
      </c>
      <c r="H38" s="530">
        <v>0.31010953062767649</v>
      </c>
      <c r="I38" s="525">
        <v>0.12335503940755757</v>
      </c>
      <c r="J38" s="526">
        <v>0</v>
      </c>
    </row>
    <row r="39" spans="1:10" s="290" customFormat="1" ht="10.5" customHeight="1">
      <c r="A39" s="454">
        <v>41334</v>
      </c>
      <c r="B39" s="530">
        <v>78.130818177399462</v>
      </c>
      <c r="C39" s="530">
        <v>19.940704597584151</v>
      </c>
      <c r="D39" s="530">
        <v>1.0882659430089443E-2</v>
      </c>
      <c r="E39" s="530">
        <v>6.6228636651963855E-3</v>
      </c>
      <c r="F39" s="530">
        <v>1.3159470910325517</v>
      </c>
      <c r="G39" s="530">
        <v>0.11480421954085467</v>
      </c>
      <c r="H39" s="530">
        <v>0.30988972424813388</v>
      </c>
      <c r="I39" s="525">
        <v>0.17033066709954925</v>
      </c>
      <c r="J39" s="526">
        <v>0</v>
      </c>
    </row>
    <row r="40" spans="1:10" s="290" customFormat="1" ht="10.5" customHeight="1">
      <c r="A40" s="454">
        <v>41365</v>
      </c>
      <c r="B40" s="530">
        <v>77.49777760567892</v>
      </c>
      <c r="C40" s="530">
        <v>20.577131779343802</v>
      </c>
      <c r="D40" s="530">
        <v>1.5440457934743604E-3</v>
      </c>
      <c r="E40" s="530">
        <v>2.34311787974932E-2</v>
      </c>
      <c r="F40" s="530">
        <v>1.2590859068397067</v>
      </c>
      <c r="G40" s="530">
        <v>0.12424719798571733</v>
      </c>
      <c r="H40" s="530">
        <v>0.38305520215401867</v>
      </c>
      <c r="I40" s="525">
        <v>0.13372708340686809</v>
      </c>
      <c r="J40" s="526">
        <v>0</v>
      </c>
    </row>
    <row r="41" spans="1:10" s="290" customFormat="1" ht="10.5" customHeight="1">
      <c r="A41" s="454">
        <v>41395</v>
      </c>
      <c r="B41" s="530">
        <v>76.843861486635262</v>
      </c>
      <c r="C41" s="530">
        <v>21.159964922730595</v>
      </c>
      <c r="D41" s="530">
        <v>4.7608256808946087E-3</v>
      </c>
      <c r="E41" s="530">
        <v>6.7295755463962449E-3</v>
      </c>
      <c r="F41" s="530">
        <v>1.3773013357570014</v>
      </c>
      <c r="G41" s="530">
        <v>0.14606668826189262</v>
      </c>
      <c r="H41" s="530">
        <v>0.22065003775205358</v>
      </c>
      <c r="I41" s="525">
        <v>0.24066512763590409</v>
      </c>
      <c r="J41" s="526">
        <v>0</v>
      </c>
    </row>
    <row r="42" spans="1:10" s="290" customFormat="1" ht="10.5" customHeight="1">
      <c r="A42" s="454">
        <v>41426</v>
      </c>
      <c r="B42" s="477">
        <v>73.288836219719556</v>
      </c>
      <c r="C42" s="477">
        <v>24.729366664080001</v>
      </c>
      <c r="D42" s="477">
        <v>1.6232258378986427E-3</v>
      </c>
      <c r="E42" s="477">
        <v>7.2310537720959966E-2</v>
      </c>
      <c r="F42" s="477">
        <v>1.410396301155235</v>
      </c>
      <c r="G42" s="477">
        <v>0.14368241520662312</v>
      </c>
      <c r="H42" s="477">
        <v>0.26345453627670534</v>
      </c>
      <c r="I42" s="525">
        <v>9.0330100003007563E-2</v>
      </c>
      <c r="J42" s="526">
        <v>0</v>
      </c>
    </row>
    <row r="43" spans="1:10" s="290" customFormat="1" ht="10.5" customHeight="1">
      <c r="A43" s="454">
        <v>41456</v>
      </c>
      <c r="B43" s="477">
        <v>72.621905873387192</v>
      </c>
      <c r="C43" s="477">
        <v>24.852266473739039</v>
      </c>
      <c r="D43" s="477">
        <v>2.2589948626184332E-2</v>
      </c>
      <c r="E43" s="477">
        <v>6.9855531416574704E-2</v>
      </c>
      <c r="F43" s="477">
        <v>1.8457630761623087</v>
      </c>
      <c r="G43" s="477">
        <v>0.15755787502164187</v>
      </c>
      <c r="H43" s="477">
        <v>0.31550508808187544</v>
      </c>
      <c r="I43" s="525">
        <v>0.1145561335651659</v>
      </c>
      <c r="J43" s="526">
        <v>0</v>
      </c>
    </row>
    <row r="44" spans="1:10" s="290" customFormat="1" ht="10.5" customHeight="1">
      <c r="A44" s="454">
        <v>41487</v>
      </c>
      <c r="B44" s="477">
        <v>68.853068286022676</v>
      </c>
      <c r="C44" s="477">
        <v>28.308113206396811</v>
      </c>
      <c r="D44" s="477">
        <v>3.9650729479693413E-2</v>
      </c>
      <c r="E44" s="477">
        <v>3.0925085791236952E-2</v>
      </c>
      <c r="F44" s="477">
        <v>1.9941281831763964</v>
      </c>
      <c r="G44" s="477">
        <v>0.15605250351695635</v>
      </c>
      <c r="H44" s="477">
        <v>0.37458063667607161</v>
      </c>
      <c r="I44" s="525">
        <v>0.2434813689401597</v>
      </c>
      <c r="J44" s="526">
        <v>0</v>
      </c>
    </row>
    <row r="45" spans="1:10" s="290" customFormat="1" ht="10.5" customHeight="1">
      <c r="A45" s="454">
        <v>41518</v>
      </c>
      <c r="B45" s="477">
        <v>69.874723661396303</v>
      </c>
      <c r="C45" s="477">
        <v>27.40928689634098</v>
      </c>
      <c r="D45" s="477">
        <v>1.6237525220811282E-2</v>
      </c>
      <c r="E45" s="477">
        <v>0.11944212289383732</v>
      </c>
      <c r="F45" s="477">
        <v>1.9540770894483119</v>
      </c>
      <c r="G45" s="477">
        <v>0.1884261324303855</v>
      </c>
      <c r="H45" s="477">
        <v>0.37013977270370119</v>
      </c>
      <c r="I45" s="525">
        <v>6.7666799565665681E-2</v>
      </c>
      <c r="J45" s="526">
        <v>0</v>
      </c>
    </row>
    <row r="46" spans="1:10" s="290" customFormat="1" ht="10.5" customHeight="1">
      <c r="A46" s="454">
        <v>41548</v>
      </c>
      <c r="B46" s="477">
        <v>73.494059791963423</v>
      </c>
      <c r="C46" s="477">
        <v>24.311237984141155</v>
      </c>
      <c r="D46" s="477">
        <v>6.2668859614551002E-3</v>
      </c>
      <c r="E46" s="477">
        <v>7.0716496251020625E-2</v>
      </c>
      <c r="F46" s="477">
        <v>1.6440938631805557</v>
      </c>
      <c r="G46" s="477">
        <v>0.23503638741296271</v>
      </c>
      <c r="H46" s="477">
        <v>0.13927322960186464</v>
      </c>
      <c r="I46" s="525">
        <v>9.9315361487538362E-2</v>
      </c>
      <c r="J46" s="526">
        <v>0</v>
      </c>
    </row>
    <row r="47" spans="1:10" s="290" customFormat="1" ht="10.5" customHeight="1">
      <c r="A47" s="454">
        <v>41579</v>
      </c>
      <c r="B47" s="477">
        <v>71.537144398545337</v>
      </c>
      <c r="C47" s="477">
        <v>26.626126917740212</v>
      </c>
      <c r="D47" s="477">
        <v>5.434814435773096E-3</v>
      </c>
      <c r="E47" s="477">
        <v>5.4616985423243409E-3</v>
      </c>
      <c r="F47" s="477">
        <v>1.2141223648493027</v>
      </c>
      <c r="G47" s="477">
        <v>0.22408543150364973</v>
      </c>
      <c r="H47" s="477">
        <v>0.20621465090039032</v>
      </c>
      <c r="I47" s="525">
        <v>0.18140972348300982</v>
      </c>
      <c r="J47" s="526">
        <v>0</v>
      </c>
    </row>
    <row r="48" spans="1:10" s="290" customFormat="1" ht="10.5" customHeight="1">
      <c r="A48" s="454">
        <v>41609</v>
      </c>
      <c r="B48" s="477">
        <v>75.607428857376064</v>
      </c>
      <c r="C48" s="477">
        <v>22.084985769414654</v>
      </c>
      <c r="D48" s="477">
        <v>2.8736701031154607E-3</v>
      </c>
      <c r="E48" s="477">
        <v>3.7567313982931629E-3</v>
      </c>
      <c r="F48" s="477">
        <v>1.6305315533691473</v>
      </c>
      <c r="G48" s="477">
        <v>0.22441072744248941</v>
      </c>
      <c r="H48" s="477">
        <v>0.25996356433427309</v>
      </c>
      <c r="I48" s="525">
        <v>0.18604912656195677</v>
      </c>
      <c r="J48" s="526">
        <v>0</v>
      </c>
    </row>
    <row r="49" spans="1:10" s="290" customFormat="1" ht="10.5" customHeight="1">
      <c r="A49" s="454">
        <v>41640</v>
      </c>
      <c r="B49" s="477">
        <v>74.488133109227618</v>
      </c>
      <c r="C49" s="477">
        <v>23.583325521707401</v>
      </c>
      <c r="D49" s="477">
        <v>4.0874862873874779E-3</v>
      </c>
      <c r="E49" s="477">
        <v>1.6819619131297008E-3</v>
      </c>
      <c r="F49" s="477">
        <v>1.3395858755981074</v>
      </c>
      <c r="G49" s="477">
        <v>0.23031391873512091</v>
      </c>
      <c r="H49" s="477">
        <v>0.16576305776186445</v>
      </c>
      <c r="I49" s="525">
        <v>0.18710906876936886</v>
      </c>
      <c r="J49" s="526">
        <v>0</v>
      </c>
    </row>
    <row r="50" spans="1:10" s="290" customFormat="1" ht="10.5" customHeight="1">
      <c r="A50" s="454">
        <v>41671</v>
      </c>
      <c r="B50" s="477">
        <v>76.206152258436347</v>
      </c>
      <c r="C50" s="477">
        <v>22.068836088685156</v>
      </c>
      <c r="D50" s="477">
        <v>3.9964379823253689E-3</v>
      </c>
      <c r="E50" s="477">
        <v>2.1569024343206888E-3</v>
      </c>
      <c r="F50" s="477">
        <v>1.0860327326058867</v>
      </c>
      <c r="G50" s="477">
        <v>0.24629920691838034</v>
      </c>
      <c r="H50" s="477">
        <v>0.24024677105275602</v>
      </c>
      <c r="I50" s="525">
        <v>0.14627960188484809</v>
      </c>
      <c r="J50" s="526">
        <v>0</v>
      </c>
    </row>
    <row r="51" spans="1:10" s="290" customFormat="1" ht="10.5" customHeight="1">
      <c r="A51" s="454">
        <v>41699</v>
      </c>
      <c r="B51" s="477">
        <v>77.10493334568757</v>
      </c>
      <c r="C51" s="477">
        <v>21.179844608405229</v>
      </c>
      <c r="D51" s="477">
        <v>5.6241079679594397E-3</v>
      </c>
      <c r="E51" s="477">
        <v>0.10389491485760137</v>
      </c>
      <c r="F51" s="477">
        <v>1.0315220341953091</v>
      </c>
      <c r="G51" s="477">
        <v>0.18025202594347256</v>
      </c>
      <c r="H51" s="477">
        <v>0.35793041276158943</v>
      </c>
      <c r="I51" s="525">
        <v>3.5998550181258311E-2</v>
      </c>
      <c r="J51" s="526">
        <v>0</v>
      </c>
    </row>
    <row r="52" spans="1:10" s="290" customFormat="1" ht="10.5" customHeight="1">
      <c r="A52" s="454">
        <v>41730</v>
      </c>
      <c r="B52" s="477">
        <v>70.677408279936344</v>
      </c>
      <c r="C52" s="477">
        <v>27.427229317186892</v>
      </c>
      <c r="D52" s="477">
        <v>1.9390819986975182E-2</v>
      </c>
      <c r="E52" s="477">
        <v>0.3589493021424372</v>
      </c>
      <c r="F52" s="477">
        <v>0.95041357973233642</v>
      </c>
      <c r="G52" s="477">
        <v>0.27658715354720204</v>
      </c>
      <c r="H52" s="477">
        <v>0.24398186689495796</v>
      </c>
      <c r="I52" s="525">
        <v>4.6039680572858427E-2</v>
      </c>
      <c r="J52" s="526">
        <v>0</v>
      </c>
    </row>
    <row r="53" spans="1:10" s="290" customFormat="1" ht="10.5" customHeight="1">
      <c r="A53" s="454">
        <v>41760</v>
      </c>
      <c r="B53" s="477">
        <v>69.223502669633206</v>
      </c>
      <c r="C53" s="477">
        <v>28.799976268139549</v>
      </c>
      <c r="D53" s="477">
        <v>1.0738306184388076E-2</v>
      </c>
      <c r="E53" s="477">
        <v>8.9110936851739847E-2</v>
      </c>
      <c r="F53" s="477">
        <v>1.0713014904842582</v>
      </c>
      <c r="G53" s="477">
        <v>0.33225167570217634</v>
      </c>
      <c r="H53" s="477">
        <v>0.34270324355161702</v>
      </c>
      <c r="I53" s="525">
        <v>0.1304154094530823</v>
      </c>
      <c r="J53" s="526">
        <v>0</v>
      </c>
    </row>
    <row r="54" spans="1:10" s="290" customFormat="1" ht="10.5" customHeight="1">
      <c r="A54" s="454">
        <v>41791</v>
      </c>
      <c r="B54" s="477">
        <v>69.121516999885856</v>
      </c>
      <c r="C54" s="477">
        <v>29.09948395433587</v>
      </c>
      <c r="D54" s="477">
        <v>2.2833598503807746E-2</v>
      </c>
      <c r="E54" s="477">
        <v>5.4871774047319667E-2</v>
      </c>
      <c r="F54" s="477">
        <v>0.86732096671278247</v>
      </c>
      <c r="G54" s="477">
        <v>0.39157423274801528</v>
      </c>
      <c r="H54" s="477">
        <v>0.3321296223672135</v>
      </c>
      <c r="I54" s="525">
        <v>0.11026885139911445</v>
      </c>
      <c r="J54" s="526">
        <v>0</v>
      </c>
    </row>
    <row r="55" spans="1:10" s="290" customFormat="1" ht="10.5" customHeight="1">
      <c r="A55" s="454">
        <v>41821</v>
      </c>
      <c r="B55" s="477">
        <v>69.420361277659254</v>
      </c>
      <c r="C55" s="477">
        <v>28.830166901210667</v>
      </c>
      <c r="D55" s="477">
        <v>1.2482910230289562E-2</v>
      </c>
      <c r="E55" s="477">
        <v>9.881586024499938E-3</v>
      </c>
      <c r="F55" s="477">
        <v>0.9255523664722789</v>
      </c>
      <c r="G55" s="477">
        <v>0.36233647719826534</v>
      </c>
      <c r="H55" s="477">
        <v>0.32280182355451725</v>
      </c>
      <c r="I55" s="525">
        <v>0.11641665765023795</v>
      </c>
      <c r="J55" s="526">
        <v>0</v>
      </c>
    </row>
    <row r="56" spans="1:10" s="290" customFormat="1" ht="10.5" customHeight="1">
      <c r="A56" s="454">
        <v>41852</v>
      </c>
      <c r="B56" s="477">
        <v>69.50545367025606</v>
      </c>
      <c r="C56" s="477">
        <v>28.403590214547613</v>
      </c>
      <c r="D56" s="477">
        <v>2.5115012692285808E-2</v>
      </c>
      <c r="E56" s="477">
        <v>9.4626489073773065E-2</v>
      </c>
      <c r="F56" s="477">
        <v>1.1287042022011755</v>
      </c>
      <c r="G56" s="477">
        <v>0.4275258705289246</v>
      </c>
      <c r="H56" s="477">
        <v>0.29934839332745711</v>
      </c>
      <c r="I56" s="525">
        <v>0.11563614737270515</v>
      </c>
      <c r="J56" s="526">
        <v>0</v>
      </c>
    </row>
    <row r="57" spans="1:10" s="290" customFormat="1" ht="10.5" customHeight="1">
      <c r="A57" s="454">
        <v>41883</v>
      </c>
      <c r="B57" s="477">
        <v>67.387336747372984</v>
      </c>
      <c r="C57" s="477">
        <v>30.087304387562995</v>
      </c>
      <c r="D57" s="477">
        <v>1.7201337514144738E-2</v>
      </c>
      <c r="E57" s="477">
        <v>6.4547634748354302E-2</v>
      </c>
      <c r="F57" s="477">
        <v>1.676258395281969</v>
      </c>
      <c r="G57" s="477">
        <v>0.39588633584096405</v>
      </c>
      <c r="H57" s="531">
        <v>0.18007314030752744</v>
      </c>
      <c r="I57" s="525">
        <v>0.19079944461162832</v>
      </c>
      <c r="J57" s="525">
        <v>5.9257675940384616E-4</v>
      </c>
    </row>
    <row r="58" spans="1:10" s="290" customFormat="1" ht="10.5" customHeight="1">
      <c r="A58" s="454">
        <v>41913</v>
      </c>
      <c r="B58" s="477">
        <v>66.214256384719135</v>
      </c>
      <c r="C58" s="477">
        <v>30.183525886559991</v>
      </c>
      <c r="D58" s="477">
        <v>4.1244494160245865E-2</v>
      </c>
      <c r="E58" s="477">
        <v>1.0784093092850195</v>
      </c>
      <c r="F58" s="477">
        <v>1.504727979358276</v>
      </c>
      <c r="G58" s="477">
        <v>0.46791480728641444</v>
      </c>
      <c r="H58" s="477">
        <v>0.22737030695520852</v>
      </c>
      <c r="I58" s="525">
        <v>0.27665301377281681</v>
      </c>
      <c r="J58" s="525">
        <v>5.8978179028783308E-3</v>
      </c>
    </row>
    <row r="59" spans="1:10" s="290" customFormat="1" ht="10.5" customHeight="1">
      <c r="A59" s="454">
        <v>41944</v>
      </c>
      <c r="B59" s="477">
        <v>69.057884516392264</v>
      </c>
      <c r="C59" s="477">
        <v>28.579801185447266</v>
      </c>
      <c r="D59" s="477">
        <v>1.5681871120007487E-2</v>
      </c>
      <c r="E59" s="477">
        <v>4.9569112411194223E-2</v>
      </c>
      <c r="F59" s="477">
        <v>1.3448715351924725</v>
      </c>
      <c r="G59" s="477">
        <v>0.51593551212779054</v>
      </c>
      <c r="H59" s="477">
        <v>0.20102543527106853</v>
      </c>
      <c r="I59" s="525">
        <v>0.23219235983011488</v>
      </c>
      <c r="J59" s="525">
        <v>3.0384722078057951E-3</v>
      </c>
    </row>
    <row r="60" spans="1:10" s="290" customFormat="1" ht="10.5" customHeight="1">
      <c r="A60" s="454">
        <v>41974</v>
      </c>
      <c r="B60" s="477">
        <v>66.231813061165951</v>
      </c>
      <c r="C60" s="477">
        <v>31.044770242063173</v>
      </c>
      <c r="D60" s="477">
        <v>2.1425959076992726E-2</v>
      </c>
      <c r="E60" s="477">
        <v>0.14344467128302399</v>
      </c>
      <c r="F60" s="477">
        <v>1.6237796826290805</v>
      </c>
      <c r="G60" s="477">
        <v>0.57923969217446036</v>
      </c>
      <c r="H60" s="477">
        <v>0.16309134976857062</v>
      </c>
      <c r="I60" s="525">
        <v>0.19243534183874289</v>
      </c>
      <c r="J60" s="526">
        <v>0</v>
      </c>
    </row>
    <row r="61" spans="1:10" s="290" customFormat="1" ht="10.5" customHeight="1">
      <c r="A61" s="454">
        <v>42005</v>
      </c>
      <c r="B61" s="477">
        <v>58.61</v>
      </c>
      <c r="C61" s="477">
        <v>32.74</v>
      </c>
      <c r="D61" s="477">
        <v>2.1425959076992726E-2</v>
      </c>
      <c r="E61" s="477">
        <v>0.14000000000000001</v>
      </c>
      <c r="F61" s="477">
        <v>2.35</v>
      </c>
      <c r="G61" s="477">
        <v>0.56999999999999995</v>
      </c>
      <c r="H61" s="477">
        <v>2.1425959076992726E-2</v>
      </c>
      <c r="I61" s="477">
        <v>2.1425959076992726E-2</v>
      </c>
      <c r="J61" s="526">
        <v>5.59</v>
      </c>
    </row>
    <row r="62" spans="1:10" s="290" customFormat="1" ht="10.5" customHeight="1">
      <c r="A62" s="454">
        <v>42036</v>
      </c>
      <c r="B62" s="477">
        <v>54.94</v>
      </c>
      <c r="C62" s="477">
        <v>36.700000000000003</v>
      </c>
      <c r="D62" s="477">
        <v>2.1425959076992726E-2</v>
      </c>
      <c r="E62" s="477">
        <v>0.16</v>
      </c>
      <c r="F62" s="477">
        <v>2.0099999999999998</v>
      </c>
      <c r="G62" s="477">
        <v>0.57999999999999996</v>
      </c>
      <c r="H62" s="477">
        <v>2.1425959076992726E-2</v>
      </c>
      <c r="I62" s="477">
        <v>2.1425959076992726E-2</v>
      </c>
      <c r="J62" s="526">
        <v>5.61</v>
      </c>
    </row>
    <row r="63" spans="1:10" s="290" customFormat="1" ht="10.5" customHeight="1">
      <c r="A63" s="454">
        <v>42064</v>
      </c>
      <c r="B63" s="477">
        <v>58.88</v>
      </c>
      <c r="C63" s="477">
        <v>31.53</v>
      </c>
      <c r="D63" s="477">
        <v>2.1425959076992726E-2</v>
      </c>
      <c r="E63" s="477">
        <v>1.73</v>
      </c>
      <c r="F63" s="477">
        <v>2.02</v>
      </c>
      <c r="G63" s="477">
        <v>0.56999999999999995</v>
      </c>
      <c r="H63" s="477">
        <v>2.1425959076992726E-2</v>
      </c>
      <c r="I63" s="477">
        <v>2.1425959076992726E-2</v>
      </c>
      <c r="J63" s="526">
        <v>5.27</v>
      </c>
    </row>
    <row r="64" spans="1:10" s="290" customFormat="1" ht="10.5" customHeight="1">
      <c r="A64" s="454">
        <v>42095</v>
      </c>
      <c r="B64" s="477">
        <v>56.21</v>
      </c>
      <c r="C64" s="477">
        <v>35.07</v>
      </c>
      <c r="D64" s="477">
        <v>2.1425959076992726E-2</v>
      </c>
      <c r="E64" s="477">
        <v>0.18</v>
      </c>
      <c r="F64" s="477">
        <v>2.4500000000000002</v>
      </c>
      <c r="G64" s="477">
        <v>0.59</v>
      </c>
      <c r="H64" s="477">
        <v>2.1425959076992726E-2</v>
      </c>
      <c r="I64" s="477">
        <v>2.1425959076992726E-2</v>
      </c>
      <c r="J64" s="526">
        <v>5.5</v>
      </c>
    </row>
    <row r="65" spans="1:10" s="290" customFormat="1" ht="10.5" customHeight="1">
      <c r="A65" s="454">
        <v>42125</v>
      </c>
      <c r="B65" s="477">
        <v>54.22</v>
      </c>
      <c r="C65" s="477">
        <v>35.129999999999995</v>
      </c>
      <c r="D65" s="477">
        <v>2.1425959076992726E-2</v>
      </c>
      <c r="E65" s="477">
        <v>2.0099999999999998</v>
      </c>
      <c r="F65" s="477">
        <v>2.48</v>
      </c>
      <c r="G65" s="477">
        <v>0.69</v>
      </c>
      <c r="H65" s="477">
        <v>2.1425959076992726E-2</v>
      </c>
      <c r="I65" s="477">
        <v>2.1425959076992726E-2</v>
      </c>
      <c r="J65" s="526">
        <v>5.47</v>
      </c>
    </row>
    <row r="66" spans="1:10" s="290" customFormat="1" ht="10.5" customHeight="1">
      <c r="A66" s="454">
        <v>42156</v>
      </c>
      <c r="B66" s="477">
        <v>55.13</v>
      </c>
      <c r="C66" s="477">
        <v>32.21</v>
      </c>
      <c r="D66" s="477">
        <v>2.1425959076992726E-2</v>
      </c>
      <c r="E66" s="477">
        <v>4.08</v>
      </c>
      <c r="F66" s="477">
        <v>2.12</v>
      </c>
      <c r="G66" s="477">
        <v>0.74</v>
      </c>
      <c r="H66" s="477">
        <v>2.1425959076992726E-2</v>
      </c>
      <c r="I66" s="477">
        <v>2.1425959076992726E-2</v>
      </c>
      <c r="J66" s="526">
        <v>5.72</v>
      </c>
    </row>
    <row r="67" spans="1:10" s="290" customFormat="1" ht="10.5" customHeight="1">
      <c r="A67" s="454">
        <v>42186</v>
      </c>
      <c r="B67" s="477">
        <v>57.03</v>
      </c>
      <c r="C67" s="477">
        <v>32.93</v>
      </c>
      <c r="D67" s="477">
        <v>2.1425959076992726E-2</v>
      </c>
      <c r="E67" s="477">
        <v>0.48</v>
      </c>
      <c r="F67" s="477">
        <v>2.23</v>
      </c>
      <c r="G67" s="477">
        <v>0.79</v>
      </c>
      <c r="H67" s="477">
        <v>2.1425959076992726E-2</v>
      </c>
      <c r="I67" s="477">
        <v>2.1425959076992726E-2</v>
      </c>
      <c r="J67" s="526">
        <v>6.54</v>
      </c>
    </row>
    <row r="68" spans="1:10" s="290" customFormat="1" ht="10.5" customHeight="1">
      <c r="A68" s="454">
        <v>42217</v>
      </c>
      <c r="B68" s="477">
        <v>53.46</v>
      </c>
      <c r="C68" s="477">
        <v>37.68</v>
      </c>
      <c r="D68" s="477">
        <v>2.1425959076992726E-2</v>
      </c>
      <c r="E68" s="477">
        <v>0.2</v>
      </c>
      <c r="F68" s="477">
        <v>1.89</v>
      </c>
      <c r="G68" s="477">
        <v>0.82</v>
      </c>
      <c r="H68" s="477">
        <v>2.1425959076992726E-2</v>
      </c>
      <c r="I68" s="477">
        <v>2.1425959076992726E-2</v>
      </c>
      <c r="J68" s="526">
        <v>5.95</v>
      </c>
    </row>
    <row r="69" spans="1:10" s="290" customFormat="1" ht="10.5" customHeight="1">
      <c r="A69" s="454">
        <v>42248</v>
      </c>
      <c r="B69" s="477">
        <v>55.25</v>
      </c>
      <c r="C69" s="477">
        <v>35.519999999999996</v>
      </c>
      <c r="D69" s="477">
        <v>2.1425959076992726E-2</v>
      </c>
      <c r="E69" s="477">
        <v>0.11</v>
      </c>
      <c r="F69" s="477">
        <v>2.61</v>
      </c>
      <c r="G69" s="477">
        <v>1.05</v>
      </c>
      <c r="H69" s="477">
        <v>2.1425959076992726E-2</v>
      </c>
      <c r="I69" s="477">
        <v>2.1425959076992726E-2</v>
      </c>
      <c r="J69" s="526">
        <v>5.46</v>
      </c>
    </row>
    <row r="70" spans="1:10" s="290" customFormat="1" ht="10.5" customHeight="1">
      <c r="A70" s="454">
        <v>42278</v>
      </c>
      <c r="B70" s="477">
        <v>55.62</v>
      </c>
      <c r="C70" s="477">
        <v>34.06</v>
      </c>
      <c r="D70" s="477">
        <v>2.1425959076992726E-2</v>
      </c>
      <c r="E70" s="477">
        <v>0.15</v>
      </c>
      <c r="F70" s="477">
        <v>2.0499999999999998</v>
      </c>
      <c r="G70" s="477">
        <v>1.26</v>
      </c>
      <c r="H70" s="477">
        <v>2.1425959076992726E-2</v>
      </c>
      <c r="I70" s="477">
        <v>2.1425959076992726E-2</v>
      </c>
      <c r="J70" s="526">
        <v>6.86</v>
      </c>
    </row>
    <row r="71" spans="1:10" s="290" customFormat="1" ht="10.5" customHeight="1">
      <c r="A71" s="454">
        <v>42309</v>
      </c>
      <c r="B71" s="477">
        <v>55.8</v>
      </c>
      <c r="C71" s="477">
        <v>33.019999999999996</v>
      </c>
      <c r="D71" s="477">
        <v>2.1425959076992726E-2</v>
      </c>
      <c r="E71" s="477">
        <v>0.01</v>
      </c>
      <c r="F71" s="477">
        <v>2.7</v>
      </c>
      <c r="G71" s="477">
        <v>1.34</v>
      </c>
      <c r="H71" s="477">
        <v>2.1425959076992726E-2</v>
      </c>
      <c r="I71" s="477">
        <v>2.1425959076992726E-2</v>
      </c>
      <c r="J71" s="526">
        <v>7.13</v>
      </c>
    </row>
    <row r="72" spans="1:10" s="290" customFormat="1" ht="10.5" customHeight="1">
      <c r="A72" s="454">
        <v>42339</v>
      </c>
      <c r="B72" s="477">
        <v>57.43</v>
      </c>
      <c r="C72" s="477">
        <v>31.86</v>
      </c>
      <c r="D72" s="477">
        <v>2.1425959076992726E-2</v>
      </c>
      <c r="E72" s="477">
        <v>0.22</v>
      </c>
      <c r="F72" s="477">
        <v>1.77</v>
      </c>
      <c r="G72" s="477">
        <v>1.39</v>
      </c>
      <c r="H72" s="477">
        <v>2.1425959076992726E-2</v>
      </c>
      <c r="I72" s="477">
        <v>2.1425959076992726E-2</v>
      </c>
      <c r="J72" s="526">
        <v>7.33</v>
      </c>
    </row>
    <row r="73" spans="1:10" ht="12" customHeight="1">
      <c r="A73" s="200" t="s">
        <v>329</v>
      </c>
    </row>
    <row r="74" spans="1:10" hidden="1">
      <c r="E74" s="436">
        <v>0.15</v>
      </c>
    </row>
  </sheetData>
  <mergeCells count="2">
    <mergeCell ref="A2:A3"/>
    <mergeCell ref="B2:J2"/>
  </mergeCells>
  <pageMargins left="0.7" right="0.7" top="0.75" bottom="0.75" header="0.3" footer="0.3"/>
  <pageSetup scale="85"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K75"/>
  <sheetViews>
    <sheetView workbookViewId="0">
      <pane ySplit="4" topLeftCell="A60" activePane="bottomLeft" state="frozen"/>
      <selection pane="bottomLeft" activeCell="M64" sqref="M64"/>
    </sheetView>
  </sheetViews>
  <sheetFormatPr defaultRowHeight="12.75"/>
  <cols>
    <col min="1" max="1" width="9.33203125" style="194"/>
    <col min="2" max="9" width="10" style="1" customWidth="1"/>
    <col min="10" max="257" width="9.33203125" style="1"/>
    <col min="258" max="258" width="7.33203125" style="1" bestFit="1" customWidth="1"/>
    <col min="259" max="259" width="13.5" style="1" bestFit="1" customWidth="1"/>
    <col min="260" max="260" width="7.33203125" style="1" bestFit="1" customWidth="1"/>
    <col min="261" max="261" width="13.5" style="1" bestFit="1" customWidth="1"/>
    <col min="262" max="262" width="7.33203125" style="1" bestFit="1" customWidth="1"/>
    <col min="263" max="263" width="13.5" style="1" bestFit="1" customWidth="1"/>
    <col min="264" max="513" width="9.33203125" style="1"/>
    <col min="514" max="514" width="7.33203125" style="1" bestFit="1" customWidth="1"/>
    <col min="515" max="515" width="13.5" style="1" bestFit="1" customWidth="1"/>
    <col min="516" max="516" width="7.33203125" style="1" bestFit="1" customWidth="1"/>
    <col min="517" max="517" width="13.5" style="1" bestFit="1" customWidth="1"/>
    <col min="518" max="518" width="7.33203125" style="1" bestFit="1" customWidth="1"/>
    <col min="519" max="519" width="13.5" style="1" bestFit="1" customWidth="1"/>
    <col min="520" max="769" width="9.33203125" style="1"/>
    <col min="770" max="770" width="7.33203125" style="1" bestFit="1" customWidth="1"/>
    <col min="771" max="771" width="13.5" style="1" bestFit="1" customWidth="1"/>
    <col min="772" max="772" width="7.33203125" style="1" bestFit="1" customWidth="1"/>
    <col min="773" max="773" width="13.5" style="1" bestFit="1" customWidth="1"/>
    <col min="774" max="774" width="7.33203125" style="1" bestFit="1" customWidth="1"/>
    <col min="775" max="775" width="13.5" style="1" bestFit="1" customWidth="1"/>
    <col min="776" max="1025" width="9.33203125" style="1"/>
    <col min="1026" max="1026" width="7.33203125" style="1" bestFit="1" customWidth="1"/>
    <col min="1027" max="1027" width="13.5" style="1" bestFit="1" customWidth="1"/>
    <col min="1028" max="1028" width="7.33203125" style="1" bestFit="1" customWidth="1"/>
    <col min="1029" max="1029" width="13.5" style="1" bestFit="1" customWidth="1"/>
    <col min="1030" max="1030" width="7.33203125" style="1" bestFit="1" customWidth="1"/>
    <col min="1031" max="1031" width="13.5" style="1" bestFit="1" customWidth="1"/>
    <col min="1032" max="1281" width="9.33203125" style="1"/>
    <col min="1282" max="1282" width="7.33203125" style="1" bestFit="1" customWidth="1"/>
    <col min="1283" max="1283" width="13.5" style="1" bestFit="1" customWidth="1"/>
    <col min="1284" max="1284" width="7.33203125" style="1" bestFit="1" customWidth="1"/>
    <col min="1285" max="1285" width="13.5" style="1" bestFit="1" customWidth="1"/>
    <col min="1286" max="1286" width="7.33203125" style="1" bestFit="1" customWidth="1"/>
    <col min="1287" max="1287" width="13.5" style="1" bestFit="1" customWidth="1"/>
    <col min="1288" max="1537" width="9.33203125" style="1"/>
    <col min="1538" max="1538" width="7.33203125" style="1" bestFit="1" customWidth="1"/>
    <col min="1539" max="1539" width="13.5" style="1" bestFit="1" customWidth="1"/>
    <col min="1540" max="1540" width="7.33203125" style="1" bestFit="1" customWidth="1"/>
    <col min="1541" max="1541" width="13.5" style="1" bestFit="1" customWidth="1"/>
    <col min="1542" max="1542" width="7.33203125" style="1" bestFit="1" customWidth="1"/>
    <col min="1543" max="1543" width="13.5" style="1" bestFit="1" customWidth="1"/>
    <col min="1544" max="1793" width="9.33203125" style="1"/>
    <col min="1794" max="1794" width="7.33203125" style="1" bestFit="1" customWidth="1"/>
    <col min="1795" max="1795" width="13.5" style="1" bestFit="1" customWidth="1"/>
    <col min="1796" max="1796" width="7.33203125" style="1" bestFit="1" customWidth="1"/>
    <col min="1797" max="1797" width="13.5" style="1" bestFit="1" customWidth="1"/>
    <col min="1798" max="1798" width="7.33203125" style="1" bestFit="1" customWidth="1"/>
    <col min="1799" max="1799" width="13.5" style="1" bestFit="1" customWidth="1"/>
    <col min="1800" max="2049" width="9.33203125" style="1"/>
    <col min="2050" max="2050" width="7.33203125" style="1" bestFit="1" customWidth="1"/>
    <col min="2051" max="2051" width="13.5" style="1" bestFit="1" customWidth="1"/>
    <col min="2052" max="2052" width="7.33203125" style="1" bestFit="1" customWidth="1"/>
    <col min="2053" max="2053" width="13.5" style="1" bestFit="1" customWidth="1"/>
    <col min="2054" max="2054" width="7.33203125" style="1" bestFit="1" customWidth="1"/>
    <col min="2055" max="2055" width="13.5" style="1" bestFit="1" customWidth="1"/>
    <col min="2056" max="2305" width="9.33203125" style="1"/>
    <col min="2306" max="2306" width="7.33203125" style="1" bestFit="1" customWidth="1"/>
    <col min="2307" max="2307" width="13.5" style="1" bestFit="1" customWidth="1"/>
    <col min="2308" max="2308" width="7.33203125" style="1" bestFit="1" customWidth="1"/>
    <col min="2309" max="2309" width="13.5" style="1" bestFit="1" customWidth="1"/>
    <col min="2310" max="2310" width="7.33203125" style="1" bestFit="1" customWidth="1"/>
    <col min="2311" max="2311" width="13.5" style="1" bestFit="1" customWidth="1"/>
    <col min="2312" max="2561" width="9.33203125" style="1"/>
    <col min="2562" max="2562" width="7.33203125" style="1" bestFit="1" customWidth="1"/>
    <col min="2563" max="2563" width="13.5" style="1" bestFit="1" customWidth="1"/>
    <col min="2564" max="2564" width="7.33203125" style="1" bestFit="1" customWidth="1"/>
    <col min="2565" max="2565" width="13.5" style="1" bestFit="1" customWidth="1"/>
    <col min="2566" max="2566" width="7.33203125" style="1" bestFit="1" customWidth="1"/>
    <col min="2567" max="2567" width="13.5" style="1" bestFit="1" customWidth="1"/>
    <col min="2568" max="2817" width="9.33203125" style="1"/>
    <col min="2818" max="2818" width="7.33203125" style="1" bestFit="1" customWidth="1"/>
    <col min="2819" max="2819" width="13.5" style="1" bestFit="1" customWidth="1"/>
    <col min="2820" max="2820" width="7.33203125" style="1" bestFit="1" customWidth="1"/>
    <col min="2821" max="2821" width="13.5" style="1" bestFit="1" customWidth="1"/>
    <col min="2822" max="2822" width="7.33203125" style="1" bestFit="1" customWidth="1"/>
    <col min="2823" max="2823" width="13.5" style="1" bestFit="1" customWidth="1"/>
    <col min="2824" max="3073" width="9.33203125" style="1"/>
    <col min="3074" max="3074" width="7.33203125" style="1" bestFit="1" customWidth="1"/>
    <col min="3075" max="3075" width="13.5" style="1" bestFit="1" customWidth="1"/>
    <col min="3076" max="3076" width="7.33203125" style="1" bestFit="1" customWidth="1"/>
    <col min="3077" max="3077" width="13.5" style="1" bestFit="1" customWidth="1"/>
    <col min="3078" max="3078" width="7.33203125" style="1" bestFit="1" customWidth="1"/>
    <col min="3079" max="3079" width="13.5" style="1" bestFit="1" customWidth="1"/>
    <col min="3080" max="3329" width="9.33203125" style="1"/>
    <col min="3330" max="3330" width="7.33203125" style="1" bestFit="1" customWidth="1"/>
    <col min="3331" max="3331" width="13.5" style="1" bestFit="1" customWidth="1"/>
    <col min="3332" max="3332" width="7.33203125" style="1" bestFit="1" customWidth="1"/>
    <col min="3333" max="3333" width="13.5" style="1" bestFit="1" customWidth="1"/>
    <col min="3334" max="3334" width="7.33203125" style="1" bestFit="1" customWidth="1"/>
    <col min="3335" max="3335" width="13.5" style="1" bestFit="1" customWidth="1"/>
    <col min="3336" max="3585" width="9.33203125" style="1"/>
    <col min="3586" max="3586" width="7.33203125" style="1" bestFit="1" customWidth="1"/>
    <col min="3587" max="3587" width="13.5" style="1" bestFit="1" customWidth="1"/>
    <col min="3588" max="3588" width="7.33203125" style="1" bestFit="1" customWidth="1"/>
    <col min="3589" max="3589" width="13.5" style="1" bestFit="1" customWidth="1"/>
    <col min="3590" max="3590" width="7.33203125" style="1" bestFit="1" customWidth="1"/>
    <col min="3591" max="3591" width="13.5" style="1" bestFit="1" customWidth="1"/>
    <col min="3592" max="3841" width="9.33203125" style="1"/>
    <col min="3842" max="3842" width="7.33203125" style="1" bestFit="1" customWidth="1"/>
    <col min="3843" max="3843" width="13.5" style="1" bestFit="1" customWidth="1"/>
    <col min="3844" max="3844" width="7.33203125" style="1" bestFit="1" customWidth="1"/>
    <col min="3845" max="3845" width="13.5" style="1" bestFit="1" customWidth="1"/>
    <col min="3846" max="3846" width="7.33203125" style="1" bestFit="1" customWidth="1"/>
    <col min="3847" max="3847" width="13.5" style="1" bestFit="1" customWidth="1"/>
    <col min="3848" max="4097" width="9.33203125" style="1"/>
    <col min="4098" max="4098" width="7.33203125" style="1" bestFit="1" customWidth="1"/>
    <col min="4099" max="4099" width="13.5" style="1" bestFit="1" customWidth="1"/>
    <col min="4100" max="4100" width="7.33203125" style="1" bestFit="1" customWidth="1"/>
    <col min="4101" max="4101" width="13.5" style="1" bestFit="1" customWidth="1"/>
    <col min="4102" max="4102" width="7.33203125" style="1" bestFit="1" customWidth="1"/>
    <col min="4103" max="4103" width="13.5" style="1" bestFit="1" customWidth="1"/>
    <col min="4104" max="4353" width="9.33203125" style="1"/>
    <col min="4354" max="4354" width="7.33203125" style="1" bestFit="1" customWidth="1"/>
    <col min="4355" max="4355" width="13.5" style="1" bestFit="1" customWidth="1"/>
    <col min="4356" max="4356" width="7.33203125" style="1" bestFit="1" customWidth="1"/>
    <col min="4357" max="4357" width="13.5" style="1" bestFit="1" customWidth="1"/>
    <col min="4358" max="4358" width="7.33203125" style="1" bestFit="1" customWidth="1"/>
    <col min="4359" max="4359" width="13.5" style="1" bestFit="1" customWidth="1"/>
    <col min="4360" max="4609" width="9.33203125" style="1"/>
    <col min="4610" max="4610" width="7.33203125" style="1" bestFit="1" customWidth="1"/>
    <col min="4611" max="4611" width="13.5" style="1" bestFit="1" customWidth="1"/>
    <col min="4612" max="4612" width="7.33203125" style="1" bestFit="1" customWidth="1"/>
    <col min="4613" max="4613" width="13.5" style="1" bestFit="1" customWidth="1"/>
    <col min="4614" max="4614" width="7.33203125" style="1" bestFit="1" customWidth="1"/>
    <col min="4615" max="4615" width="13.5" style="1" bestFit="1" customWidth="1"/>
    <col min="4616" max="4865" width="9.33203125" style="1"/>
    <col min="4866" max="4866" width="7.33203125" style="1" bestFit="1" customWidth="1"/>
    <col min="4867" max="4867" width="13.5" style="1" bestFit="1" customWidth="1"/>
    <col min="4868" max="4868" width="7.33203125" style="1" bestFit="1" customWidth="1"/>
    <col min="4869" max="4869" width="13.5" style="1" bestFit="1" customWidth="1"/>
    <col min="4870" max="4870" width="7.33203125" style="1" bestFit="1" customWidth="1"/>
    <col min="4871" max="4871" width="13.5" style="1" bestFit="1" customWidth="1"/>
    <col min="4872" max="5121" width="9.33203125" style="1"/>
    <col min="5122" max="5122" width="7.33203125" style="1" bestFit="1" customWidth="1"/>
    <col min="5123" max="5123" width="13.5" style="1" bestFit="1" customWidth="1"/>
    <col min="5124" max="5124" width="7.33203125" style="1" bestFit="1" customWidth="1"/>
    <col min="5125" max="5125" width="13.5" style="1" bestFit="1" customWidth="1"/>
    <col min="5126" max="5126" width="7.33203125" style="1" bestFit="1" customWidth="1"/>
    <col min="5127" max="5127" width="13.5" style="1" bestFit="1" customWidth="1"/>
    <col min="5128" max="5377" width="9.33203125" style="1"/>
    <col min="5378" max="5378" width="7.33203125" style="1" bestFit="1" customWidth="1"/>
    <col min="5379" max="5379" width="13.5" style="1" bestFit="1" customWidth="1"/>
    <col min="5380" max="5380" width="7.33203125" style="1" bestFit="1" customWidth="1"/>
    <col min="5381" max="5381" width="13.5" style="1" bestFit="1" customWidth="1"/>
    <col min="5382" max="5382" width="7.33203125" style="1" bestFit="1" customWidth="1"/>
    <col min="5383" max="5383" width="13.5" style="1" bestFit="1" customWidth="1"/>
    <col min="5384" max="5633" width="9.33203125" style="1"/>
    <col min="5634" max="5634" width="7.33203125" style="1" bestFit="1" customWidth="1"/>
    <col min="5635" max="5635" width="13.5" style="1" bestFit="1" customWidth="1"/>
    <col min="5636" max="5636" width="7.33203125" style="1" bestFit="1" customWidth="1"/>
    <col min="5637" max="5637" width="13.5" style="1" bestFit="1" customWidth="1"/>
    <col min="5638" max="5638" width="7.33203125" style="1" bestFit="1" customWidth="1"/>
    <col min="5639" max="5639" width="13.5" style="1" bestFit="1" customWidth="1"/>
    <col min="5640" max="5889" width="9.33203125" style="1"/>
    <col min="5890" max="5890" width="7.33203125" style="1" bestFit="1" customWidth="1"/>
    <col min="5891" max="5891" width="13.5" style="1" bestFit="1" customWidth="1"/>
    <col min="5892" max="5892" width="7.33203125" style="1" bestFit="1" customWidth="1"/>
    <col min="5893" max="5893" width="13.5" style="1" bestFit="1" customWidth="1"/>
    <col min="5894" max="5894" width="7.33203125" style="1" bestFit="1" customWidth="1"/>
    <col min="5895" max="5895" width="13.5" style="1" bestFit="1" customWidth="1"/>
    <col min="5896" max="6145" width="9.33203125" style="1"/>
    <col min="6146" max="6146" width="7.33203125" style="1" bestFit="1" customWidth="1"/>
    <col min="6147" max="6147" width="13.5" style="1" bestFit="1" customWidth="1"/>
    <col min="6148" max="6148" width="7.33203125" style="1" bestFit="1" customWidth="1"/>
    <col min="6149" max="6149" width="13.5" style="1" bestFit="1" customWidth="1"/>
    <col min="6150" max="6150" width="7.33203125" style="1" bestFit="1" customWidth="1"/>
    <col min="6151" max="6151" width="13.5" style="1" bestFit="1" customWidth="1"/>
    <col min="6152" max="6401" width="9.33203125" style="1"/>
    <col min="6402" max="6402" width="7.33203125" style="1" bestFit="1" customWidth="1"/>
    <col min="6403" max="6403" width="13.5" style="1" bestFit="1" customWidth="1"/>
    <col min="6404" max="6404" width="7.33203125" style="1" bestFit="1" customWidth="1"/>
    <col min="6405" max="6405" width="13.5" style="1" bestFit="1" customWidth="1"/>
    <col min="6406" max="6406" width="7.33203125" style="1" bestFit="1" customWidth="1"/>
    <col min="6407" max="6407" width="13.5" style="1" bestFit="1" customWidth="1"/>
    <col min="6408" max="6657" width="9.33203125" style="1"/>
    <col min="6658" max="6658" width="7.33203125" style="1" bestFit="1" customWidth="1"/>
    <col min="6659" max="6659" width="13.5" style="1" bestFit="1" customWidth="1"/>
    <col min="6660" max="6660" width="7.33203125" style="1" bestFit="1" customWidth="1"/>
    <col min="6661" max="6661" width="13.5" style="1" bestFit="1" customWidth="1"/>
    <col min="6662" max="6662" width="7.33203125" style="1" bestFit="1" customWidth="1"/>
    <col min="6663" max="6663" width="13.5" style="1" bestFit="1" customWidth="1"/>
    <col min="6664" max="6913" width="9.33203125" style="1"/>
    <col min="6914" max="6914" width="7.33203125" style="1" bestFit="1" customWidth="1"/>
    <col min="6915" max="6915" width="13.5" style="1" bestFit="1" customWidth="1"/>
    <col min="6916" max="6916" width="7.33203125" style="1" bestFit="1" customWidth="1"/>
    <col min="6917" max="6917" width="13.5" style="1" bestFit="1" customWidth="1"/>
    <col min="6918" max="6918" width="7.33203125" style="1" bestFit="1" customWidth="1"/>
    <col min="6919" max="6919" width="13.5" style="1" bestFit="1" customWidth="1"/>
    <col min="6920" max="7169" width="9.33203125" style="1"/>
    <col min="7170" max="7170" width="7.33203125" style="1" bestFit="1" customWidth="1"/>
    <col min="7171" max="7171" width="13.5" style="1" bestFit="1" customWidth="1"/>
    <col min="7172" max="7172" width="7.33203125" style="1" bestFit="1" customWidth="1"/>
    <col min="7173" max="7173" width="13.5" style="1" bestFit="1" customWidth="1"/>
    <col min="7174" max="7174" width="7.33203125" style="1" bestFit="1" customWidth="1"/>
    <col min="7175" max="7175" width="13.5" style="1" bestFit="1" customWidth="1"/>
    <col min="7176" max="7425" width="9.33203125" style="1"/>
    <col min="7426" max="7426" width="7.33203125" style="1" bestFit="1" customWidth="1"/>
    <col min="7427" max="7427" width="13.5" style="1" bestFit="1" customWidth="1"/>
    <col min="7428" max="7428" width="7.33203125" style="1" bestFit="1" customWidth="1"/>
    <col min="7429" max="7429" width="13.5" style="1" bestFit="1" customWidth="1"/>
    <col min="7430" max="7430" width="7.33203125" style="1" bestFit="1" customWidth="1"/>
    <col min="7431" max="7431" width="13.5" style="1" bestFit="1" customWidth="1"/>
    <col min="7432" max="7681" width="9.33203125" style="1"/>
    <col min="7682" max="7682" width="7.33203125" style="1" bestFit="1" customWidth="1"/>
    <col min="7683" max="7683" width="13.5" style="1" bestFit="1" customWidth="1"/>
    <col min="7684" max="7684" width="7.33203125" style="1" bestFit="1" customWidth="1"/>
    <col min="7685" max="7685" width="13.5" style="1" bestFit="1" customWidth="1"/>
    <col min="7686" max="7686" width="7.33203125" style="1" bestFit="1" customWidth="1"/>
    <col min="7687" max="7687" width="13.5" style="1" bestFit="1" customWidth="1"/>
    <col min="7688" max="7937" width="9.33203125" style="1"/>
    <col min="7938" max="7938" width="7.33203125" style="1" bestFit="1" customWidth="1"/>
    <col min="7939" max="7939" width="13.5" style="1" bestFit="1" customWidth="1"/>
    <col min="7940" max="7940" width="7.33203125" style="1" bestFit="1" customWidth="1"/>
    <col min="7941" max="7941" width="13.5" style="1" bestFit="1" customWidth="1"/>
    <col min="7942" max="7942" width="7.33203125" style="1" bestFit="1" customWidth="1"/>
    <col min="7943" max="7943" width="13.5" style="1" bestFit="1" customWidth="1"/>
    <col min="7944" max="8193" width="9.33203125" style="1"/>
    <col min="8194" max="8194" width="7.33203125" style="1" bestFit="1" customWidth="1"/>
    <col min="8195" max="8195" width="13.5" style="1" bestFit="1" customWidth="1"/>
    <col min="8196" max="8196" width="7.33203125" style="1" bestFit="1" customWidth="1"/>
    <col min="8197" max="8197" width="13.5" style="1" bestFit="1" customWidth="1"/>
    <col min="8198" max="8198" width="7.33203125" style="1" bestFit="1" customWidth="1"/>
    <col min="8199" max="8199" width="13.5" style="1" bestFit="1" customWidth="1"/>
    <col min="8200" max="8449" width="9.33203125" style="1"/>
    <col min="8450" max="8450" width="7.33203125" style="1" bestFit="1" customWidth="1"/>
    <col min="8451" max="8451" width="13.5" style="1" bestFit="1" customWidth="1"/>
    <col min="8452" max="8452" width="7.33203125" style="1" bestFit="1" customWidth="1"/>
    <col min="8453" max="8453" width="13.5" style="1" bestFit="1" customWidth="1"/>
    <col min="8454" max="8454" width="7.33203125" style="1" bestFit="1" customWidth="1"/>
    <col min="8455" max="8455" width="13.5" style="1" bestFit="1" customWidth="1"/>
    <col min="8456" max="8705" width="9.33203125" style="1"/>
    <col min="8706" max="8706" width="7.33203125" style="1" bestFit="1" customWidth="1"/>
    <col min="8707" max="8707" width="13.5" style="1" bestFit="1" customWidth="1"/>
    <col min="8708" max="8708" width="7.33203125" style="1" bestFit="1" customWidth="1"/>
    <col min="8709" max="8709" width="13.5" style="1" bestFit="1" customWidth="1"/>
    <col min="8710" max="8710" width="7.33203125" style="1" bestFit="1" customWidth="1"/>
    <col min="8711" max="8711" width="13.5" style="1" bestFit="1" customWidth="1"/>
    <col min="8712" max="8961" width="9.33203125" style="1"/>
    <col min="8962" max="8962" width="7.33203125" style="1" bestFit="1" customWidth="1"/>
    <col min="8963" max="8963" width="13.5" style="1" bestFit="1" customWidth="1"/>
    <col min="8964" max="8964" width="7.33203125" style="1" bestFit="1" customWidth="1"/>
    <col min="8965" max="8965" width="13.5" style="1" bestFit="1" customWidth="1"/>
    <col min="8966" max="8966" width="7.33203125" style="1" bestFit="1" customWidth="1"/>
    <col min="8967" max="8967" width="13.5" style="1" bestFit="1" customWidth="1"/>
    <col min="8968" max="9217" width="9.33203125" style="1"/>
    <col min="9218" max="9218" width="7.33203125" style="1" bestFit="1" customWidth="1"/>
    <col min="9219" max="9219" width="13.5" style="1" bestFit="1" customWidth="1"/>
    <col min="9220" max="9220" width="7.33203125" style="1" bestFit="1" customWidth="1"/>
    <col min="9221" max="9221" width="13.5" style="1" bestFit="1" customWidth="1"/>
    <col min="9222" max="9222" width="7.33203125" style="1" bestFit="1" customWidth="1"/>
    <col min="9223" max="9223" width="13.5" style="1" bestFit="1" customWidth="1"/>
    <col min="9224" max="9473" width="9.33203125" style="1"/>
    <col min="9474" max="9474" width="7.33203125" style="1" bestFit="1" customWidth="1"/>
    <col min="9475" max="9475" width="13.5" style="1" bestFit="1" customWidth="1"/>
    <col min="9476" max="9476" width="7.33203125" style="1" bestFit="1" customWidth="1"/>
    <col min="9477" max="9477" width="13.5" style="1" bestFit="1" customWidth="1"/>
    <col min="9478" max="9478" width="7.33203125" style="1" bestFit="1" customWidth="1"/>
    <col min="9479" max="9479" width="13.5" style="1" bestFit="1" customWidth="1"/>
    <col min="9480" max="9729" width="9.33203125" style="1"/>
    <col min="9730" max="9730" width="7.33203125" style="1" bestFit="1" customWidth="1"/>
    <col min="9731" max="9731" width="13.5" style="1" bestFit="1" customWidth="1"/>
    <col min="9732" max="9732" width="7.33203125" style="1" bestFit="1" customWidth="1"/>
    <col min="9733" max="9733" width="13.5" style="1" bestFit="1" customWidth="1"/>
    <col min="9734" max="9734" width="7.33203125" style="1" bestFit="1" customWidth="1"/>
    <col min="9735" max="9735" width="13.5" style="1" bestFit="1" customWidth="1"/>
    <col min="9736" max="9985" width="9.33203125" style="1"/>
    <col min="9986" max="9986" width="7.33203125" style="1" bestFit="1" customWidth="1"/>
    <col min="9987" max="9987" width="13.5" style="1" bestFit="1" customWidth="1"/>
    <col min="9988" max="9988" width="7.33203125" style="1" bestFit="1" customWidth="1"/>
    <col min="9989" max="9989" width="13.5" style="1" bestFit="1" customWidth="1"/>
    <col min="9990" max="9990" width="7.33203125" style="1" bestFit="1" customWidth="1"/>
    <col min="9991" max="9991" width="13.5" style="1" bestFit="1" customWidth="1"/>
    <col min="9992" max="10241" width="9.33203125" style="1"/>
    <col min="10242" max="10242" width="7.33203125" style="1" bestFit="1" customWidth="1"/>
    <col min="10243" max="10243" width="13.5" style="1" bestFit="1" customWidth="1"/>
    <col min="10244" max="10244" width="7.33203125" style="1" bestFit="1" customWidth="1"/>
    <col min="10245" max="10245" width="13.5" style="1" bestFit="1" customWidth="1"/>
    <col min="10246" max="10246" width="7.33203125" style="1" bestFit="1" customWidth="1"/>
    <col min="10247" max="10247" width="13.5" style="1" bestFit="1" customWidth="1"/>
    <col min="10248" max="10497" width="9.33203125" style="1"/>
    <col min="10498" max="10498" width="7.33203125" style="1" bestFit="1" customWidth="1"/>
    <col min="10499" max="10499" width="13.5" style="1" bestFit="1" customWidth="1"/>
    <col min="10500" max="10500" width="7.33203125" style="1" bestFit="1" customWidth="1"/>
    <col min="10501" max="10501" width="13.5" style="1" bestFit="1" customWidth="1"/>
    <col min="10502" max="10502" width="7.33203125" style="1" bestFit="1" customWidth="1"/>
    <col min="10503" max="10503" width="13.5" style="1" bestFit="1" customWidth="1"/>
    <col min="10504" max="10753" width="9.33203125" style="1"/>
    <col min="10754" max="10754" width="7.33203125" style="1" bestFit="1" customWidth="1"/>
    <col min="10755" max="10755" width="13.5" style="1" bestFit="1" customWidth="1"/>
    <col min="10756" max="10756" width="7.33203125" style="1" bestFit="1" customWidth="1"/>
    <col min="10757" max="10757" width="13.5" style="1" bestFit="1" customWidth="1"/>
    <col min="10758" max="10758" width="7.33203125" style="1" bestFit="1" customWidth="1"/>
    <col min="10759" max="10759" width="13.5" style="1" bestFit="1" customWidth="1"/>
    <col min="10760" max="11009" width="9.33203125" style="1"/>
    <col min="11010" max="11010" width="7.33203125" style="1" bestFit="1" customWidth="1"/>
    <col min="11011" max="11011" width="13.5" style="1" bestFit="1" customWidth="1"/>
    <col min="11012" max="11012" width="7.33203125" style="1" bestFit="1" customWidth="1"/>
    <col min="11013" max="11013" width="13.5" style="1" bestFit="1" customWidth="1"/>
    <col min="11014" max="11014" width="7.33203125" style="1" bestFit="1" customWidth="1"/>
    <col min="11015" max="11015" width="13.5" style="1" bestFit="1" customWidth="1"/>
    <col min="11016" max="11265" width="9.33203125" style="1"/>
    <col min="11266" max="11266" width="7.33203125" style="1" bestFit="1" customWidth="1"/>
    <col min="11267" max="11267" width="13.5" style="1" bestFit="1" customWidth="1"/>
    <col min="11268" max="11268" width="7.33203125" style="1" bestFit="1" customWidth="1"/>
    <col min="11269" max="11269" width="13.5" style="1" bestFit="1" customWidth="1"/>
    <col min="11270" max="11270" width="7.33203125" style="1" bestFit="1" customWidth="1"/>
    <col min="11271" max="11271" width="13.5" style="1" bestFit="1" customWidth="1"/>
    <col min="11272" max="11521" width="9.33203125" style="1"/>
    <col min="11522" max="11522" width="7.33203125" style="1" bestFit="1" customWidth="1"/>
    <col min="11523" max="11523" width="13.5" style="1" bestFit="1" customWidth="1"/>
    <col min="11524" max="11524" width="7.33203125" style="1" bestFit="1" customWidth="1"/>
    <col min="11525" max="11525" width="13.5" style="1" bestFit="1" customWidth="1"/>
    <col min="11526" max="11526" width="7.33203125" style="1" bestFit="1" customWidth="1"/>
    <col min="11527" max="11527" width="13.5" style="1" bestFit="1" customWidth="1"/>
    <col min="11528" max="11777" width="9.33203125" style="1"/>
    <col min="11778" max="11778" width="7.33203125" style="1" bestFit="1" customWidth="1"/>
    <col min="11779" max="11779" width="13.5" style="1" bestFit="1" customWidth="1"/>
    <col min="11780" max="11780" width="7.33203125" style="1" bestFit="1" customWidth="1"/>
    <col min="11781" max="11781" width="13.5" style="1" bestFit="1" customWidth="1"/>
    <col min="11782" max="11782" width="7.33203125" style="1" bestFit="1" customWidth="1"/>
    <col min="11783" max="11783" width="13.5" style="1" bestFit="1" customWidth="1"/>
    <col min="11784" max="12033" width="9.33203125" style="1"/>
    <col min="12034" max="12034" width="7.33203125" style="1" bestFit="1" customWidth="1"/>
    <col min="12035" max="12035" width="13.5" style="1" bestFit="1" customWidth="1"/>
    <col min="12036" max="12036" width="7.33203125" style="1" bestFit="1" customWidth="1"/>
    <col min="12037" max="12037" width="13.5" style="1" bestFit="1" customWidth="1"/>
    <col min="12038" max="12038" width="7.33203125" style="1" bestFit="1" customWidth="1"/>
    <col min="12039" max="12039" width="13.5" style="1" bestFit="1" customWidth="1"/>
    <col min="12040" max="12289" width="9.33203125" style="1"/>
    <col min="12290" max="12290" width="7.33203125" style="1" bestFit="1" customWidth="1"/>
    <col min="12291" max="12291" width="13.5" style="1" bestFit="1" customWidth="1"/>
    <col min="12292" max="12292" width="7.33203125" style="1" bestFit="1" customWidth="1"/>
    <col min="12293" max="12293" width="13.5" style="1" bestFit="1" customWidth="1"/>
    <col min="12294" max="12294" width="7.33203125" style="1" bestFit="1" customWidth="1"/>
    <col min="12295" max="12295" width="13.5" style="1" bestFit="1" customWidth="1"/>
    <col min="12296" max="12545" width="9.33203125" style="1"/>
    <col min="12546" max="12546" width="7.33203125" style="1" bestFit="1" customWidth="1"/>
    <col min="12547" max="12547" width="13.5" style="1" bestFit="1" customWidth="1"/>
    <col min="12548" max="12548" width="7.33203125" style="1" bestFit="1" customWidth="1"/>
    <col min="12549" max="12549" width="13.5" style="1" bestFit="1" customWidth="1"/>
    <col min="12550" max="12550" width="7.33203125" style="1" bestFit="1" customWidth="1"/>
    <col min="12551" max="12551" width="13.5" style="1" bestFit="1" customWidth="1"/>
    <col min="12552" max="12801" width="9.33203125" style="1"/>
    <col min="12802" max="12802" width="7.33203125" style="1" bestFit="1" customWidth="1"/>
    <col min="12803" max="12803" width="13.5" style="1" bestFit="1" customWidth="1"/>
    <col min="12804" max="12804" width="7.33203125" style="1" bestFit="1" customWidth="1"/>
    <col min="12805" max="12805" width="13.5" style="1" bestFit="1" customWidth="1"/>
    <col min="12806" max="12806" width="7.33203125" style="1" bestFit="1" customWidth="1"/>
    <col min="12807" max="12807" width="13.5" style="1" bestFit="1" customWidth="1"/>
    <col min="12808" max="13057" width="9.33203125" style="1"/>
    <col min="13058" max="13058" width="7.33203125" style="1" bestFit="1" customWidth="1"/>
    <col min="13059" max="13059" width="13.5" style="1" bestFit="1" customWidth="1"/>
    <col min="13060" max="13060" width="7.33203125" style="1" bestFit="1" customWidth="1"/>
    <col min="13061" max="13061" width="13.5" style="1" bestFit="1" customWidth="1"/>
    <col min="13062" max="13062" width="7.33203125" style="1" bestFit="1" customWidth="1"/>
    <col min="13063" max="13063" width="13.5" style="1" bestFit="1" customWidth="1"/>
    <col min="13064" max="13313" width="9.33203125" style="1"/>
    <col min="13314" max="13314" width="7.33203125" style="1" bestFit="1" customWidth="1"/>
    <col min="13315" max="13315" width="13.5" style="1" bestFit="1" customWidth="1"/>
    <col min="13316" max="13316" width="7.33203125" style="1" bestFit="1" customWidth="1"/>
    <col min="13317" max="13317" width="13.5" style="1" bestFit="1" customWidth="1"/>
    <col min="13318" max="13318" width="7.33203125" style="1" bestFit="1" customWidth="1"/>
    <col min="13319" max="13319" width="13.5" style="1" bestFit="1" customWidth="1"/>
    <col min="13320" max="13569" width="9.33203125" style="1"/>
    <col min="13570" max="13570" width="7.33203125" style="1" bestFit="1" customWidth="1"/>
    <col min="13571" max="13571" width="13.5" style="1" bestFit="1" customWidth="1"/>
    <col min="13572" max="13572" width="7.33203125" style="1" bestFit="1" customWidth="1"/>
    <col min="13573" max="13573" width="13.5" style="1" bestFit="1" customWidth="1"/>
    <col min="13574" max="13574" width="7.33203125" style="1" bestFit="1" customWidth="1"/>
    <col min="13575" max="13575" width="13.5" style="1" bestFit="1" customWidth="1"/>
    <col min="13576" max="13825" width="9.33203125" style="1"/>
    <col min="13826" max="13826" width="7.33203125" style="1" bestFit="1" customWidth="1"/>
    <col min="13827" max="13827" width="13.5" style="1" bestFit="1" customWidth="1"/>
    <col min="13828" max="13828" width="7.33203125" style="1" bestFit="1" customWidth="1"/>
    <col min="13829" max="13829" width="13.5" style="1" bestFit="1" customWidth="1"/>
    <col min="13830" max="13830" width="7.33203125" style="1" bestFit="1" customWidth="1"/>
    <col min="13831" max="13831" width="13.5" style="1" bestFit="1" customWidth="1"/>
    <col min="13832" max="14081" width="9.33203125" style="1"/>
    <col min="14082" max="14082" width="7.33203125" style="1" bestFit="1" customWidth="1"/>
    <col min="14083" max="14083" width="13.5" style="1" bestFit="1" customWidth="1"/>
    <col min="14084" max="14084" width="7.33203125" style="1" bestFit="1" customWidth="1"/>
    <col min="14085" max="14085" width="13.5" style="1" bestFit="1" customWidth="1"/>
    <col min="14086" max="14086" width="7.33203125" style="1" bestFit="1" customWidth="1"/>
    <col min="14087" max="14087" width="13.5" style="1" bestFit="1" customWidth="1"/>
    <col min="14088" max="14337" width="9.33203125" style="1"/>
    <col min="14338" max="14338" width="7.33203125" style="1" bestFit="1" customWidth="1"/>
    <col min="14339" max="14339" width="13.5" style="1" bestFit="1" customWidth="1"/>
    <col min="14340" max="14340" width="7.33203125" style="1" bestFit="1" customWidth="1"/>
    <col min="14341" max="14341" width="13.5" style="1" bestFit="1" customWidth="1"/>
    <col min="14342" max="14342" width="7.33203125" style="1" bestFit="1" customWidth="1"/>
    <col min="14343" max="14343" width="13.5" style="1" bestFit="1" customWidth="1"/>
    <col min="14344" max="14593" width="9.33203125" style="1"/>
    <col min="14594" max="14594" width="7.33203125" style="1" bestFit="1" customWidth="1"/>
    <col min="14595" max="14595" width="13.5" style="1" bestFit="1" customWidth="1"/>
    <col min="14596" max="14596" width="7.33203125" style="1" bestFit="1" customWidth="1"/>
    <col min="14597" max="14597" width="13.5" style="1" bestFit="1" customWidth="1"/>
    <col min="14598" max="14598" width="7.33203125" style="1" bestFit="1" customWidth="1"/>
    <col min="14599" max="14599" width="13.5" style="1" bestFit="1" customWidth="1"/>
    <col min="14600" max="14849" width="9.33203125" style="1"/>
    <col min="14850" max="14850" width="7.33203125" style="1" bestFit="1" customWidth="1"/>
    <col min="14851" max="14851" width="13.5" style="1" bestFit="1" customWidth="1"/>
    <col min="14852" max="14852" width="7.33203125" style="1" bestFit="1" customWidth="1"/>
    <col min="14853" max="14853" width="13.5" style="1" bestFit="1" customWidth="1"/>
    <col min="14854" max="14854" width="7.33203125" style="1" bestFit="1" customWidth="1"/>
    <col min="14855" max="14855" width="13.5" style="1" bestFit="1" customWidth="1"/>
    <col min="14856" max="15105" width="9.33203125" style="1"/>
    <col min="15106" max="15106" width="7.33203125" style="1" bestFit="1" customWidth="1"/>
    <col min="15107" max="15107" width="13.5" style="1" bestFit="1" customWidth="1"/>
    <col min="15108" max="15108" width="7.33203125" style="1" bestFit="1" customWidth="1"/>
    <col min="15109" max="15109" width="13.5" style="1" bestFit="1" customWidth="1"/>
    <col min="15110" max="15110" width="7.33203125" style="1" bestFit="1" customWidth="1"/>
    <col min="15111" max="15111" width="13.5" style="1" bestFit="1" customWidth="1"/>
    <col min="15112" max="15361" width="9.33203125" style="1"/>
    <col min="15362" max="15362" width="7.33203125" style="1" bestFit="1" customWidth="1"/>
    <col min="15363" max="15363" width="13.5" style="1" bestFit="1" customWidth="1"/>
    <col min="15364" max="15364" width="7.33203125" style="1" bestFit="1" customWidth="1"/>
    <col min="15365" max="15365" width="13.5" style="1" bestFit="1" customWidth="1"/>
    <col min="15366" max="15366" width="7.33203125" style="1" bestFit="1" customWidth="1"/>
    <col min="15367" max="15367" width="13.5" style="1" bestFit="1" customWidth="1"/>
    <col min="15368" max="15617" width="9.33203125" style="1"/>
    <col min="15618" max="15618" width="7.33203125" style="1" bestFit="1" customWidth="1"/>
    <col min="15619" max="15619" width="13.5" style="1" bestFit="1" customWidth="1"/>
    <col min="15620" max="15620" width="7.33203125" style="1" bestFit="1" customWidth="1"/>
    <col min="15621" max="15621" width="13.5" style="1" bestFit="1" customWidth="1"/>
    <col min="15622" max="15622" width="7.33203125" style="1" bestFit="1" customWidth="1"/>
    <col min="15623" max="15623" width="13.5" style="1" bestFit="1" customWidth="1"/>
    <col min="15624" max="15873" width="9.33203125" style="1"/>
    <col min="15874" max="15874" width="7.33203125" style="1" bestFit="1" customWidth="1"/>
    <col min="15875" max="15875" width="13.5" style="1" bestFit="1" customWidth="1"/>
    <col min="15876" max="15876" width="7.33203125" style="1" bestFit="1" customWidth="1"/>
    <col min="15877" max="15877" width="13.5" style="1" bestFit="1" customWidth="1"/>
    <col min="15878" max="15878" width="7.33203125" style="1" bestFit="1" customWidth="1"/>
    <col min="15879" max="15879" width="13.5" style="1" bestFit="1" customWidth="1"/>
    <col min="15880" max="16129" width="9.33203125" style="1"/>
    <col min="16130" max="16130" width="7.33203125" style="1" bestFit="1" customWidth="1"/>
    <col min="16131" max="16131" width="13.5" style="1" bestFit="1" customWidth="1"/>
    <col min="16132" max="16132" width="7.33203125" style="1" bestFit="1" customWidth="1"/>
    <col min="16133" max="16133" width="13.5" style="1" bestFit="1" customWidth="1"/>
    <col min="16134" max="16134" width="7.33203125" style="1" bestFit="1" customWidth="1"/>
    <col min="16135" max="16135" width="13.5" style="1" bestFit="1" customWidth="1"/>
    <col min="16136" max="16384" width="9.33203125" style="1"/>
  </cols>
  <sheetData>
    <row r="1" spans="1:9" ht="15.75">
      <c r="A1" s="382" t="s">
        <v>546</v>
      </c>
      <c r="B1" s="382"/>
      <c r="C1" s="382"/>
      <c r="D1" s="382"/>
      <c r="E1" s="382"/>
      <c r="F1" s="382"/>
      <c r="G1" s="382"/>
      <c r="H1" s="382"/>
      <c r="I1" s="382"/>
    </row>
    <row r="2" spans="1:9">
      <c r="A2" s="824" t="s">
        <v>66</v>
      </c>
      <c r="B2" s="826" t="s">
        <v>67</v>
      </c>
      <c r="C2" s="826"/>
      <c r="D2" s="826" t="s">
        <v>68</v>
      </c>
      <c r="E2" s="826"/>
      <c r="F2" s="826" t="s">
        <v>240</v>
      </c>
      <c r="G2" s="826"/>
      <c r="H2" s="826" t="s">
        <v>0</v>
      </c>
      <c r="I2" s="827"/>
    </row>
    <row r="3" spans="1:9" ht="30" customHeight="1">
      <c r="A3" s="825"/>
      <c r="B3" s="56" t="s">
        <v>12</v>
      </c>
      <c r="C3" s="57" t="s">
        <v>416</v>
      </c>
      <c r="D3" s="56" t="s">
        <v>12</v>
      </c>
      <c r="E3" s="57" t="s">
        <v>417</v>
      </c>
      <c r="F3" s="112" t="s">
        <v>12</v>
      </c>
      <c r="G3" s="57" t="s">
        <v>418</v>
      </c>
      <c r="H3" s="112" t="s">
        <v>12</v>
      </c>
      <c r="I3" s="179" t="s">
        <v>419</v>
      </c>
    </row>
    <row r="4" spans="1:9">
      <c r="A4" s="228">
        <v>1</v>
      </c>
      <c r="B4" s="111">
        <v>2</v>
      </c>
      <c r="C4" s="111">
        <v>3</v>
      </c>
      <c r="D4" s="111">
        <v>4</v>
      </c>
      <c r="E4" s="111">
        <v>5</v>
      </c>
      <c r="F4" s="111">
        <v>6</v>
      </c>
      <c r="G4" s="111">
        <v>7</v>
      </c>
      <c r="H4" s="113">
        <v>8</v>
      </c>
      <c r="I4" s="178">
        <v>9</v>
      </c>
    </row>
    <row r="5" spans="1:9">
      <c r="A5" s="193">
        <v>40269</v>
      </c>
      <c r="B5" s="144">
        <v>0</v>
      </c>
      <c r="C5" s="144">
        <v>0</v>
      </c>
      <c r="D5" s="144">
        <v>0</v>
      </c>
      <c r="E5" s="144">
        <v>0</v>
      </c>
      <c r="F5" s="144">
        <v>7</v>
      </c>
      <c r="G5" s="144">
        <v>2872.0535649260005</v>
      </c>
      <c r="H5" s="144">
        <v>7</v>
      </c>
      <c r="I5" s="145">
        <v>2872.0535649260005</v>
      </c>
    </row>
    <row r="6" spans="1:9" ht="10.5" customHeight="1">
      <c r="A6" s="193">
        <v>40299</v>
      </c>
      <c r="B6" s="144">
        <v>0</v>
      </c>
      <c r="C6" s="144">
        <v>0</v>
      </c>
      <c r="D6" s="144">
        <v>3</v>
      </c>
      <c r="E6" s="144">
        <v>532.93373222399998</v>
      </c>
      <c r="F6" s="144">
        <v>7</v>
      </c>
      <c r="G6" s="144">
        <v>1060.3819082800001</v>
      </c>
      <c r="H6" s="144">
        <v>10</v>
      </c>
      <c r="I6" s="145">
        <v>1593.3156405040002</v>
      </c>
    </row>
    <row r="7" spans="1:9">
      <c r="A7" s="193">
        <v>40330</v>
      </c>
      <c r="B7" s="144">
        <v>0</v>
      </c>
      <c r="C7" s="144">
        <v>0</v>
      </c>
      <c r="D7" s="144">
        <v>0</v>
      </c>
      <c r="E7" s="144">
        <v>0</v>
      </c>
      <c r="F7" s="144">
        <v>2</v>
      </c>
      <c r="G7" s="144">
        <v>420.64838184999996</v>
      </c>
      <c r="H7" s="144">
        <v>2</v>
      </c>
      <c r="I7" s="145">
        <v>420.64838184999996</v>
      </c>
    </row>
    <row r="8" spans="1:9">
      <c r="A8" s="193">
        <v>40360</v>
      </c>
      <c r="B8" s="144">
        <v>0</v>
      </c>
      <c r="C8" s="144">
        <v>0</v>
      </c>
      <c r="D8" s="144">
        <v>0</v>
      </c>
      <c r="E8" s="144">
        <v>0</v>
      </c>
      <c r="F8" s="144">
        <v>5</v>
      </c>
      <c r="G8" s="144">
        <v>3712.2461305850002</v>
      </c>
      <c r="H8" s="144">
        <v>5</v>
      </c>
      <c r="I8" s="145">
        <v>3712.2461305850002</v>
      </c>
    </row>
    <row r="9" spans="1:9">
      <c r="A9" s="193">
        <v>40391</v>
      </c>
      <c r="B9" s="144">
        <v>1</v>
      </c>
      <c r="C9" s="144">
        <v>27.463507499999999</v>
      </c>
      <c r="D9" s="144">
        <v>1</v>
      </c>
      <c r="E9" s="144">
        <v>114.00015626000001</v>
      </c>
      <c r="F9" s="144">
        <v>2</v>
      </c>
      <c r="G9" s="144">
        <v>4227.8821514049996</v>
      </c>
      <c r="H9" s="144">
        <v>4</v>
      </c>
      <c r="I9" s="145">
        <v>4369.3458151649993</v>
      </c>
    </row>
    <row r="10" spans="1:9">
      <c r="A10" s="193">
        <v>40422</v>
      </c>
      <c r="B10" s="144">
        <v>1</v>
      </c>
      <c r="C10" s="144">
        <v>33.376723499999997</v>
      </c>
      <c r="D10" s="144">
        <v>3</v>
      </c>
      <c r="E10" s="144">
        <v>670.73249999999996</v>
      </c>
      <c r="F10" s="144">
        <v>6</v>
      </c>
      <c r="G10" s="144">
        <v>1556.2696685799999</v>
      </c>
      <c r="H10" s="144">
        <v>10</v>
      </c>
      <c r="I10" s="145">
        <v>2260.3788920800002</v>
      </c>
    </row>
    <row r="11" spans="1:9">
      <c r="A11" s="193">
        <v>40452</v>
      </c>
      <c r="B11" s="144">
        <v>0</v>
      </c>
      <c r="C11" s="144">
        <v>0</v>
      </c>
      <c r="D11" s="144">
        <v>1</v>
      </c>
      <c r="E11" s="144">
        <v>444.999991325</v>
      </c>
      <c r="F11" s="144">
        <v>10</v>
      </c>
      <c r="G11" s="144">
        <v>5942.624776136</v>
      </c>
      <c r="H11" s="144">
        <v>11</v>
      </c>
      <c r="I11" s="145">
        <v>6387.6247674610004</v>
      </c>
    </row>
    <row r="12" spans="1:9">
      <c r="A12" s="193">
        <v>40483</v>
      </c>
      <c r="B12" s="144">
        <v>1</v>
      </c>
      <c r="C12" s="144">
        <v>28.7</v>
      </c>
      <c r="D12" s="144">
        <v>2</v>
      </c>
      <c r="E12" s="144">
        <v>1039.6283162</v>
      </c>
      <c r="F12" s="144">
        <v>4</v>
      </c>
      <c r="G12" s="144">
        <v>646.999577628</v>
      </c>
      <c r="H12" s="144">
        <v>7</v>
      </c>
      <c r="I12" s="145">
        <v>1715.327893828</v>
      </c>
    </row>
    <row r="13" spans="1:9">
      <c r="A13" s="193">
        <v>40513</v>
      </c>
      <c r="B13" s="144">
        <v>0</v>
      </c>
      <c r="C13" s="144">
        <v>0</v>
      </c>
      <c r="D13" s="144">
        <v>0</v>
      </c>
      <c r="E13" s="144">
        <v>0</v>
      </c>
      <c r="F13" s="144">
        <v>1</v>
      </c>
      <c r="G13" s="144">
        <v>99.999961600000006</v>
      </c>
      <c r="H13" s="144">
        <v>1</v>
      </c>
      <c r="I13" s="145">
        <v>99.999961600000006</v>
      </c>
    </row>
    <row r="14" spans="1:9">
      <c r="A14" s="193">
        <v>40544</v>
      </c>
      <c r="B14" s="144">
        <v>0</v>
      </c>
      <c r="C14" s="144">
        <v>0</v>
      </c>
      <c r="D14" s="144">
        <v>0</v>
      </c>
      <c r="E14" s="144">
        <v>0</v>
      </c>
      <c r="F14" s="144">
        <v>0</v>
      </c>
      <c r="G14" s="144">
        <v>0</v>
      </c>
      <c r="H14" s="144">
        <v>0</v>
      </c>
      <c r="I14" s="145">
        <v>0</v>
      </c>
    </row>
    <row r="15" spans="1:9">
      <c r="A15" s="193">
        <v>40575</v>
      </c>
      <c r="B15" s="144">
        <v>0</v>
      </c>
      <c r="C15" s="144">
        <v>0</v>
      </c>
      <c r="D15" s="144">
        <v>0</v>
      </c>
      <c r="E15" s="144">
        <v>0</v>
      </c>
      <c r="F15" s="144">
        <v>1</v>
      </c>
      <c r="G15" s="144">
        <v>426.25774749999999</v>
      </c>
      <c r="H15" s="144">
        <v>1</v>
      </c>
      <c r="I15" s="145">
        <v>426.25774749999999</v>
      </c>
    </row>
    <row r="16" spans="1:9">
      <c r="A16" s="193">
        <v>40603</v>
      </c>
      <c r="B16" s="144">
        <v>0</v>
      </c>
      <c r="C16" s="144">
        <v>0</v>
      </c>
      <c r="D16" s="144">
        <v>0</v>
      </c>
      <c r="E16" s="144">
        <v>0</v>
      </c>
      <c r="F16" s="144">
        <v>1</v>
      </c>
      <c r="G16" s="144">
        <v>1993.2</v>
      </c>
      <c r="H16" s="144">
        <v>1</v>
      </c>
      <c r="I16" s="145">
        <v>1993.2</v>
      </c>
    </row>
    <row r="17" spans="1:9">
      <c r="A17" s="193">
        <v>40634</v>
      </c>
      <c r="B17" s="144">
        <v>0</v>
      </c>
      <c r="C17" s="144">
        <v>0</v>
      </c>
      <c r="D17" s="144">
        <v>0</v>
      </c>
      <c r="E17" s="144">
        <v>0</v>
      </c>
      <c r="F17" s="144">
        <v>0</v>
      </c>
      <c r="G17" s="144">
        <v>0</v>
      </c>
      <c r="H17" s="144">
        <v>0</v>
      </c>
      <c r="I17" s="145">
        <v>0</v>
      </c>
    </row>
    <row r="18" spans="1:9">
      <c r="A18" s="193">
        <v>40664</v>
      </c>
      <c r="B18" s="144">
        <v>0</v>
      </c>
      <c r="C18" s="144">
        <v>0</v>
      </c>
      <c r="D18" s="144">
        <v>0</v>
      </c>
      <c r="E18" s="144">
        <v>0</v>
      </c>
      <c r="F18" s="144">
        <v>1</v>
      </c>
      <c r="G18" s="144">
        <v>55.341098449999997</v>
      </c>
      <c r="H18" s="144">
        <v>1</v>
      </c>
      <c r="I18" s="145">
        <v>55.341098449999997</v>
      </c>
    </row>
    <row r="19" spans="1:9">
      <c r="A19" s="193">
        <v>40695</v>
      </c>
      <c r="B19" s="144">
        <v>0</v>
      </c>
      <c r="C19" s="144">
        <v>0</v>
      </c>
      <c r="D19" s="144">
        <v>0</v>
      </c>
      <c r="E19" s="144">
        <v>0</v>
      </c>
      <c r="F19" s="144">
        <v>1</v>
      </c>
      <c r="G19" s="144">
        <v>513.13547892599991</v>
      </c>
      <c r="H19" s="144">
        <v>1</v>
      </c>
      <c r="I19" s="145">
        <v>513.13547892599991</v>
      </c>
    </row>
    <row r="20" spans="1:9">
      <c r="A20" s="193">
        <v>40725</v>
      </c>
      <c r="B20" s="144">
        <v>0</v>
      </c>
      <c r="C20" s="144">
        <v>0</v>
      </c>
      <c r="D20" s="144">
        <v>0</v>
      </c>
      <c r="E20" s="144">
        <v>0</v>
      </c>
      <c r="F20" s="144">
        <v>2</v>
      </c>
      <c r="G20" s="144">
        <v>355.70446700000002</v>
      </c>
      <c r="H20" s="144">
        <v>2</v>
      </c>
      <c r="I20" s="145">
        <v>355.70446700000002</v>
      </c>
    </row>
    <row r="21" spans="1:9">
      <c r="A21" s="193">
        <v>40756</v>
      </c>
      <c r="B21" s="144">
        <v>0</v>
      </c>
      <c r="C21" s="144">
        <v>0</v>
      </c>
      <c r="D21" s="144">
        <v>1</v>
      </c>
      <c r="E21" s="144">
        <v>8.49</v>
      </c>
      <c r="F21" s="144">
        <v>0</v>
      </c>
      <c r="G21" s="144">
        <v>0</v>
      </c>
      <c r="H21" s="144">
        <v>1</v>
      </c>
      <c r="I21" s="145">
        <v>8.49</v>
      </c>
    </row>
    <row r="22" spans="1:9">
      <c r="A22" s="193">
        <v>40787</v>
      </c>
      <c r="B22" s="144">
        <v>0</v>
      </c>
      <c r="C22" s="144">
        <v>0</v>
      </c>
      <c r="D22" s="144">
        <v>0</v>
      </c>
      <c r="E22" s="144">
        <v>0</v>
      </c>
      <c r="F22" s="144">
        <v>0</v>
      </c>
      <c r="G22" s="144">
        <v>0</v>
      </c>
      <c r="H22" s="144">
        <v>0</v>
      </c>
      <c r="I22" s="145">
        <v>0</v>
      </c>
    </row>
    <row r="23" spans="1:9">
      <c r="A23" s="193">
        <v>40817</v>
      </c>
      <c r="B23" s="144">
        <v>1</v>
      </c>
      <c r="C23" s="144">
        <v>39.858750000000001</v>
      </c>
      <c r="D23" s="144">
        <v>0</v>
      </c>
      <c r="E23" s="144">
        <v>0</v>
      </c>
      <c r="F23" s="144">
        <v>0</v>
      </c>
      <c r="G23" s="144">
        <v>0</v>
      </c>
      <c r="H23" s="144">
        <v>1</v>
      </c>
      <c r="I23" s="145">
        <v>39.858750000000001</v>
      </c>
    </row>
    <row r="24" spans="1:9">
      <c r="A24" s="193">
        <v>40848</v>
      </c>
      <c r="B24" s="144">
        <v>0</v>
      </c>
      <c r="C24" s="144">
        <v>0</v>
      </c>
      <c r="D24" s="144">
        <v>0</v>
      </c>
      <c r="E24" s="144">
        <v>0</v>
      </c>
      <c r="F24" s="144">
        <v>0</v>
      </c>
      <c r="G24" s="144">
        <v>0</v>
      </c>
      <c r="H24" s="144">
        <v>0</v>
      </c>
      <c r="I24" s="145">
        <v>0</v>
      </c>
    </row>
    <row r="25" spans="1:9">
      <c r="A25" s="193">
        <v>40878</v>
      </c>
      <c r="B25" s="144">
        <v>0</v>
      </c>
      <c r="C25" s="144">
        <v>0</v>
      </c>
      <c r="D25" s="144">
        <v>0</v>
      </c>
      <c r="E25" s="144">
        <v>0</v>
      </c>
      <c r="F25" s="144">
        <v>1</v>
      </c>
      <c r="G25" s="144">
        <v>67.5</v>
      </c>
      <c r="H25" s="144">
        <v>1</v>
      </c>
      <c r="I25" s="145">
        <v>67.5</v>
      </c>
    </row>
    <row r="26" spans="1:9">
      <c r="A26" s="201">
        <v>40919</v>
      </c>
      <c r="B26" s="144">
        <v>0</v>
      </c>
      <c r="C26" s="144">
        <v>0</v>
      </c>
      <c r="D26" s="144">
        <v>0</v>
      </c>
      <c r="E26" s="144">
        <v>0</v>
      </c>
      <c r="F26" s="144">
        <v>1</v>
      </c>
      <c r="G26" s="144">
        <v>3</v>
      </c>
      <c r="H26" s="144">
        <v>1</v>
      </c>
      <c r="I26" s="145">
        <v>3</v>
      </c>
    </row>
    <row r="27" spans="1:9">
      <c r="A27" s="201">
        <v>40950</v>
      </c>
      <c r="B27" s="144">
        <v>0</v>
      </c>
      <c r="C27" s="147">
        <v>0</v>
      </c>
      <c r="D27" s="147">
        <v>0</v>
      </c>
      <c r="E27" s="147">
        <v>0</v>
      </c>
      <c r="F27" s="147">
        <v>2</v>
      </c>
      <c r="G27" s="147">
        <v>0.29099999999999998</v>
      </c>
      <c r="H27" s="147">
        <v>2</v>
      </c>
      <c r="I27" s="397">
        <v>0.29099999999999998</v>
      </c>
    </row>
    <row r="28" spans="1:9">
      <c r="A28" s="201">
        <v>40980</v>
      </c>
      <c r="B28" s="144">
        <v>0</v>
      </c>
      <c r="C28" s="144">
        <v>0</v>
      </c>
      <c r="D28" s="144">
        <v>0</v>
      </c>
      <c r="E28" s="144">
        <v>0</v>
      </c>
      <c r="F28" s="144">
        <v>6</v>
      </c>
      <c r="G28" s="144">
        <v>1119.34742375</v>
      </c>
      <c r="H28" s="144">
        <v>6</v>
      </c>
      <c r="I28" s="145">
        <v>1119.34742375</v>
      </c>
    </row>
    <row r="29" spans="1:9">
      <c r="A29" s="201">
        <v>41011</v>
      </c>
      <c r="B29" s="144">
        <v>0</v>
      </c>
      <c r="C29" s="144">
        <v>0</v>
      </c>
      <c r="D29" s="144">
        <v>0</v>
      </c>
      <c r="E29" s="144">
        <v>0</v>
      </c>
      <c r="F29" s="144">
        <v>2</v>
      </c>
      <c r="G29" s="144">
        <v>24.70327945</v>
      </c>
      <c r="H29" s="144">
        <v>2</v>
      </c>
      <c r="I29" s="145">
        <v>24.70327945</v>
      </c>
    </row>
    <row r="30" spans="1:9">
      <c r="A30" s="201">
        <v>41041</v>
      </c>
      <c r="B30" s="144">
        <v>0</v>
      </c>
      <c r="C30" s="144">
        <v>0</v>
      </c>
      <c r="D30" s="144">
        <v>0</v>
      </c>
      <c r="E30" s="144">
        <v>0</v>
      </c>
      <c r="F30" s="144">
        <v>2</v>
      </c>
      <c r="G30" s="144">
        <v>0.56100000000000005</v>
      </c>
      <c r="H30" s="144">
        <v>2</v>
      </c>
      <c r="I30" s="145">
        <v>0.56100000000000005</v>
      </c>
    </row>
    <row r="31" spans="1:9">
      <c r="A31" s="201">
        <v>41072</v>
      </c>
      <c r="B31" s="144">
        <v>0</v>
      </c>
      <c r="C31" s="144">
        <v>0</v>
      </c>
      <c r="D31" s="144">
        <v>0</v>
      </c>
      <c r="E31" s="144">
        <v>0</v>
      </c>
      <c r="F31" s="144">
        <v>3</v>
      </c>
      <c r="G31" s="144">
        <v>517.59720000000004</v>
      </c>
      <c r="H31" s="144">
        <v>3</v>
      </c>
      <c r="I31" s="145">
        <v>517.59720000000004</v>
      </c>
    </row>
    <row r="32" spans="1:9">
      <c r="A32" s="201">
        <v>41102</v>
      </c>
      <c r="B32" s="144">
        <v>0</v>
      </c>
      <c r="C32" s="144">
        <v>0</v>
      </c>
      <c r="D32" s="144">
        <v>0</v>
      </c>
      <c r="E32" s="144">
        <v>0</v>
      </c>
      <c r="F32" s="144">
        <v>8</v>
      </c>
      <c r="G32" s="144">
        <v>1897.9389851599999</v>
      </c>
      <c r="H32" s="144">
        <v>8</v>
      </c>
      <c r="I32" s="145">
        <v>1897.9389851599999</v>
      </c>
    </row>
    <row r="33" spans="1:9">
      <c r="A33" s="201">
        <v>41133</v>
      </c>
      <c r="B33" s="144">
        <v>0</v>
      </c>
      <c r="C33" s="144">
        <v>0</v>
      </c>
      <c r="D33" s="144">
        <v>0</v>
      </c>
      <c r="E33" s="144">
        <v>0</v>
      </c>
      <c r="F33" s="144">
        <v>12</v>
      </c>
      <c r="G33" s="144">
        <v>2210.7147</v>
      </c>
      <c r="H33" s="144">
        <v>12</v>
      </c>
      <c r="I33" s="145">
        <v>2210.7147</v>
      </c>
    </row>
    <row r="34" spans="1:9">
      <c r="A34" s="201">
        <v>41164</v>
      </c>
      <c r="B34" s="144">
        <v>0</v>
      </c>
      <c r="C34" s="144">
        <v>0</v>
      </c>
      <c r="D34" s="144">
        <v>0</v>
      </c>
      <c r="E34" s="144">
        <v>0</v>
      </c>
      <c r="F34" s="144">
        <v>6</v>
      </c>
      <c r="G34" s="144">
        <v>1033.9857505</v>
      </c>
      <c r="H34" s="144">
        <v>6</v>
      </c>
      <c r="I34" s="145">
        <v>1033.9857505</v>
      </c>
    </row>
    <row r="35" spans="1:9">
      <c r="A35" s="201">
        <v>41194</v>
      </c>
      <c r="B35" s="144">
        <v>0</v>
      </c>
      <c r="C35" s="144">
        <v>0</v>
      </c>
      <c r="D35" s="144">
        <v>0</v>
      </c>
      <c r="E35" s="144">
        <v>0</v>
      </c>
      <c r="F35" s="144">
        <v>0</v>
      </c>
      <c r="G35" s="144">
        <v>0</v>
      </c>
      <c r="H35" s="144">
        <v>0</v>
      </c>
      <c r="I35" s="145">
        <v>0</v>
      </c>
    </row>
    <row r="36" spans="1:9">
      <c r="A36" s="201">
        <v>41225</v>
      </c>
      <c r="B36" s="144">
        <v>0</v>
      </c>
      <c r="C36" s="144">
        <v>0</v>
      </c>
      <c r="D36" s="144">
        <v>0</v>
      </c>
      <c r="E36" s="144">
        <v>0</v>
      </c>
      <c r="F36" s="144">
        <v>2</v>
      </c>
      <c r="G36" s="144">
        <v>1041.55880856</v>
      </c>
      <c r="H36" s="144">
        <v>2</v>
      </c>
      <c r="I36" s="145">
        <v>1041.55880856</v>
      </c>
    </row>
    <row r="37" spans="1:9">
      <c r="A37" s="201">
        <v>41255</v>
      </c>
      <c r="B37" s="144">
        <v>0</v>
      </c>
      <c r="C37" s="144">
        <v>0</v>
      </c>
      <c r="D37" s="144">
        <v>0</v>
      </c>
      <c r="E37" s="144">
        <v>0</v>
      </c>
      <c r="F37" s="144">
        <v>3</v>
      </c>
      <c r="G37" s="144">
        <v>2118.2317834240002</v>
      </c>
      <c r="H37" s="144">
        <v>3</v>
      </c>
      <c r="I37" s="145">
        <v>2118.2317834240002</v>
      </c>
    </row>
    <row r="38" spans="1:9">
      <c r="A38" s="201">
        <v>41286</v>
      </c>
      <c r="B38" s="144">
        <v>0</v>
      </c>
      <c r="C38" s="144">
        <v>0</v>
      </c>
      <c r="D38" s="144">
        <v>0</v>
      </c>
      <c r="E38" s="144">
        <v>0</v>
      </c>
      <c r="F38" s="144">
        <v>1</v>
      </c>
      <c r="G38" s="144">
        <v>363.98</v>
      </c>
      <c r="H38" s="144">
        <v>1</v>
      </c>
      <c r="I38" s="145">
        <v>363.98</v>
      </c>
    </row>
    <row r="39" spans="1:9">
      <c r="A39" s="201">
        <v>41317</v>
      </c>
      <c r="B39" s="144">
        <v>0</v>
      </c>
      <c r="C39" s="144">
        <v>0</v>
      </c>
      <c r="D39" s="144">
        <v>0</v>
      </c>
      <c r="E39" s="144">
        <v>0</v>
      </c>
      <c r="F39" s="144">
        <v>4</v>
      </c>
      <c r="G39" s="144">
        <v>5676.2269302599998</v>
      </c>
      <c r="H39" s="144">
        <v>4</v>
      </c>
      <c r="I39" s="145">
        <v>5676.2269302599998</v>
      </c>
    </row>
    <row r="40" spans="1:9">
      <c r="A40" s="201">
        <v>41346</v>
      </c>
      <c r="B40" s="144">
        <v>1</v>
      </c>
      <c r="C40" s="144">
        <v>950.0749997129999</v>
      </c>
      <c r="D40" s="144">
        <v>1</v>
      </c>
      <c r="E40" s="144">
        <v>160</v>
      </c>
      <c r="F40" s="360">
        <v>0</v>
      </c>
      <c r="G40" s="360">
        <v>0</v>
      </c>
      <c r="H40" s="360">
        <v>2</v>
      </c>
      <c r="I40" s="145">
        <v>1110.0749997129999</v>
      </c>
    </row>
    <row r="41" spans="1:9">
      <c r="A41" s="201">
        <v>41365</v>
      </c>
      <c r="B41" s="144">
        <v>1</v>
      </c>
      <c r="C41" s="144">
        <v>160</v>
      </c>
      <c r="D41" s="144">
        <v>0</v>
      </c>
      <c r="E41" s="144">
        <v>0</v>
      </c>
      <c r="F41" s="360">
        <v>3</v>
      </c>
      <c r="G41" s="360">
        <v>226.63</v>
      </c>
      <c r="H41" s="360">
        <f>B41+D41+F41</f>
        <v>4</v>
      </c>
      <c r="I41" s="145">
        <v>386.63</v>
      </c>
    </row>
    <row r="42" spans="1:9">
      <c r="A42" s="201">
        <v>41395</v>
      </c>
      <c r="B42" s="144">
        <v>0</v>
      </c>
      <c r="C42" s="144">
        <v>0</v>
      </c>
      <c r="D42" s="144">
        <v>0</v>
      </c>
      <c r="E42" s="144">
        <v>0</v>
      </c>
      <c r="F42" s="360">
        <v>5</v>
      </c>
      <c r="G42" s="360">
        <v>2833</v>
      </c>
      <c r="H42" s="360">
        <f t="shared" ref="H42:H49" si="0">B42+D42+F42</f>
        <v>5</v>
      </c>
      <c r="I42" s="145">
        <v>2832.57</v>
      </c>
    </row>
    <row r="43" spans="1:9">
      <c r="A43" s="201">
        <v>41426</v>
      </c>
      <c r="B43" s="144">
        <v>0</v>
      </c>
      <c r="C43" s="144">
        <v>0</v>
      </c>
      <c r="D43" s="144">
        <v>0</v>
      </c>
      <c r="E43" s="144">
        <v>0</v>
      </c>
      <c r="F43" s="360">
        <v>2</v>
      </c>
      <c r="G43" s="360">
        <v>1066</v>
      </c>
      <c r="H43" s="360">
        <f t="shared" si="0"/>
        <v>2</v>
      </c>
      <c r="I43" s="145">
        <v>1066</v>
      </c>
    </row>
    <row r="44" spans="1:9">
      <c r="A44" s="201">
        <v>41456</v>
      </c>
      <c r="B44" s="144">
        <v>0</v>
      </c>
      <c r="C44" s="144">
        <v>0</v>
      </c>
      <c r="D44" s="144">
        <v>0</v>
      </c>
      <c r="E44" s="144">
        <v>0</v>
      </c>
      <c r="F44" s="360">
        <v>2</v>
      </c>
      <c r="G44" s="360">
        <v>917.99</v>
      </c>
      <c r="H44" s="360">
        <f t="shared" si="0"/>
        <v>2</v>
      </c>
      <c r="I44" s="145">
        <v>917.99</v>
      </c>
    </row>
    <row r="45" spans="1:9">
      <c r="A45" s="201">
        <v>41487</v>
      </c>
      <c r="B45" s="144">
        <v>0</v>
      </c>
      <c r="C45" s="144">
        <v>0</v>
      </c>
      <c r="D45" s="144">
        <v>0</v>
      </c>
      <c r="E45" s="144">
        <v>0</v>
      </c>
      <c r="F45" s="360">
        <v>0</v>
      </c>
      <c r="G45" s="360">
        <v>0</v>
      </c>
      <c r="H45" s="360">
        <f t="shared" si="0"/>
        <v>0</v>
      </c>
      <c r="I45" s="145">
        <v>0</v>
      </c>
    </row>
    <row r="46" spans="1:9">
      <c r="A46" s="201">
        <v>41518</v>
      </c>
      <c r="B46" s="144">
        <v>0</v>
      </c>
      <c r="C46" s="144">
        <v>0</v>
      </c>
      <c r="D46" s="144">
        <v>0</v>
      </c>
      <c r="E46" s="144">
        <v>0</v>
      </c>
      <c r="F46" s="360">
        <v>0</v>
      </c>
      <c r="G46" s="360">
        <v>0</v>
      </c>
      <c r="H46" s="360">
        <f t="shared" si="0"/>
        <v>0</v>
      </c>
      <c r="I46" s="145">
        <v>0</v>
      </c>
    </row>
    <row r="47" spans="1:9">
      <c r="A47" s="201">
        <v>41548</v>
      </c>
      <c r="B47" s="144">
        <v>0</v>
      </c>
      <c r="C47" s="144">
        <v>0</v>
      </c>
      <c r="D47" s="144">
        <v>0</v>
      </c>
      <c r="E47" s="144">
        <v>0</v>
      </c>
      <c r="F47" s="360">
        <v>0</v>
      </c>
      <c r="G47" s="360">
        <v>0</v>
      </c>
      <c r="H47" s="360">
        <f t="shared" si="0"/>
        <v>0</v>
      </c>
      <c r="I47" s="145">
        <v>0</v>
      </c>
    </row>
    <row r="48" spans="1:9">
      <c r="A48" s="201">
        <v>41579</v>
      </c>
      <c r="B48" s="144">
        <v>0</v>
      </c>
      <c r="C48" s="144">
        <v>0</v>
      </c>
      <c r="D48" s="144">
        <v>0</v>
      </c>
      <c r="E48" s="144">
        <v>0</v>
      </c>
      <c r="F48" s="360">
        <v>0</v>
      </c>
      <c r="G48" s="360">
        <v>0</v>
      </c>
      <c r="H48" s="360">
        <f t="shared" si="0"/>
        <v>0</v>
      </c>
      <c r="I48" s="145">
        <v>0</v>
      </c>
    </row>
    <row r="49" spans="1:9">
      <c r="A49" s="201">
        <v>41609</v>
      </c>
      <c r="B49" s="144">
        <v>0</v>
      </c>
      <c r="C49" s="144">
        <v>0</v>
      </c>
      <c r="D49" s="144">
        <v>0</v>
      </c>
      <c r="E49" s="144">
        <v>0</v>
      </c>
      <c r="F49" s="360">
        <v>1</v>
      </c>
      <c r="G49" s="360">
        <v>279.55</v>
      </c>
      <c r="H49" s="360">
        <f t="shared" si="0"/>
        <v>1</v>
      </c>
      <c r="I49" s="145">
        <v>279.55</v>
      </c>
    </row>
    <row r="50" spans="1:9">
      <c r="A50" s="201">
        <v>41651</v>
      </c>
      <c r="B50" s="144">
        <v>0</v>
      </c>
      <c r="C50" s="144">
        <v>0</v>
      </c>
      <c r="D50" s="144">
        <v>0</v>
      </c>
      <c r="E50" s="144">
        <v>0</v>
      </c>
      <c r="F50" s="144">
        <v>1</v>
      </c>
      <c r="G50" s="144">
        <v>67.22</v>
      </c>
      <c r="H50" s="144">
        <v>1</v>
      </c>
      <c r="I50" s="145">
        <v>67.22</v>
      </c>
    </row>
    <row r="51" spans="1:9">
      <c r="A51" s="201">
        <v>41682</v>
      </c>
      <c r="B51" s="144">
        <v>0</v>
      </c>
      <c r="C51" s="144">
        <v>0</v>
      </c>
      <c r="D51" s="144">
        <v>0</v>
      </c>
      <c r="E51" s="144">
        <v>0</v>
      </c>
      <c r="F51" s="144">
        <v>2</v>
      </c>
      <c r="G51" s="144">
        <v>8112.58</v>
      </c>
      <c r="H51" s="144">
        <v>2</v>
      </c>
      <c r="I51" s="145">
        <v>8112.58</v>
      </c>
    </row>
    <row r="52" spans="1:9">
      <c r="A52" s="201">
        <v>41711</v>
      </c>
      <c r="B52" s="144">
        <v>0</v>
      </c>
      <c r="C52" s="144">
        <v>0</v>
      </c>
      <c r="D52" s="144">
        <v>0</v>
      </c>
      <c r="E52" s="144">
        <v>0</v>
      </c>
      <c r="F52" s="360">
        <v>0</v>
      </c>
      <c r="G52" s="360">
        <v>0</v>
      </c>
      <c r="H52" s="360">
        <v>0</v>
      </c>
      <c r="I52" s="145">
        <v>0</v>
      </c>
    </row>
    <row r="53" spans="1:9">
      <c r="A53" s="201">
        <v>41730</v>
      </c>
      <c r="B53" s="144">
        <v>0</v>
      </c>
      <c r="C53" s="144">
        <v>0</v>
      </c>
      <c r="D53" s="144">
        <v>0</v>
      </c>
      <c r="E53" s="144">
        <v>0</v>
      </c>
      <c r="F53" s="360">
        <v>0</v>
      </c>
      <c r="G53" s="360">
        <v>0</v>
      </c>
      <c r="H53" s="360">
        <v>0</v>
      </c>
      <c r="I53" s="145">
        <v>0</v>
      </c>
    </row>
    <row r="54" spans="1:9">
      <c r="A54" s="201">
        <v>41760</v>
      </c>
      <c r="B54" s="144">
        <v>0</v>
      </c>
      <c r="C54" s="144">
        <v>0</v>
      </c>
      <c r="D54" s="144">
        <v>0</v>
      </c>
      <c r="E54" s="144">
        <v>0</v>
      </c>
      <c r="F54" s="360">
        <v>3</v>
      </c>
      <c r="G54" s="360">
        <v>816</v>
      </c>
      <c r="H54" s="360">
        <v>3</v>
      </c>
      <c r="I54" s="145">
        <v>816</v>
      </c>
    </row>
    <row r="55" spans="1:9">
      <c r="A55" s="201">
        <v>41791</v>
      </c>
      <c r="B55" s="144">
        <v>0</v>
      </c>
      <c r="C55" s="144">
        <v>0</v>
      </c>
      <c r="D55" s="144">
        <v>0</v>
      </c>
      <c r="E55" s="144">
        <v>0</v>
      </c>
      <c r="F55" s="360">
        <v>3</v>
      </c>
      <c r="G55" s="360">
        <v>6342.07</v>
      </c>
      <c r="H55" s="360">
        <v>3</v>
      </c>
      <c r="I55" s="145">
        <v>6342.07</v>
      </c>
    </row>
    <row r="56" spans="1:9">
      <c r="A56" s="201">
        <v>41821</v>
      </c>
      <c r="B56" s="144">
        <v>0</v>
      </c>
      <c r="C56" s="144">
        <v>0</v>
      </c>
      <c r="D56" s="144">
        <v>0</v>
      </c>
      <c r="E56" s="144">
        <v>0</v>
      </c>
      <c r="F56" s="144">
        <v>8</v>
      </c>
      <c r="G56" s="144">
        <v>9689.7800000000007</v>
      </c>
      <c r="H56" s="360">
        <v>8</v>
      </c>
      <c r="I56" s="145">
        <v>9689.7800000000007</v>
      </c>
    </row>
    <row r="57" spans="1:9">
      <c r="A57" s="201">
        <v>41852</v>
      </c>
      <c r="B57" s="144">
        <v>1</v>
      </c>
      <c r="C57" s="144">
        <v>625</v>
      </c>
      <c r="D57" s="144">
        <v>0</v>
      </c>
      <c r="E57" s="144">
        <v>0</v>
      </c>
      <c r="F57" s="144">
        <v>3</v>
      </c>
      <c r="G57" s="144">
        <v>701.6</v>
      </c>
      <c r="H57" s="360">
        <v>4</v>
      </c>
      <c r="I57" s="145">
        <v>1326.6</v>
      </c>
    </row>
    <row r="58" spans="1:9">
      <c r="A58" s="201">
        <v>41883</v>
      </c>
      <c r="B58" s="144">
        <v>0</v>
      </c>
      <c r="C58" s="144">
        <v>0</v>
      </c>
      <c r="D58" s="144">
        <v>0</v>
      </c>
      <c r="E58" s="144">
        <v>0</v>
      </c>
      <c r="F58" s="144">
        <v>5</v>
      </c>
      <c r="G58" s="144">
        <v>2154.3429846479999</v>
      </c>
      <c r="H58" s="360">
        <v>5</v>
      </c>
      <c r="I58" s="145">
        <v>2154.3429846479999</v>
      </c>
    </row>
    <row r="59" spans="1:9">
      <c r="A59" s="201">
        <v>41913</v>
      </c>
      <c r="B59" s="144">
        <v>1</v>
      </c>
      <c r="C59" s="144">
        <v>100.21</v>
      </c>
      <c r="D59" s="144">
        <v>0</v>
      </c>
      <c r="E59" s="144">
        <v>0</v>
      </c>
      <c r="F59" s="144">
        <v>6</v>
      </c>
      <c r="G59" s="144">
        <v>972.51</v>
      </c>
      <c r="H59" s="360">
        <v>7</v>
      </c>
      <c r="I59" s="145">
        <v>1072.72</v>
      </c>
    </row>
    <row r="60" spans="1:9">
      <c r="A60" s="201">
        <v>41944</v>
      </c>
      <c r="B60" s="144">
        <v>0</v>
      </c>
      <c r="C60" s="144">
        <v>0</v>
      </c>
      <c r="D60" s="144">
        <v>0</v>
      </c>
      <c r="E60" s="144">
        <v>0</v>
      </c>
      <c r="F60" s="144">
        <v>1</v>
      </c>
      <c r="G60" s="144">
        <v>490.8</v>
      </c>
      <c r="H60" s="360">
        <v>1</v>
      </c>
      <c r="I60" s="145">
        <v>490.8</v>
      </c>
    </row>
    <row r="61" spans="1:9">
      <c r="A61" s="201">
        <v>41974</v>
      </c>
      <c r="B61" s="144">
        <v>0</v>
      </c>
      <c r="C61" s="144">
        <v>0</v>
      </c>
      <c r="D61" s="144">
        <v>1</v>
      </c>
      <c r="E61" s="144">
        <v>100.69</v>
      </c>
      <c r="F61" s="144">
        <v>8</v>
      </c>
      <c r="G61" s="144">
        <v>2458.7199999999998</v>
      </c>
      <c r="H61" s="360">
        <v>9</v>
      </c>
      <c r="I61" s="145">
        <v>2559.41</v>
      </c>
    </row>
    <row r="62" spans="1:9">
      <c r="A62" s="201">
        <v>42005</v>
      </c>
      <c r="B62" s="144">
        <v>0</v>
      </c>
      <c r="C62" s="144">
        <v>0</v>
      </c>
      <c r="D62" s="144">
        <v>0</v>
      </c>
      <c r="E62" s="144">
        <v>0</v>
      </c>
      <c r="F62" s="144">
        <v>2</v>
      </c>
      <c r="G62" s="144">
        <v>225.03</v>
      </c>
      <c r="H62" s="360">
        <v>2</v>
      </c>
      <c r="I62" s="145">
        <v>225.03</v>
      </c>
    </row>
    <row r="63" spans="1:9">
      <c r="A63" s="201">
        <v>42036</v>
      </c>
      <c r="B63" s="144">
        <v>0</v>
      </c>
      <c r="C63" s="144">
        <v>0</v>
      </c>
      <c r="D63" s="144">
        <v>1</v>
      </c>
      <c r="E63" s="144">
        <v>55.01</v>
      </c>
      <c r="F63" s="144">
        <v>2</v>
      </c>
      <c r="G63" s="144">
        <v>2200</v>
      </c>
      <c r="H63" s="360">
        <v>3</v>
      </c>
      <c r="I63" s="145">
        <v>2255.0100000000002</v>
      </c>
    </row>
    <row r="64" spans="1:9">
      <c r="A64" s="201">
        <v>42064</v>
      </c>
      <c r="B64" s="144">
        <v>0</v>
      </c>
      <c r="C64" s="144">
        <v>0</v>
      </c>
      <c r="D64" s="144">
        <v>6</v>
      </c>
      <c r="E64" s="144">
        <v>2170.73</v>
      </c>
      <c r="F64" s="144">
        <v>0</v>
      </c>
      <c r="G64" s="144">
        <v>0</v>
      </c>
      <c r="H64" s="360">
        <v>6</v>
      </c>
      <c r="I64" s="145">
        <v>2170.73</v>
      </c>
    </row>
    <row r="65" spans="1:11">
      <c r="A65" s="201">
        <v>42095</v>
      </c>
      <c r="B65" s="144">
        <v>0</v>
      </c>
      <c r="C65" s="144">
        <v>0</v>
      </c>
      <c r="D65" s="144">
        <v>4</v>
      </c>
      <c r="E65" s="144">
        <v>1031.69</v>
      </c>
      <c r="F65" s="144">
        <v>0</v>
      </c>
      <c r="G65" s="144">
        <v>0</v>
      </c>
      <c r="H65" s="360">
        <v>4</v>
      </c>
      <c r="I65" s="145">
        <v>1031.69</v>
      </c>
    </row>
    <row r="66" spans="1:11">
      <c r="A66" s="201">
        <v>42125</v>
      </c>
      <c r="B66" s="144">
        <v>0</v>
      </c>
      <c r="C66" s="144">
        <v>0</v>
      </c>
      <c r="D66" s="144">
        <v>2</v>
      </c>
      <c r="E66" s="144">
        <v>400.58</v>
      </c>
      <c r="F66" s="144">
        <v>1</v>
      </c>
      <c r="G66" s="144">
        <v>325</v>
      </c>
      <c r="H66" s="360">
        <v>3</v>
      </c>
      <c r="I66" s="145">
        <v>725.57999999999993</v>
      </c>
    </row>
    <row r="67" spans="1:11">
      <c r="A67" s="201">
        <v>42156</v>
      </c>
      <c r="B67" s="144">
        <v>0</v>
      </c>
      <c r="C67" s="144">
        <v>0</v>
      </c>
      <c r="D67" s="144">
        <v>0</v>
      </c>
      <c r="E67" s="144">
        <v>0</v>
      </c>
      <c r="F67" s="144">
        <v>2</v>
      </c>
      <c r="G67" s="144">
        <v>1507.48</v>
      </c>
      <c r="H67" s="360">
        <v>2</v>
      </c>
      <c r="I67" s="145">
        <v>1507.48</v>
      </c>
    </row>
    <row r="68" spans="1:11">
      <c r="A68" s="201">
        <v>42186</v>
      </c>
      <c r="B68" s="144">
        <v>0</v>
      </c>
      <c r="C68" s="144">
        <v>0</v>
      </c>
      <c r="D68" s="144">
        <v>1</v>
      </c>
      <c r="E68" s="144">
        <v>62.064999999999998</v>
      </c>
      <c r="F68" s="144">
        <v>4</v>
      </c>
      <c r="G68" s="144">
        <v>4761.6871590000001</v>
      </c>
      <c r="H68" s="360">
        <v>5</v>
      </c>
      <c r="I68" s="145">
        <v>4823.7521589999997</v>
      </c>
    </row>
    <row r="69" spans="1:11">
      <c r="A69" s="201">
        <v>42217</v>
      </c>
      <c r="B69" s="144">
        <v>0</v>
      </c>
      <c r="C69" s="144">
        <v>0</v>
      </c>
      <c r="D69" s="144">
        <v>0</v>
      </c>
      <c r="E69" s="144">
        <v>0</v>
      </c>
      <c r="F69" s="144">
        <v>2</v>
      </c>
      <c r="G69" s="144">
        <v>231.09</v>
      </c>
      <c r="H69" s="360">
        <v>2</v>
      </c>
      <c r="I69" s="145">
        <v>231.09</v>
      </c>
    </row>
    <row r="70" spans="1:11">
      <c r="A70" s="201">
        <v>42248</v>
      </c>
      <c r="B70" s="144">
        <v>0</v>
      </c>
      <c r="C70" s="144">
        <v>0</v>
      </c>
      <c r="D70" s="144">
        <v>0</v>
      </c>
      <c r="E70" s="144">
        <v>0</v>
      </c>
      <c r="F70" s="144">
        <v>2</v>
      </c>
      <c r="G70" s="144">
        <v>4338</v>
      </c>
      <c r="H70" s="360">
        <v>2</v>
      </c>
      <c r="I70" s="145">
        <v>4338</v>
      </c>
    </row>
    <row r="71" spans="1:11">
      <c r="A71" s="201">
        <v>42278</v>
      </c>
      <c r="B71" s="144">
        <v>0</v>
      </c>
      <c r="C71" s="144">
        <v>0</v>
      </c>
      <c r="D71" s="144">
        <v>0</v>
      </c>
      <c r="E71" s="144">
        <v>0</v>
      </c>
      <c r="F71" s="144">
        <v>0</v>
      </c>
      <c r="G71" s="144">
        <v>0</v>
      </c>
      <c r="H71" s="360">
        <v>0</v>
      </c>
      <c r="I71" s="145">
        <v>0</v>
      </c>
    </row>
    <row r="72" spans="1:11">
      <c r="A72" s="201">
        <v>42309</v>
      </c>
      <c r="B72" s="144">
        <v>0</v>
      </c>
      <c r="C72" s="144">
        <v>0</v>
      </c>
      <c r="D72" s="144">
        <v>0</v>
      </c>
      <c r="E72" s="144">
        <v>0</v>
      </c>
      <c r="F72" s="144">
        <v>1</v>
      </c>
      <c r="G72" s="144">
        <v>409.28</v>
      </c>
      <c r="H72" s="360">
        <v>1</v>
      </c>
      <c r="I72" s="145">
        <v>409.28</v>
      </c>
    </row>
    <row r="73" spans="1:11">
      <c r="A73" s="201">
        <v>42339</v>
      </c>
      <c r="B73" s="144">
        <v>0</v>
      </c>
      <c r="C73" s="144">
        <v>0</v>
      </c>
      <c r="D73" s="144">
        <v>0</v>
      </c>
      <c r="E73" s="144">
        <v>0</v>
      </c>
      <c r="F73" s="144">
        <v>3</v>
      </c>
      <c r="G73" s="144">
        <v>1287.6616394</v>
      </c>
      <c r="H73" s="360">
        <v>3</v>
      </c>
      <c r="I73" s="145">
        <v>1287.6616394</v>
      </c>
    </row>
    <row r="74" spans="1:11" ht="98.25" customHeight="1">
      <c r="A74" s="823" t="s">
        <v>420</v>
      </c>
      <c r="B74" s="823"/>
      <c r="C74" s="823"/>
      <c r="D74" s="823"/>
      <c r="E74" s="823"/>
      <c r="F74" s="823"/>
      <c r="G74" s="823"/>
      <c r="H74" s="823"/>
      <c r="I74" s="823"/>
      <c r="J74" s="823"/>
      <c r="K74" s="823"/>
    </row>
    <row r="75" spans="1:11">
      <c r="A75" s="583" t="s">
        <v>215</v>
      </c>
      <c r="B75" s="484"/>
      <c r="C75" s="484"/>
      <c r="D75" s="484"/>
      <c r="E75" s="484"/>
      <c r="F75" s="484"/>
      <c r="G75" s="484"/>
      <c r="H75" s="484"/>
      <c r="I75" s="484"/>
      <c r="J75" s="484"/>
      <c r="K75" s="484"/>
    </row>
  </sheetData>
  <mergeCells count="6">
    <mergeCell ref="A74:K74"/>
    <mergeCell ref="A2:A3"/>
    <mergeCell ref="B2:C2"/>
    <mergeCell ref="D2:E2"/>
    <mergeCell ref="H2:I2"/>
    <mergeCell ref="F2:G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I74"/>
  <sheetViews>
    <sheetView workbookViewId="0">
      <selection activeCell="E77" sqref="E77"/>
    </sheetView>
  </sheetViews>
  <sheetFormatPr defaultRowHeight="12.75"/>
  <sheetData>
    <row r="1" spans="1:9" ht="15.75">
      <c r="A1" s="828" t="s">
        <v>510</v>
      </c>
      <c r="B1" s="828"/>
      <c r="C1" s="828"/>
      <c r="D1" s="828"/>
      <c r="E1" s="828"/>
      <c r="F1" s="828"/>
      <c r="G1" s="828"/>
      <c r="H1" s="828"/>
      <c r="I1" s="828"/>
    </row>
    <row r="2" spans="1:9">
      <c r="A2" s="510"/>
      <c r="B2" s="829" t="s">
        <v>67</v>
      </c>
      <c r="C2" s="829"/>
      <c r="D2" s="829" t="s">
        <v>68</v>
      </c>
      <c r="E2" s="829"/>
      <c r="F2" s="830" t="s">
        <v>240</v>
      </c>
      <c r="G2" s="830"/>
      <c r="H2" s="831" t="s">
        <v>0</v>
      </c>
      <c r="I2" s="831"/>
    </row>
    <row r="3" spans="1:9" ht="29.25" customHeight="1">
      <c r="A3" s="510" t="s">
        <v>287</v>
      </c>
      <c r="B3" s="511" t="s">
        <v>261</v>
      </c>
      <c r="C3" s="512" t="s">
        <v>415</v>
      </c>
      <c r="D3" s="511" t="s">
        <v>261</v>
      </c>
      <c r="E3" s="512" t="s">
        <v>415</v>
      </c>
      <c r="F3" s="511" t="s">
        <v>261</v>
      </c>
      <c r="G3" s="512" t="s">
        <v>415</v>
      </c>
      <c r="H3" s="511" t="s">
        <v>261</v>
      </c>
      <c r="I3" s="512" t="s">
        <v>415</v>
      </c>
    </row>
    <row r="4" spans="1:9">
      <c r="A4" s="513">
        <v>1</v>
      </c>
      <c r="B4" s="513">
        <v>2</v>
      </c>
      <c r="C4" s="513">
        <v>3</v>
      </c>
      <c r="D4" s="513">
        <v>4</v>
      </c>
      <c r="E4" s="513">
        <v>5</v>
      </c>
      <c r="F4" s="385">
        <v>6</v>
      </c>
      <c r="G4" s="513">
        <v>7</v>
      </c>
      <c r="H4" s="513">
        <v>8</v>
      </c>
      <c r="I4" s="513">
        <v>9</v>
      </c>
    </row>
    <row r="5" spans="1:9">
      <c r="A5" s="514">
        <v>40274</v>
      </c>
      <c r="B5" s="515">
        <v>1</v>
      </c>
      <c r="C5" s="515">
        <v>8</v>
      </c>
      <c r="D5" s="515">
        <v>19</v>
      </c>
      <c r="E5" s="515">
        <v>548</v>
      </c>
      <c r="F5" s="516">
        <v>2</v>
      </c>
      <c r="G5" s="515">
        <v>322</v>
      </c>
      <c r="H5" s="515">
        <v>22</v>
      </c>
      <c r="I5" s="515">
        <v>878</v>
      </c>
    </row>
    <row r="6" spans="1:9">
      <c r="A6" s="514">
        <v>40304</v>
      </c>
      <c r="B6" s="515">
        <v>20</v>
      </c>
      <c r="C6" s="515">
        <v>383</v>
      </c>
      <c r="D6" s="515">
        <v>13</v>
      </c>
      <c r="E6" s="515">
        <v>408</v>
      </c>
      <c r="F6" s="516">
        <v>4</v>
      </c>
      <c r="G6" s="515">
        <v>275</v>
      </c>
      <c r="H6" s="515">
        <v>37</v>
      </c>
      <c r="I6" s="515">
        <v>1066</v>
      </c>
    </row>
    <row r="7" spans="1:9">
      <c r="A7" s="514">
        <v>40335</v>
      </c>
      <c r="B7" s="515">
        <v>20</v>
      </c>
      <c r="C7" s="515">
        <v>372</v>
      </c>
      <c r="D7" s="515">
        <v>31</v>
      </c>
      <c r="E7" s="515">
        <v>2728</v>
      </c>
      <c r="F7" s="516">
        <v>9</v>
      </c>
      <c r="G7" s="515">
        <v>408</v>
      </c>
      <c r="H7" s="515">
        <v>60</v>
      </c>
      <c r="I7" s="515">
        <v>3507</v>
      </c>
    </row>
    <row r="8" spans="1:9">
      <c r="A8" s="514">
        <v>40365</v>
      </c>
      <c r="B8" s="515">
        <v>4</v>
      </c>
      <c r="C8" s="515">
        <v>78</v>
      </c>
      <c r="D8" s="515">
        <v>26</v>
      </c>
      <c r="E8" s="515">
        <v>1000</v>
      </c>
      <c r="F8" s="516">
        <v>12</v>
      </c>
      <c r="G8" s="515">
        <v>154</v>
      </c>
      <c r="H8" s="515">
        <v>42</v>
      </c>
      <c r="I8" s="515">
        <v>1232</v>
      </c>
    </row>
    <row r="9" spans="1:9">
      <c r="A9" s="514">
        <v>40396</v>
      </c>
      <c r="B9" s="515">
        <v>5</v>
      </c>
      <c r="C9" s="515">
        <v>305</v>
      </c>
      <c r="D9" s="515">
        <v>13</v>
      </c>
      <c r="E9" s="515">
        <v>547</v>
      </c>
      <c r="F9" s="516">
        <v>17</v>
      </c>
      <c r="G9" s="515">
        <v>3113</v>
      </c>
      <c r="H9" s="515">
        <v>35</v>
      </c>
      <c r="I9" s="515">
        <v>3965</v>
      </c>
    </row>
    <row r="10" spans="1:9">
      <c r="A10" s="514">
        <v>40427</v>
      </c>
      <c r="B10" s="515">
        <v>1</v>
      </c>
      <c r="C10" s="515">
        <v>10</v>
      </c>
      <c r="D10" s="515">
        <v>-5</v>
      </c>
      <c r="E10" s="515">
        <v>-53</v>
      </c>
      <c r="F10" s="516">
        <v>16</v>
      </c>
      <c r="G10" s="515">
        <v>3543</v>
      </c>
      <c r="H10" s="515">
        <v>12</v>
      </c>
      <c r="I10" s="515">
        <v>3500</v>
      </c>
    </row>
    <row r="11" spans="1:9">
      <c r="A11" s="514">
        <v>40457</v>
      </c>
      <c r="B11" s="515">
        <v>8</v>
      </c>
      <c r="C11" s="515">
        <v>53</v>
      </c>
      <c r="D11" s="515">
        <v>19</v>
      </c>
      <c r="E11" s="515">
        <v>5667</v>
      </c>
      <c r="F11" s="516">
        <v>0</v>
      </c>
      <c r="G11" s="515">
        <v>0</v>
      </c>
      <c r="H11" s="515">
        <v>27</v>
      </c>
      <c r="I11" s="515">
        <v>5720</v>
      </c>
    </row>
    <row r="12" spans="1:9">
      <c r="A12" s="514">
        <v>40488</v>
      </c>
      <c r="B12" s="515">
        <v>6</v>
      </c>
      <c r="C12" s="515">
        <v>33</v>
      </c>
      <c r="D12" s="515">
        <v>0</v>
      </c>
      <c r="E12" s="515">
        <v>0</v>
      </c>
      <c r="F12" s="516">
        <v>11</v>
      </c>
      <c r="G12" s="515">
        <v>458</v>
      </c>
      <c r="H12" s="515">
        <v>17</v>
      </c>
      <c r="I12" s="515">
        <v>491</v>
      </c>
    </row>
    <row r="13" spans="1:9">
      <c r="A13" s="514">
        <v>40518</v>
      </c>
      <c r="B13" s="515">
        <v>0</v>
      </c>
      <c r="C13" s="515">
        <v>0</v>
      </c>
      <c r="D13" s="515">
        <v>13</v>
      </c>
      <c r="E13" s="515">
        <v>318</v>
      </c>
      <c r="F13" s="516">
        <v>11</v>
      </c>
      <c r="G13" s="515">
        <v>1103</v>
      </c>
      <c r="H13" s="515">
        <v>24</v>
      </c>
      <c r="I13" s="515">
        <v>1422</v>
      </c>
    </row>
    <row r="14" spans="1:9">
      <c r="A14" s="514">
        <v>40544</v>
      </c>
      <c r="B14" s="515">
        <v>10</v>
      </c>
      <c r="C14" s="515">
        <v>85</v>
      </c>
      <c r="D14" s="515">
        <v>-4</v>
      </c>
      <c r="E14" s="515">
        <v>-50</v>
      </c>
      <c r="F14" s="516">
        <v>34</v>
      </c>
      <c r="G14" s="515">
        <v>2063</v>
      </c>
      <c r="H14" s="515">
        <v>40</v>
      </c>
      <c r="I14" s="515">
        <v>2098</v>
      </c>
    </row>
    <row r="15" spans="1:9">
      <c r="A15" s="514">
        <v>40575</v>
      </c>
      <c r="B15" s="515">
        <v>3</v>
      </c>
      <c r="C15" s="515">
        <v>13</v>
      </c>
      <c r="D15" s="515">
        <v>10</v>
      </c>
      <c r="E15" s="515">
        <v>618</v>
      </c>
      <c r="F15" s="516">
        <v>13</v>
      </c>
      <c r="G15" s="515">
        <v>4928</v>
      </c>
      <c r="H15" s="515">
        <v>26</v>
      </c>
      <c r="I15" s="515">
        <v>5559</v>
      </c>
    </row>
    <row r="16" spans="1:9">
      <c r="A16" s="514">
        <v>40603</v>
      </c>
      <c r="B16" s="515">
        <v>0</v>
      </c>
      <c r="C16" s="515">
        <v>0</v>
      </c>
      <c r="D16" s="515">
        <v>16</v>
      </c>
      <c r="E16" s="515">
        <v>288</v>
      </c>
      <c r="F16" s="516">
        <v>10</v>
      </c>
      <c r="G16" s="515">
        <v>732</v>
      </c>
      <c r="H16" s="515">
        <v>26</v>
      </c>
      <c r="I16" s="515">
        <v>1020</v>
      </c>
    </row>
    <row r="17" spans="1:9">
      <c r="A17" s="514">
        <v>40634</v>
      </c>
      <c r="B17" s="515">
        <v>11</v>
      </c>
      <c r="C17" s="515">
        <v>134.148360948</v>
      </c>
      <c r="D17" s="515">
        <v>9</v>
      </c>
      <c r="E17" s="515">
        <v>747.92411423999977</v>
      </c>
      <c r="F17" s="516">
        <v>10</v>
      </c>
      <c r="G17" s="515">
        <v>7893.4291426529999</v>
      </c>
      <c r="H17" s="515">
        <f>B17+D17+F17</f>
        <v>30</v>
      </c>
      <c r="I17" s="515">
        <f>C17+E17+G17</f>
        <v>8775.5016178410006</v>
      </c>
    </row>
    <row r="18" spans="1:9">
      <c r="A18" s="514">
        <v>40664</v>
      </c>
      <c r="B18" s="515">
        <v>4</v>
      </c>
      <c r="C18" s="515">
        <v>37.892065899999999</v>
      </c>
      <c r="D18" s="515">
        <v>6</v>
      </c>
      <c r="E18" s="515">
        <v>1134.0762357790002</v>
      </c>
      <c r="F18" s="516">
        <v>15</v>
      </c>
      <c r="G18" s="515">
        <v>4759.2956991030005</v>
      </c>
      <c r="H18" s="515">
        <f t="shared" ref="H18:I25" si="0">B18+D18+F18</f>
        <v>25</v>
      </c>
      <c r="I18" s="515">
        <f t="shared" si="0"/>
        <v>5931.2640007820009</v>
      </c>
    </row>
    <row r="19" spans="1:9">
      <c r="A19" s="514">
        <v>40695</v>
      </c>
      <c r="B19" s="515">
        <v>9</v>
      </c>
      <c r="C19" s="515">
        <v>1164.0132957789999</v>
      </c>
      <c r="D19" s="515">
        <v>5</v>
      </c>
      <c r="E19" s="515">
        <v>182.99857365</v>
      </c>
      <c r="F19" s="516">
        <v>9</v>
      </c>
      <c r="G19" s="515">
        <v>348.23671238359998</v>
      </c>
      <c r="H19" s="515">
        <f t="shared" si="0"/>
        <v>23</v>
      </c>
      <c r="I19" s="515">
        <f t="shared" si="0"/>
        <v>1695.2485818125999</v>
      </c>
    </row>
    <row r="20" spans="1:9">
      <c r="A20" s="514">
        <v>40725</v>
      </c>
      <c r="B20" s="515">
        <v>15</v>
      </c>
      <c r="C20" s="515">
        <v>129.27394141600001</v>
      </c>
      <c r="D20" s="515">
        <v>8</v>
      </c>
      <c r="E20" s="515">
        <v>168.28554761199999</v>
      </c>
      <c r="F20" s="516">
        <v>15</v>
      </c>
      <c r="G20" s="515">
        <v>1989.1971423770001</v>
      </c>
      <c r="H20" s="515">
        <f t="shared" si="0"/>
        <v>38</v>
      </c>
      <c r="I20" s="515">
        <f t="shared" si="0"/>
        <v>2286.756631405</v>
      </c>
    </row>
    <row r="21" spans="1:9">
      <c r="A21" s="514">
        <v>40766</v>
      </c>
      <c r="B21" s="515">
        <v>12</v>
      </c>
      <c r="C21" s="515">
        <v>126.66164381799999</v>
      </c>
      <c r="D21" s="515">
        <v>12</v>
      </c>
      <c r="E21" s="515">
        <v>495.72187244500003</v>
      </c>
      <c r="F21" s="516">
        <v>5</v>
      </c>
      <c r="G21" s="515">
        <v>65.372883169999994</v>
      </c>
      <c r="H21" s="515">
        <f t="shared" si="0"/>
        <v>29</v>
      </c>
      <c r="I21" s="515">
        <f t="shared" si="0"/>
        <v>687.75639943300007</v>
      </c>
    </row>
    <row r="22" spans="1:9">
      <c r="A22" s="514">
        <v>40797</v>
      </c>
      <c r="B22" s="515">
        <v>12</v>
      </c>
      <c r="C22" s="515">
        <v>179.89134877400002</v>
      </c>
      <c r="D22" s="515">
        <v>10</v>
      </c>
      <c r="E22" s="515">
        <v>195.3263212</v>
      </c>
      <c r="F22" s="516">
        <v>3</v>
      </c>
      <c r="G22" s="515">
        <v>123.324518</v>
      </c>
      <c r="H22" s="515">
        <f t="shared" si="0"/>
        <v>25</v>
      </c>
      <c r="I22" s="515">
        <f t="shared" si="0"/>
        <v>498.54218797400006</v>
      </c>
    </row>
    <row r="23" spans="1:9">
      <c r="A23" s="514">
        <v>40827</v>
      </c>
      <c r="B23" s="515">
        <v>14</v>
      </c>
      <c r="C23" s="515">
        <v>342</v>
      </c>
      <c r="D23" s="515">
        <v>6</v>
      </c>
      <c r="E23" s="515">
        <v>61</v>
      </c>
      <c r="F23" s="516">
        <v>4</v>
      </c>
      <c r="G23" s="515">
        <v>75</v>
      </c>
      <c r="H23" s="515">
        <f t="shared" si="0"/>
        <v>24</v>
      </c>
      <c r="I23" s="515">
        <f t="shared" si="0"/>
        <v>478</v>
      </c>
    </row>
    <row r="24" spans="1:9">
      <c r="A24" s="514">
        <v>40858</v>
      </c>
      <c r="B24" s="515">
        <v>15</v>
      </c>
      <c r="C24" s="515">
        <v>75.712159291999996</v>
      </c>
      <c r="D24" s="515">
        <v>3</v>
      </c>
      <c r="E24" s="515">
        <v>34.560557711999998</v>
      </c>
      <c r="F24" s="516">
        <v>3</v>
      </c>
      <c r="G24" s="515">
        <v>58.347999999999999</v>
      </c>
      <c r="H24" s="515">
        <f t="shared" si="0"/>
        <v>21</v>
      </c>
      <c r="I24" s="515">
        <f t="shared" si="0"/>
        <v>168.62071700399997</v>
      </c>
    </row>
    <row r="25" spans="1:9">
      <c r="A25" s="514">
        <v>40888</v>
      </c>
      <c r="B25" s="515">
        <v>8</v>
      </c>
      <c r="C25" s="515">
        <v>263.50656529999998</v>
      </c>
      <c r="D25" s="515">
        <v>8</v>
      </c>
      <c r="E25" s="515">
        <v>148.23014233200001</v>
      </c>
      <c r="F25" s="516">
        <v>3</v>
      </c>
      <c r="G25" s="515">
        <v>105.51284905</v>
      </c>
      <c r="H25" s="515">
        <f t="shared" si="0"/>
        <v>19</v>
      </c>
      <c r="I25" s="515">
        <f t="shared" si="0"/>
        <v>517.24955668200005</v>
      </c>
    </row>
    <row r="26" spans="1:9">
      <c r="A26" s="514">
        <v>40919</v>
      </c>
      <c r="B26" s="515">
        <v>15</v>
      </c>
      <c r="C26" s="515">
        <v>128.71272114999999</v>
      </c>
      <c r="D26" s="515">
        <v>7</v>
      </c>
      <c r="E26" s="515">
        <v>385.68592077399995</v>
      </c>
      <c r="F26" s="516">
        <v>12</v>
      </c>
      <c r="G26" s="515">
        <v>223.878860296</v>
      </c>
      <c r="H26" s="515">
        <v>34</v>
      </c>
      <c r="I26" s="515">
        <v>738.27750221999997</v>
      </c>
    </row>
    <row r="27" spans="1:9">
      <c r="A27" s="514">
        <v>40950</v>
      </c>
      <c r="B27" s="515">
        <v>13</v>
      </c>
      <c r="C27" s="515">
        <v>170.91078299999998</v>
      </c>
      <c r="D27" s="515">
        <v>4</v>
      </c>
      <c r="E27" s="515">
        <v>144.53763040000001</v>
      </c>
      <c r="F27" s="516">
        <v>10</v>
      </c>
      <c r="G27" s="515">
        <v>3031.4826224080002</v>
      </c>
      <c r="H27" s="515">
        <v>27</v>
      </c>
      <c r="I27" s="515">
        <v>3346.9310358080002</v>
      </c>
    </row>
    <row r="28" spans="1:9">
      <c r="A28" s="514">
        <v>40979</v>
      </c>
      <c r="B28" s="515">
        <v>5</v>
      </c>
      <c r="C28" s="515">
        <v>67.4355738</v>
      </c>
      <c r="D28" s="515">
        <v>10</v>
      </c>
      <c r="E28" s="515">
        <v>467.21887499900004</v>
      </c>
      <c r="F28" s="516">
        <v>1</v>
      </c>
      <c r="G28" s="515">
        <v>50</v>
      </c>
      <c r="H28" s="515">
        <v>16</v>
      </c>
      <c r="I28" s="515">
        <v>584.65444879900008</v>
      </c>
    </row>
    <row r="29" spans="1:9">
      <c r="A29" s="514">
        <v>41011</v>
      </c>
      <c r="B29" s="515">
        <v>1</v>
      </c>
      <c r="C29" s="515">
        <v>1.882188</v>
      </c>
      <c r="D29" s="515">
        <v>2</v>
      </c>
      <c r="E29" s="515">
        <v>97.304991999999984</v>
      </c>
      <c r="F29" s="516">
        <v>18</v>
      </c>
      <c r="G29" s="515">
        <v>10166.211460322998</v>
      </c>
      <c r="H29" s="515">
        <f>SUM(B29,D29,F29)</f>
        <v>21</v>
      </c>
      <c r="I29" s="515">
        <f>SUM(C29,E29,G29)</f>
        <v>10265.398640322999</v>
      </c>
    </row>
    <row r="30" spans="1:9">
      <c r="A30" s="514">
        <v>41041</v>
      </c>
      <c r="B30" s="515">
        <v>13</v>
      </c>
      <c r="C30" s="515">
        <v>2808.8594771150001</v>
      </c>
      <c r="D30" s="515">
        <v>21</v>
      </c>
      <c r="E30" s="515">
        <v>8507.5586656979995</v>
      </c>
      <c r="F30" s="516">
        <v>10</v>
      </c>
      <c r="G30" s="515">
        <v>3670.4142843229997</v>
      </c>
      <c r="H30" s="515">
        <f t="shared" ref="H30:I36" si="1">SUM(B30,D30,F30)</f>
        <v>44</v>
      </c>
      <c r="I30" s="515">
        <f t="shared" si="1"/>
        <v>14986.832427136</v>
      </c>
    </row>
    <row r="31" spans="1:9">
      <c r="A31" s="514">
        <v>41072</v>
      </c>
      <c r="B31" s="515">
        <v>31</v>
      </c>
      <c r="C31" s="515">
        <v>2144.3485660819997</v>
      </c>
      <c r="D31" s="515">
        <v>5</v>
      </c>
      <c r="E31" s="515">
        <v>2302.8948474940003</v>
      </c>
      <c r="F31" s="516">
        <v>13</v>
      </c>
      <c r="G31" s="515">
        <v>2382.3294740150004</v>
      </c>
      <c r="H31" s="515">
        <f t="shared" si="1"/>
        <v>49</v>
      </c>
      <c r="I31" s="515">
        <f t="shared" si="1"/>
        <v>6829.5728875909999</v>
      </c>
    </row>
    <row r="32" spans="1:9">
      <c r="A32" s="514">
        <v>41102</v>
      </c>
      <c r="B32" s="515">
        <v>23</v>
      </c>
      <c r="C32" s="515">
        <v>372.68876735000003</v>
      </c>
      <c r="D32" s="515">
        <v>9</v>
      </c>
      <c r="E32" s="515">
        <v>361.77558248299999</v>
      </c>
      <c r="F32" s="516">
        <v>13</v>
      </c>
      <c r="G32" s="515">
        <v>1247.847470914</v>
      </c>
      <c r="H32" s="515">
        <f t="shared" si="1"/>
        <v>45</v>
      </c>
      <c r="I32" s="515">
        <f t="shared" si="1"/>
        <v>1982.3118207470002</v>
      </c>
    </row>
    <row r="33" spans="1:9">
      <c r="A33" s="514">
        <v>41133</v>
      </c>
      <c r="B33" s="515">
        <v>25</v>
      </c>
      <c r="C33" s="515">
        <v>819.19773549999991</v>
      </c>
      <c r="D33" s="515">
        <v>4</v>
      </c>
      <c r="E33" s="515">
        <v>394.29550001799998</v>
      </c>
      <c r="F33" s="516">
        <v>11</v>
      </c>
      <c r="G33" s="515">
        <v>1106.0467867010004</v>
      </c>
      <c r="H33" s="515">
        <f t="shared" si="1"/>
        <v>40</v>
      </c>
      <c r="I33" s="515">
        <f t="shared" si="1"/>
        <v>2319.5400222190001</v>
      </c>
    </row>
    <row r="34" spans="1:9">
      <c r="A34" s="514">
        <v>41164</v>
      </c>
      <c r="B34" s="515">
        <v>17</v>
      </c>
      <c r="C34" s="515">
        <v>277.67688250000003</v>
      </c>
      <c r="D34" s="515">
        <v>6</v>
      </c>
      <c r="E34" s="515">
        <v>262.58383000000003</v>
      </c>
      <c r="F34" s="516">
        <v>12</v>
      </c>
      <c r="G34" s="515">
        <v>392.53369054399991</v>
      </c>
      <c r="H34" s="515">
        <f t="shared" si="1"/>
        <v>35</v>
      </c>
      <c r="I34" s="515">
        <f t="shared" si="1"/>
        <v>932.79440304399998</v>
      </c>
    </row>
    <row r="35" spans="1:9">
      <c r="A35" s="514">
        <v>41194</v>
      </c>
      <c r="B35" s="515">
        <v>19</v>
      </c>
      <c r="C35" s="515">
        <v>100.72</v>
      </c>
      <c r="D35" s="515">
        <v>3</v>
      </c>
      <c r="E35" s="515">
        <v>175.1</v>
      </c>
      <c r="F35" s="516">
        <v>7</v>
      </c>
      <c r="G35" s="515">
        <v>604.05215363299999</v>
      </c>
      <c r="H35" s="515">
        <f t="shared" si="1"/>
        <v>29</v>
      </c>
      <c r="I35" s="515">
        <f t="shared" si="1"/>
        <v>879.87215363299993</v>
      </c>
    </row>
    <row r="36" spans="1:9">
      <c r="A36" s="514">
        <v>41225</v>
      </c>
      <c r="B36" s="515">
        <v>16</v>
      </c>
      <c r="C36" s="515">
        <v>274.19320169000025</v>
      </c>
      <c r="D36" s="515">
        <v>4</v>
      </c>
      <c r="E36" s="515">
        <v>150.54449999999997</v>
      </c>
      <c r="F36" s="516">
        <v>14</v>
      </c>
      <c r="G36" s="515">
        <v>892.14004664999993</v>
      </c>
      <c r="H36" s="515">
        <f t="shared" si="1"/>
        <v>34</v>
      </c>
      <c r="I36" s="515">
        <f t="shared" si="1"/>
        <v>1316.8777483400002</v>
      </c>
    </row>
    <row r="37" spans="1:9">
      <c r="A37" s="514">
        <v>41255</v>
      </c>
      <c r="B37" s="515">
        <v>22</v>
      </c>
      <c r="C37" s="515">
        <v>397.36216399999995</v>
      </c>
      <c r="D37" s="515">
        <v>1</v>
      </c>
      <c r="E37" s="515">
        <v>2.2799594160000001</v>
      </c>
      <c r="F37" s="516">
        <v>15</v>
      </c>
      <c r="G37" s="515">
        <v>1258.9801259999999</v>
      </c>
      <c r="H37" s="515">
        <v>38</v>
      </c>
      <c r="I37" s="515">
        <v>1658.6222494159999</v>
      </c>
    </row>
    <row r="38" spans="1:9">
      <c r="A38" s="514">
        <v>41286</v>
      </c>
      <c r="B38" s="515">
        <v>9</v>
      </c>
      <c r="C38" s="515">
        <v>92.748028500000004</v>
      </c>
      <c r="D38" s="515">
        <v>4</v>
      </c>
      <c r="E38" s="515">
        <v>96.25</v>
      </c>
      <c r="F38" s="516">
        <v>10</v>
      </c>
      <c r="G38" s="515">
        <v>690.07</v>
      </c>
      <c r="H38" s="515">
        <v>23</v>
      </c>
      <c r="I38" s="515">
        <v>879</v>
      </c>
    </row>
    <row r="39" spans="1:9">
      <c r="A39" s="514">
        <v>41317</v>
      </c>
      <c r="B39" s="515">
        <v>11</v>
      </c>
      <c r="C39" s="515">
        <v>139.37</v>
      </c>
      <c r="D39" s="515">
        <v>4</v>
      </c>
      <c r="E39" s="515">
        <v>160.80000000000001</v>
      </c>
      <c r="F39" s="516">
        <v>9</v>
      </c>
      <c r="G39" s="515">
        <v>1590.4</v>
      </c>
      <c r="H39" s="515">
        <v>24</v>
      </c>
      <c r="I39" s="515">
        <v>1890.5700000000002</v>
      </c>
    </row>
    <row r="40" spans="1:9">
      <c r="A40" s="514">
        <v>41346</v>
      </c>
      <c r="B40" s="515">
        <v>1</v>
      </c>
      <c r="C40" s="515">
        <v>13.047860772000121</v>
      </c>
      <c r="D40" s="515">
        <v>24</v>
      </c>
      <c r="E40" s="515">
        <v>217.315842</v>
      </c>
      <c r="F40" s="516">
        <v>13</v>
      </c>
      <c r="G40" s="515">
        <v>2767.4262972279998</v>
      </c>
      <c r="H40" s="515">
        <v>38</v>
      </c>
      <c r="I40" s="515">
        <v>2997.79</v>
      </c>
    </row>
    <row r="41" spans="1:9">
      <c r="A41" s="514">
        <v>41365</v>
      </c>
      <c r="B41" s="515">
        <v>21</v>
      </c>
      <c r="C41" s="515">
        <v>659.03</v>
      </c>
      <c r="D41" s="515">
        <v>3</v>
      </c>
      <c r="E41" s="515">
        <v>41.74</v>
      </c>
      <c r="F41" s="516">
        <v>13</v>
      </c>
      <c r="G41" s="515">
        <v>11143.25</v>
      </c>
      <c r="H41" s="515">
        <v>37</v>
      </c>
      <c r="I41" s="515">
        <v>11844.02</v>
      </c>
    </row>
    <row r="42" spans="1:9">
      <c r="A42" s="514">
        <v>41395</v>
      </c>
      <c r="B42" s="515">
        <v>24</v>
      </c>
      <c r="C42" s="515">
        <v>402.97</v>
      </c>
      <c r="D42" s="515">
        <v>0</v>
      </c>
      <c r="E42" s="515">
        <v>0</v>
      </c>
      <c r="F42" s="516">
        <v>32</v>
      </c>
      <c r="G42" s="515">
        <v>3767.31</v>
      </c>
      <c r="H42" s="515">
        <v>56</v>
      </c>
      <c r="I42" s="515">
        <v>4170.28</v>
      </c>
    </row>
    <row r="43" spans="1:9">
      <c r="A43" s="514">
        <v>41426</v>
      </c>
      <c r="B43" s="515">
        <v>20</v>
      </c>
      <c r="C43" s="515">
        <v>179.14</v>
      </c>
      <c r="D43" s="515">
        <v>0</v>
      </c>
      <c r="E43" s="515">
        <v>0</v>
      </c>
      <c r="F43" s="516">
        <v>13</v>
      </c>
      <c r="G43" s="515">
        <v>11699.23</v>
      </c>
      <c r="H43" s="515">
        <v>33</v>
      </c>
      <c r="I43" s="515">
        <v>11878.369999999999</v>
      </c>
    </row>
    <row r="44" spans="1:9">
      <c r="A44" s="514">
        <v>41456</v>
      </c>
      <c r="B44" s="515">
        <v>15</v>
      </c>
      <c r="C44" s="515">
        <v>370.5</v>
      </c>
      <c r="D44" s="515">
        <v>2</v>
      </c>
      <c r="E44" s="515">
        <v>87.74</v>
      </c>
      <c r="F44" s="516">
        <v>10</v>
      </c>
      <c r="G44" s="515">
        <v>1146.67</v>
      </c>
      <c r="H44" s="515">
        <v>27</v>
      </c>
      <c r="I44" s="515">
        <v>1604.91</v>
      </c>
    </row>
    <row r="45" spans="1:9">
      <c r="A45" s="514">
        <v>41487</v>
      </c>
      <c r="B45" s="515">
        <v>24</v>
      </c>
      <c r="C45" s="515">
        <v>178.05</v>
      </c>
      <c r="D45" s="515">
        <v>4</v>
      </c>
      <c r="E45" s="515">
        <v>431.01</v>
      </c>
      <c r="F45" s="516">
        <v>7</v>
      </c>
      <c r="G45" s="515">
        <v>452.86</v>
      </c>
      <c r="H45" s="515">
        <v>35</v>
      </c>
      <c r="I45" s="515">
        <v>1061.92</v>
      </c>
    </row>
    <row r="46" spans="1:9">
      <c r="A46" s="514">
        <v>41518</v>
      </c>
      <c r="B46" s="515">
        <v>17</v>
      </c>
      <c r="C46" s="515">
        <v>323.14999999999998</v>
      </c>
      <c r="D46" s="515">
        <v>4</v>
      </c>
      <c r="E46" s="515">
        <v>71</v>
      </c>
      <c r="F46" s="516">
        <v>11</v>
      </c>
      <c r="G46" s="515">
        <v>532</v>
      </c>
      <c r="H46" s="515">
        <v>32</v>
      </c>
      <c r="I46" s="515">
        <v>926.15</v>
      </c>
    </row>
    <row r="47" spans="1:9">
      <c r="A47" s="514">
        <v>41548</v>
      </c>
      <c r="B47" s="515">
        <v>20</v>
      </c>
      <c r="C47" s="515">
        <v>367.45</v>
      </c>
      <c r="D47" s="515">
        <v>4</v>
      </c>
      <c r="E47" s="515">
        <v>62.73</v>
      </c>
      <c r="F47" s="516">
        <v>7</v>
      </c>
      <c r="G47" s="515">
        <v>2935.34</v>
      </c>
      <c r="H47" s="515">
        <v>31</v>
      </c>
      <c r="I47" s="515">
        <v>3365.52</v>
      </c>
    </row>
    <row r="48" spans="1:9">
      <c r="A48" s="514">
        <v>41579</v>
      </c>
      <c r="B48" s="515">
        <v>14</v>
      </c>
      <c r="C48" s="515">
        <v>131.94999999999999</v>
      </c>
      <c r="D48" s="515">
        <v>1</v>
      </c>
      <c r="E48" s="515">
        <v>2.2000000000000002</v>
      </c>
      <c r="F48" s="516">
        <v>9</v>
      </c>
      <c r="G48" s="515">
        <v>622.02</v>
      </c>
      <c r="H48" s="515">
        <v>24</v>
      </c>
      <c r="I48" s="515">
        <v>756.17000000000007</v>
      </c>
    </row>
    <row r="49" spans="1:9">
      <c r="A49" s="514">
        <v>41609</v>
      </c>
      <c r="B49" s="515">
        <v>10</v>
      </c>
      <c r="C49" s="515">
        <v>414.29</v>
      </c>
      <c r="D49" s="515">
        <v>3</v>
      </c>
      <c r="E49" s="515">
        <v>16.52</v>
      </c>
      <c r="F49" s="516">
        <v>14</v>
      </c>
      <c r="G49" s="515">
        <v>6512.38</v>
      </c>
      <c r="H49" s="515">
        <f>F49+D49+B49</f>
        <v>27</v>
      </c>
      <c r="I49" s="515">
        <f>G49+E49+C49</f>
        <v>6943.1900000000005</v>
      </c>
    </row>
    <row r="50" spans="1:9">
      <c r="A50" s="514">
        <v>41651</v>
      </c>
      <c r="B50" s="515">
        <v>16</v>
      </c>
      <c r="C50" s="515">
        <v>33.39</v>
      </c>
      <c r="D50" s="515">
        <v>2</v>
      </c>
      <c r="E50" s="515">
        <v>315.73</v>
      </c>
      <c r="F50" s="516">
        <v>31</v>
      </c>
      <c r="G50" s="515">
        <v>459.54</v>
      </c>
      <c r="H50" s="515">
        <v>49</v>
      </c>
      <c r="I50" s="515">
        <v>808.66</v>
      </c>
    </row>
    <row r="51" spans="1:9">
      <c r="A51" s="514">
        <v>41682</v>
      </c>
      <c r="B51" s="515">
        <v>15</v>
      </c>
      <c r="C51" s="515">
        <v>152</v>
      </c>
      <c r="D51" s="515">
        <v>0</v>
      </c>
      <c r="E51" s="515">
        <v>0</v>
      </c>
      <c r="F51" s="516">
        <v>6</v>
      </c>
      <c r="G51" s="515">
        <v>533.89</v>
      </c>
      <c r="H51" s="515">
        <v>21</v>
      </c>
      <c r="I51" s="515">
        <v>685.89</v>
      </c>
    </row>
    <row r="52" spans="1:9">
      <c r="A52" s="514">
        <v>41711</v>
      </c>
      <c r="B52" s="515">
        <v>26</v>
      </c>
      <c r="C52" s="515">
        <v>577.15</v>
      </c>
      <c r="D52" s="515">
        <v>1</v>
      </c>
      <c r="E52" s="515">
        <v>0.05</v>
      </c>
      <c r="F52" s="516">
        <v>12</v>
      </c>
      <c r="G52" s="515">
        <v>1840.57</v>
      </c>
      <c r="H52" s="515">
        <v>39</v>
      </c>
      <c r="I52" s="515">
        <v>2417.77</v>
      </c>
    </row>
    <row r="53" spans="1:9">
      <c r="A53" s="514">
        <v>41730</v>
      </c>
      <c r="B53" s="515">
        <v>15</v>
      </c>
      <c r="C53" s="515">
        <v>315.35000000000002</v>
      </c>
      <c r="D53" s="515">
        <v>3</v>
      </c>
      <c r="E53" s="515">
        <v>47.62</v>
      </c>
      <c r="F53" s="516">
        <v>10</v>
      </c>
      <c r="G53" s="515">
        <v>2797.03</v>
      </c>
      <c r="H53" s="515">
        <v>28</v>
      </c>
      <c r="I53" s="515">
        <v>3160</v>
      </c>
    </row>
    <row r="54" spans="1:9">
      <c r="A54" s="514">
        <v>41760</v>
      </c>
      <c r="B54" s="515">
        <v>46</v>
      </c>
      <c r="C54" s="515">
        <v>1930.3746412370001</v>
      </c>
      <c r="D54" s="515">
        <v>29</v>
      </c>
      <c r="E54" s="515">
        <v>1698.72</v>
      </c>
      <c r="F54" s="516">
        <v>24</v>
      </c>
      <c r="G54" s="515">
        <v>1512.65</v>
      </c>
      <c r="H54" s="515">
        <v>99</v>
      </c>
      <c r="I54" s="515">
        <v>5141.7446412370009</v>
      </c>
    </row>
    <row r="55" spans="1:9">
      <c r="A55" s="514">
        <v>41791</v>
      </c>
      <c r="B55" s="515">
        <v>18</v>
      </c>
      <c r="C55" s="515">
        <v>120.36</v>
      </c>
      <c r="D55" s="515">
        <v>2</v>
      </c>
      <c r="E55" s="515">
        <v>4.0999999999999996</v>
      </c>
      <c r="F55" s="516">
        <v>24</v>
      </c>
      <c r="G55" s="515">
        <v>3146.75</v>
      </c>
      <c r="H55" s="515">
        <v>44</v>
      </c>
      <c r="I55" s="515">
        <v>3271.2</v>
      </c>
    </row>
    <row r="56" spans="1:9">
      <c r="A56" s="514">
        <v>41821</v>
      </c>
      <c r="B56" s="515">
        <v>11</v>
      </c>
      <c r="C56" s="515">
        <v>170.06</v>
      </c>
      <c r="D56" s="515">
        <v>0</v>
      </c>
      <c r="E56" s="515">
        <v>0</v>
      </c>
      <c r="F56" s="516">
        <v>18</v>
      </c>
      <c r="G56" s="515">
        <v>1988.98</v>
      </c>
      <c r="H56" s="515">
        <v>29</v>
      </c>
      <c r="I56" s="515">
        <v>2159.04</v>
      </c>
    </row>
    <row r="57" spans="1:9">
      <c r="A57" s="514">
        <v>41852</v>
      </c>
      <c r="B57" s="515">
        <v>10</v>
      </c>
      <c r="C57" s="515">
        <v>113.74</v>
      </c>
      <c r="D57" s="515">
        <v>1</v>
      </c>
      <c r="E57" s="515">
        <v>5.25</v>
      </c>
      <c r="F57" s="516">
        <v>12</v>
      </c>
      <c r="G57" s="515">
        <v>2145.66</v>
      </c>
      <c r="H57" s="515">
        <v>23</v>
      </c>
      <c r="I57" s="515">
        <v>2264.6499999999996</v>
      </c>
    </row>
    <row r="58" spans="1:9">
      <c r="A58" s="514">
        <v>41883</v>
      </c>
      <c r="B58" s="515">
        <v>25</v>
      </c>
      <c r="C58" s="515">
        <v>667</v>
      </c>
      <c r="D58" s="515">
        <v>6</v>
      </c>
      <c r="E58" s="515">
        <v>2154</v>
      </c>
      <c r="F58" s="516">
        <v>13</v>
      </c>
      <c r="G58" s="515">
        <v>532.29</v>
      </c>
      <c r="H58" s="515">
        <v>31</v>
      </c>
      <c r="I58" s="515">
        <v>2821</v>
      </c>
    </row>
    <row r="59" spans="1:9">
      <c r="A59" s="514">
        <v>41913</v>
      </c>
      <c r="B59" s="515">
        <v>1</v>
      </c>
      <c r="C59" s="515">
        <v>7.29</v>
      </c>
      <c r="D59" s="515">
        <v>20</v>
      </c>
      <c r="E59" s="515">
        <v>527.74</v>
      </c>
      <c r="F59" s="516">
        <v>18</v>
      </c>
      <c r="G59" s="515">
        <v>2069.71</v>
      </c>
      <c r="H59" s="515">
        <v>39</v>
      </c>
      <c r="I59" s="515">
        <v>2604.7399999999998</v>
      </c>
    </row>
    <row r="60" spans="1:9">
      <c r="A60" s="369">
        <v>41944</v>
      </c>
      <c r="B60" s="517">
        <v>16</v>
      </c>
      <c r="C60" s="517">
        <v>133.19</v>
      </c>
      <c r="D60" s="517">
        <v>1</v>
      </c>
      <c r="E60" s="517">
        <v>359.91</v>
      </c>
      <c r="F60" s="517">
        <v>17</v>
      </c>
      <c r="G60" s="517">
        <v>619.09</v>
      </c>
      <c r="H60" s="517">
        <v>34</v>
      </c>
      <c r="I60" s="517">
        <v>1112.19</v>
      </c>
    </row>
    <row r="61" spans="1:9">
      <c r="A61" s="369">
        <v>41974</v>
      </c>
      <c r="B61" s="517">
        <v>10</v>
      </c>
      <c r="C61" s="517">
        <v>74.5</v>
      </c>
      <c r="D61" s="517">
        <v>2</v>
      </c>
      <c r="E61" s="517">
        <v>18.8</v>
      </c>
      <c r="F61" s="517">
        <v>9</v>
      </c>
      <c r="G61" s="517">
        <v>512.80999999999995</v>
      </c>
      <c r="H61" s="517">
        <v>21</v>
      </c>
      <c r="I61" s="517">
        <v>606.1099999999999</v>
      </c>
    </row>
    <row r="62" spans="1:9">
      <c r="A62" s="369">
        <v>42005</v>
      </c>
      <c r="B62" s="517">
        <v>14</v>
      </c>
      <c r="C62" s="517">
        <v>396.56599999999997</v>
      </c>
      <c r="D62" s="517">
        <v>0</v>
      </c>
      <c r="E62" s="517">
        <v>0</v>
      </c>
      <c r="F62" s="517">
        <v>12</v>
      </c>
      <c r="G62" s="517">
        <v>2141.38</v>
      </c>
      <c r="H62" s="517">
        <v>26</v>
      </c>
      <c r="I62" s="517">
        <v>2537.9499999999998</v>
      </c>
    </row>
    <row r="63" spans="1:9">
      <c r="A63" s="369">
        <v>42036</v>
      </c>
      <c r="B63" s="517">
        <v>24</v>
      </c>
      <c r="C63" s="517">
        <v>394.82</v>
      </c>
      <c r="D63" s="517">
        <v>0</v>
      </c>
      <c r="E63" s="517">
        <v>0</v>
      </c>
      <c r="F63" s="517">
        <v>18</v>
      </c>
      <c r="G63" s="517">
        <v>934.69</v>
      </c>
      <c r="H63" s="517">
        <v>18</v>
      </c>
      <c r="I63" s="517">
        <v>1329.51</v>
      </c>
    </row>
    <row r="64" spans="1:9">
      <c r="A64" s="369">
        <v>42064</v>
      </c>
      <c r="B64" s="517">
        <v>16</v>
      </c>
      <c r="C64" s="517">
        <v>83.91</v>
      </c>
      <c r="D64" s="517">
        <v>11</v>
      </c>
      <c r="E64" s="517">
        <v>1168.29</v>
      </c>
      <c r="F64" s="517">
        <v>11</v>
      </c>
      <c r="G64" s="517">
        <v>1168.29</v>
      </c>
      <c r="H64" s="517">
        <v>27</v>
      </c>
      <c r="I64" s="517">
        <v>1252.2</v>
      </c>
    </row>
    <row r="65" spans="1:9">
      <c r="A65" s="369">
        <v>42095</v>
      </c>
      <c r="B65" s="517">
        <v>12</v>
      </c>
      <c r="C65" s="517">
        <v>49.332700000000003</v>
      </c>
      <c r="D65" s="517">
        <v>2</v>
      </c>
      <c r="E65" s="517">
        <v>53.601498499999998</v>
      </c>
      <c r="F65" s="517">
        <v>23</v>
      </c>
      <c r="G65" s="517">
        <v>10381.950295359</v>
      </c>
      <c r="H65" s="517">
        <v>37</v>
      </c>
      <c r="I65" s="517">
        <v>10484.884493858999</v>
      </c>
    </row>
    <row r="66" spans="1:9">
      <c r="A66" s="369">
        <v>42125</v>
      </c>
      <c r="B66" s="517">
        <v>7</v>
      </c>
      <c r="C66" s="517">
        <v>77.61</v>
      </c>
      <c r="D66" s="517">
        <v>1</v>
      </c>
      <c r="E66" s="517">
        <v>23.85</v>
      </c>
      <c r="F66" s="517">
        <v>22</v>
      </c>
      <c r="G66" s="517">
        <v>5305.07</v>
      </c>
      <c r="H66" s="517">
        <v>30</v>
      </c>
      <c r="I66" s="517">
        <v>5406.53</v>
      </c>
    </row>
    <row r="67" spans="1:9">
      <c r="A67" s="369">
        <v>42156</v>
      </c>
      <c r="B67" s="517">
        <v>20</v>
      </c>
      <c r="C67" s="517">
        <v>110.17</v>
      </c>
      <c r="D67" s="517">
        <v>2</v>
      </c>
      <c r="E67" s="517">
        <v>15.08</v>
      </c>
      <c r="F67" s="517">
        <v>16</v>
      </c>
      <c r="G67" s="517">
        <v>1380.86</v>
      </c>
      <c r="H67" s="517">
        <v>38</v>
      </c>
      <c r="I67" s="517">
        <v>1506.11</v>
      </c>
    </row>
    <row r="68" spans="1:9">
      <c r="A68" s="369">
        <v>42186</v>
      </c>
      <c r="B68" s="517">
        <v>19</v>
      </c>
      <c r="C68" s="517">
        <v>165.54</v>
      </c>
      <c r="D68" s="517">
        <v>2</v>
      </c>
      <c r="E68" s="517">
        <v>23.19</v>
      </c>
      <c r="F68" s="517">
        <v>10</v>
      </c>
      <c r="G68" s="517">
        <v>468.93</v>
      </c>
      <c r="H68" s="517">
        <v>31</v>
      </c>
      <c r="I68" s="517">
        <v>657.66</v>
      </c>
    </row>
    <row r="69" spans="1:9">
      <c r="A69" s="369">
        <v>42217</v>
      </c>
      <c r="B69" s="517">
        <v>10</v>
      </c>
      <c r="C69" s="517">
        <v>86.99</v>
      </c>
      <c r="D69" s="517">
        <v>0</v>
      </c>
      <c r="E69" s="517">
        <v>0</v>
      </c>
      <c r="F69" s="517">
        <v>8</v>
      </c>
      <c r="G69" s="517">
        <v>1700.61</v>
      </c>
      <c r="H69" s="517">
        <v>18</v>
      </c>
      <c r="I69" s="517">
        <v>1787.6</v>
      </c>
    </row>
    <row r="70" spans="1:9">
      <c r="A70" s="369">
        <v>42248</v>
      </c>
      <c r="B70" s="517">
        <v>16</v>
      </c>
      <c r="C70" s="517">
        <v>151.16</v>
      </c>
      <c r="D70" s="517">
        <v>1</v>
      </c>
      <c r="E70" s="517">
        <v>389</v>
      </c>
      <c r="F70" s="517">
        <v>17</v>
      </c>
      <c r="G70" s="517">
        <v>491.3</v>
      </c>
      <c r="H70" s="517">
        <v>34</v>
      </c>
      <c r="I70" s="517">
        <v>1031.46</v>
      </c>
    </row>
    <row r="71" spans="1:9">
      <c r="A71" s="369">
        <v>42278</v>
      </c>
      <c r="B71" s="517">
        <v>7</v>
      </c>
      <c r="C71" s="517">
        <v>420.65</v>
      </c>
      <c r="D71" s="517">
        <v>1</v>
      </c>
      <c r="E71" s="517">
        <v>0.08</v>
      </c>
      <c r="F71" s="517">
        <v>15</v>
      </c>
      <c r="G71" s="517">
        <v>15961.75</v>
      </c>
      <c r="H71" s="517">
        <v>23</v>
      </c>
      <c r="I71" s="517">
        <v>16382.48</v>
      </c>
    </row>
    <row r="72" spans="1:9">
      <c r="A72" s="369">
        <v>42309</v>
      </c>
      <c r="B72" s="517">
        <v>9</v>
      </c>
      <c r="C72" s="517">
        <v>123.87</v>
      </c>
      <c r="D72" s="517">
        <v>6</v>
      </c>
      <c r="E72" s="517">
        <v>340.62</v>
      </c>
      <c r="F72" s="517">
        <v>14</v>
      </c>
      <c r="G72" s="517">
        <v>4438.9399999999996</v>
      </c>
      <c r="H72" s="517">
        <v>29</v>
      </c>
      <c r="I72" s="517">
        <v>4903.43</v>
      </c>
    </row>
    <row r="73" spans="1:9">
      <c r="A73" s="369">
        <v>42339</v>
      </c>
      <c r="B73" s="517">
        <v>10</v>
      </c>
      <c r="C73" s="517">
        <v>49.88</v>
      </c>
      <c r="D73" s="517">
        <v>4</v>
      </c>
      <c r="E73" s="517">
        <v>48.22</v>
      </c>
      <c r="F73" s="517">
        <v>10</v>
      </c>
      <c r="G73" s="517">
        <v>480.43</v>
      </c>
      <c r="H73" s="517">
        <v>24</v>
      </c>
      <c r="I73" s="517">
        <v>578.53</v>
      </c>
    </row>
    <row r="74" spans="1:9">
      <c r="A74" s="122" t="s">
        <v>215</v>
      </c>
    </row>
  </sheetData>
  <mergeCells count="5">
    <mergeCell ref="A1:I1"/>
    <mergeCell ref="B2:C2"/>
    <mergeCell ref="D2:E2"/>
    <mergeCell ref="F2:G2"/>
    <mergeCell ref="H2:I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75"/>
  <sheetViews>
    <sheetView workbookViewId="0">
      <pane xSplit="1" ySplit="4" topLeftCell="B41" activePane="bottomRight" state="frozen"/>
      <selection activeCell="K73" sqref="K73"/>
      <selection pane="topRight" activeCell="K73" sqref="K73"/>
      <selection pane="bottomLeft" activeCell="K73" sqref="K73"/>
      <selection pane="bottomRight" activeCell="M49" sqref="M49"/>
    </sheetView>
  </sheetViews>
  <sheetFormatPr defaultRowHeight="12.75"/>
  <cols>
    <col min="1" max="1" width="9.33203125" style="205"/>
    <col min="2" max="2" width="10.1640625" style="4" customWidth="1"/>
    <col min="3" max="3" width="11" style="4" customWidth="1"/>
    <col min="4" max="4" width="10.33203125" style="4" customWidth="1"/>
    <col min="5" max="5" width="10.83203125" style="4" customWidth="1"/>
    <col min="6" max="6" width="10.6640625" style="4" customWidth="1"/>
    <col min="7" max="7" width="10.1640625" style="4" customWidth="1"/>
    <col min="8" max="8" width="10.5" style="4" customWidth="1"/>
    <col min="9" max="9" width="9.6640625" style="4" customWidth="1"/>
    <col min="10" max="248" width="9.33203125" style="4"/>
    <col min="249" max="249" width="14" style="4" customWidth="1"/>
    <col min="250" max="504" width="9.33203125" style="4"/>
    <col min="505" max="505" width="14" style="4" customWidth="1"/>
    <col min="506" max="760" width="9.33203125" style="4"/>
    <col min="761" max="761" width="14" style="4" customWidth="1"/>
    <col min="762" max="1016" width="9.33203125" style="4"/>
    <col min="1017" max="1017" width="14" style="4" customWidth="1"/>
    <col min="1018" max="1272" width="9.33203125" style="4"/>
    <col min="1273" max="1273" width="14" style="4" customWidth="1"/>
    <col min="1274" max="1528" width="9.33203125" style="4"/>
    <col min="1529" max="1529" width="14" style="4" customWidth="1"/>
    <col min="1530" max="1784" width="9.33203125" style="4"/>
    <col min="1785" max="1785" width="14" style="4" customWidth="1"/>
    <col min="1786" max="2040" width="9.33203125" style="4"/>
    <col min="2041" max="2041" width="14" style="4" customWidth="1"/>
    <col min="2042" max="2296" width="9.33203125" style="4"/>
    <col min="2297" max="2297" width="14" style="4" customWidth="1"/>
    <col min="2298" max="2552" width="9.33203125" style="4"/>
    <col min="2553" max="2553" width="14" style="4" customWidth="1"/>
    <col min="2554" max="2808" width="9.33203125" style="4"/>
    <col min="2809" max="2809" width="14" style="4" customWidth="1"/>
    <col min="2810" max="3064" width="9.33203125" style="4"/>
    <col min="3065" max="3065" width="14" style="4" customWidth="1"/>
    <col min="3066" max="3320" width="9.33203125" style="4"/>
    <col min="3321" max="3321" width="14" style="4" customWidth="1"/>
    <col min="3322" max="3576" width="9.33203125" style="4"/>
    <col min="3577" max="3577" width="14" style="4" customWidth="1"/>
    <col min="3578" max="3832" width="9.33203125" style="4"/>
    <col min="3833" max="3833" width="14" style="4" customWidth="1"/>
    <col min="3834" max="4088" width="9.33203125" style="4"/>
    <col min="4089" max="4089" width="14" style="4" customWidth="1"/>
    <col min="4090" max="4344" width="9.33203125" style="4"/>
    <col min="4345" max="4345" width="14" style="4" customWidth="1"/>
    <col min="4346" max="4600" width="9.33203125" style="4"/>
    <col min="4601" max="4601" width="14" style="4" customWidth="1"/>
    <col min="4602" max="4856" width="9.33203125" style="4"/>
    <col min="4857" max="4857" width="14" style="4" customWidth="1"/>
    <col min="4858" max="5112" width="9.33203125" style="4"/>
    <col min="5113" max="5113" width="14" style="4" customWidth="1"/>
    <col min="5114" max="5368" width="9.33203125" style="4"/>
    <col min="5369" max="5369" width="14" style="4" customWidth="1"/>
    <col min="5370" max="5624" width="9.33203125" style="4"/>
    <col min="5625" max="5625" width="14" style="4" customWidth="1"/>
    <col min="5626" max="5880" width="9.33203125" style="4"/>
    <col min="5881" max="5881" width="14" style="4" customWidth="1"/>
    <col min="5882" max="6136" width="9.33203125" style="4"/>
    <col min="6137" max="6137" width="14" style="4" customWidth="1"/>
    <col min="6138" max="6392" width="9.33203125" style="4"/>
    <col min="6393" max="6393" width="14" style="4" customWidth="1"/>
    <col min="6394" max="6648" width="9.33203125" style="4"/>
    <col min="6649" max="6649" width="14" style="4" customWidth="1"/>
    <col min="6650" max="6904" width="9.33203125" style="4"/>
    <col min="6905" max="6905" width="14" style="4" customWidth="1"/>
    <col min="6906" max="7160" width="9.33203125" style="4"/>
    <col min="7161" max="7161" width="14" style="4" customWidth="1"/>
    <col min="7162" max="7416" width="9.33203125" style="4"/>
    <col min="7417" max="7417" width="14" style="4" customWidth="1"/>
    <col min="7418" max="7672" width="9.33203125" style="4"/>
    <col min="7673" max="7673" width="14" style="4" customWidth="1"/>
    <col min="7674" max="7928" width="9.33203125" style="4"/>
    <col min="7929" max="7929" width="14" style="4" customWidth="1"/>
    <col min="7930" max="8184" width="9.33203125" style="4"/>
    <col min="8185" max="8185" width="14" style="4" customWidth="1"/>
    <col min="8186" max="8440" width="9.33203125" style="4"/>
    <col min="8441" max="8441" width="14" style="4" customWidth="1"/>
    <col min="8442" max="8696" width="9.33203125" style="4"/>
    <col min="8697" max="8697" width="14" style="4" customWidth="1"/>
    <col min="8698" max="8952" width="9.33203125" style="4"/>
    <col min="8953" max="8953" width="14" style="4" customWidth="1"/>
    <col min="8954" max="9208" width="9.33203125" style="4"/>
    <col min="9209" max="9209" width="14" style="4" customWidth="1"/>
    <col min="9210" max="9464" width="9.33203125" style="4"/>
    <col min="9465" max="9465" width="14" style="4" customWidth="1"/>
    <col min="9466" max="9720" width="9.33203125" style="4"/>
    <col min="9721" max="9721" width="14" style="4" customWidth="1"/>
    <col min="9722" max="9976" width="9.33203125" style="4"/>
    <col min="9977" max="9977" width="14" style="4" customWidth="1"/>
    <col min="9978" max="10232" width="9.33203125" style="4"/>
    <col min="10233" max="10233" width="14" style="4" customWidth="1"/>
    <col min="10234" max="10488" width="9.33203125" style="4"/>
    <col min="10489" max="10489" width="14" style="4" customWidth="1"/>
    <col min="10490" max="10744" width="9.33203125" style="4"/>
    <col min="10745" max="10745" width="14" style="4" customWidth="1"/>
    <col min="10746" max="11000" width="9.33203125" style="4"/>
    <col min="11001" max="11001" width="14" style="4" customWidth="1"/>
    <col min="11002" max="11256" width="9.33203125" style="4"/>
    <col min="11257" max="11257" width="14" style="4" customWidth="1"/>
    <col min="11258" max="11512" width="9.33203125" style="4"/>
    <col min="11513" max="11513" width="14" style="4" customWidth="1"/>
    <col min="11514" max="11768" width="9.33203125" style="4"/>
    <col min="11769" max="11769" width="14" style="4" customWidth="1"/>
    <col min="11770" max="12024" width="9.33203125" style="4"/>
    <col min="12025" max="12025" width="14" style="4" customWidth="1"/>
    <col min="12026" max="12280" width="9.33203125" style="4"/>
    <col min="12281" max="12281" width="14" style="4" customWidth="1"/>
    <col min="12282" max="12536" width="9.33203125" style="4"/>
    <col min="12537" max="12537" width="14" style="4" customWidth="1"/>
    <col min="12538" max="12792" width="9.33203125" style="4"/>
    <col min="12793" max="12793" width="14" style="4" customWidth="1"/>
    <col min="12794" max="13048" width="9.33203125" style="4"/>
    <col min="13049" max="13049" width="14" style="4" customWidth="1"/>
    <col min="13050" max="13304" width="9.33203125" style="4"/>
    <col min="13305" max="13305" width="14" style="4" customWidth="1"/>
    <col min="13306" max="13560" width="9.33203125" style="4"/>
    <col min="13561" max="13561" width="14" style="4" customWidth="1"/>
    <col min="13562" max="13816" width="9.33203125" style="4"/>
    <col min="13817" max="13817" width="14" style="4" customWidth="1"/>
    <col min="13818" max="14072" width="9.33203125" style="4"/>
    <col min="14073" max="14073" width="14" style="4" customWidth="1"/>
    <col min="14074" max="14328" width="9.33203125" style="4"/>
    <col min="14329" max="14329" width="14" style="4" customWidth="1"/>
    <col min="14330" max="14584" width="9.33203125" style="4"/>
    <col min="14585" max="14585" width="14" style="4" customWidth="1"/>
    <col min="14586" max="14840" width="9.33203125" style="4"/>
    <col min="14841" max="14841" width="14" style="4" customWidth="1"/>
    <col min="14842" max="15096" width="9.33203125" style="4"/>
    <col min="15097" max="15097" width="14" style="4" customWidth="1"/>
    <col min="15098" max="15352" width="9.33203125" style="4"/>
    <col min="15353" max="15353" width="14" style="4" customWidth="1"/>
    <col min="15354" max="15608" width="9.33203125" style="4"/>
    <col min="15609" max="15609" width="14" style="4" customWidth="1"/>
    <col min="15610" max="15864" width="9.33203125" style="4"/>
    <col min="15865" max="15865" width="14" style="4" customWidth="1"/>
    <col min="15866" max="16120" width="9.33203125" style="4"/>
    <col min="16121" max="16121" width="14" style="4" customWidth="1"/>
    <col min="16122" max="16384" width="9.33203125" style="4"/>
  </cols>
  <sheetData>
    <row r="1" spans="1:9" ht="15.75">
      <c r="A1" s="832" t="s">
        <v>607</v>
      </c>
      <c r="B1" s="832"/>
      <c r="C1" s="832"/>
      <c r="D1" s="832"/>
      <c r="E1" s="832"/>
      <c r="F1" s="832"/>
      <c r="G1" s="832"/>
      <c r="H1" s="832"/>
      <c r="I1" s="832"/>
    </row>
    <row r="2" spans="1:9" s="10" customFormat="1">
      <c r="A2" s="229"/>
      <c r="B2" s="833" t="s">
        <v>290</v>
      </c>
      <c r="C2" s="833"/>
      <c r="D2" s="833"/>
      <c r="E2" s="833"/>
      <c r="F2" s="833" t="s">
        <v>291</v>
      </c>
      <c r="G2" s="833"/>
      <c r="H2" s="833"/>
      <c r="I2" s="834"/>
    </row>
    <row r="3" spans="1:9" s="303" customFormat="1" ht="38.25">
      <c r="A3" s="296" t="s">
        <v>66</v>
      </c>
      <c r="B3" s="557" t="s">
        <v>377</v>
      </c>
      <c r="C3" s="557" t="s">
        <v>414</v>
      </c>
      <c r="D3" s="557" t="s">
        <v>398</v>
      </c>
      <c r="E3" s="557" t="s">
        <v>413</v>
      </c>
      <c r="F3" s="557" t="s">
        <v>377</v>
      </c>
      <c r="G3" s="557" t="s">
        <v>414</v>
      </c>
      <c r="H3" s="557" t="s">
        <v>398</v>
      </c>
      <c r="I3" s="558" t="s">
        <v>413</v>
      </c>
    </row>
    <row r="4" spans="1:9" s="10" customFormat="1">
      <c r="A4" s="230">
        <v>1</v>
      </c>
      <c r="B4" s="68">
        <v>2</v>
      </c>
      <c r="C4" s="68">
        <v>3</v>
      </c>
      <c r="D4" s="68">
        <v>4</v>
      </c>
      <c r="E4" s="68">
        <v>5</v>
      </c>
      <c r="F4" s="234">
        <v>6</v>
      </c>
      <c r="G4" s="234">
        <v>7</v>
      </c>
      <c r="H4" s="234">
        <v>8</v>
      </c>
      <c r="I4" s="235">
        <v>9</v>
      </c>
    </row>
    <row r="5" spans="1:9">
      <c r="A5" s="193">
        <v>40269</v>
      </c>
      <c r="B5" s="69">
        <v>20.69</v>
      </c>
      <c r="C5" s="69">
        <v>20.81</v>
      </c>
      <c r="D5" s="69">
        <v>22.29</v>
      </c>
      <c r="E5" s="69">
        <v>15.52</v>
      </c>
      <c r="F5" s="69">
        <v>3.74</v>
      </c>
      <c r="G5" s="69">
        <v>3.94</v>
      </c>
      <c r="H5" s="69">
        <v>3.75</v>
      </c>
      <c r="I5" s="70">
        <v>3.22</v>
      </c>
    </row>
    <row r="6" spans="1:9">
      <c r="A6" s="193">
        <v>40299</v>
      </c>
      <c r="B6" s="69">
        <v>20.399999999999999</v>
      </c>
      <c r="C6" s="69">
        <v>20.190000000000001</v>
      </c>
      <c r="D6" s="69">
        <v>21.3</v>
      </c>
      <c r="E6" s="69">
        <v>16.59</v>
      </c>
      <c r="F6" s="69">
        <v>3.52</v>
      </c>
      <c r="G6" s="69">
        <v>3.72</v>
      </c>
      <c r="H6" s="69">
        <v>3.61</v>
      </c>
      <c r="I6" s="70">
        <v>3.18</v>
      </c>
    </row>
    <row r="7" spans="1:9">
      <c r="A7" s="193">
        <v>40330</v>
      </c>
      <c r="B7" s="69">
        <v>21.09</v>
      </c>
      <c r="C7" s="69">
        <v>21.34</v>
      </c>
      <c r="D7" s="69">
        <v>22.25</v>
      </c>
      <c r="E7" s="69">
        <v>17.239999999999998</v>
      </c>
      <c r="F7" s="69">
        <v>3.38</v>
      </c>
      <c r="G7" s="69">
        <v>3.49</v>
      </c>
      <c r="H7" s="69">
        <v>3.78</v>
      </c>
      <c r="I7" s="70">
        <v>3.32</v>
      </c>
    </row>
    <row r="8" spans="1:9">
      <c r="A8" s="193">
        <v>40360</v>
      </c>
      <c r="B8" s="69">
        <v>21.23</v>
      </c>
      <c r="C8" s="69">
        <v>22.44</v>
      </c>
      <c r="D8" s="69">
        <v>22.31</v>
      </c>
      <c r="E8" s="69">
        <v>18.2</v>
      </c>
      <c r="F8" s="69">
        <v>3.39</v>
      </c>
      <c r="G8" s="69">
        <v>3.53</v>
      </c>
      <c r="H8" s="69">
        <v>3.78</v>
      </c>
      <c r="I8" s="70">
        <v>3.28</v>
      </c>
    </row>
    <row r="9" spans="1:9">
      <c r="A9" s="193">
        <v>40391</v>
      </c>
      <c r="B9" s="69">
        <v>21.44</v>
      </c>
      <c r="C9" s="69">
        <v>22.67</v>
      </c>
      <c r="D9" s="69">
        <v>22.73</v>
      </c>
      <c r="E9" s="69">
        <v>18.260000000000002</v>
      </c>
      <c r="F9" s="69">
        <v>3.41</v>
      </c>
      <c r="G9" s="69">
        <v>3.53</v>
      </c>
      <c r="H9" s="69">
        <v>3.54</v>
      </c>
      <c r="I9" s="70">
        <v>3.17</v>
      </c>
    </row>
    <row r="10" spans="1:9">
      <c r="A10" s="193">
        <v>40422</v>
      </c>
      <c r="B10" s="69">
        <v>23.8</v>
      </c>
      <c r="C10" s="69">
        <v>24.84</v>
      </c>
      <c r="D10" s="69">
        <v>25.46</v>
      </c>
      <c r="E10" s="69">
        <v>19.96</v>
      </c>
      <c r="F10" s="69">
        <v>3.79</v>
      </c>
      <c r="G10" s="69">
        <v>3.87</v>
      </c>
      <c r="H10" s="69">
        <v>3.82</v>
      </c>
      <c r="I10" s="70">
        <v>3.46</v>
      </c>
    </row>
    <row r="11" spans="1:9">
      <c r="A11" s="193">
        <v>40452</v>
      </c>
      <c r="B11" s="69">
        <v>23.23</v>
      </c>
      <c r="C11" s="69">
        <v>24.57</v>
      </c>
      <c r="D11" s="69">
        <v>24.71</v>
      </c>
      <c r="E11" s="69">
        <v>19.88</v>
      </c>
      <c r="F11" s="69">
        <v>3.75</v>
      </c>
      <c r="G11" s="69">
        <v>3.87</v>
      </c>
      <c r="H11" s="69">
        <v>3.78</v>
      </c>
      <c r="I11" s="70">
        <v>3.4</v>
      </c>
    </row>
    <row r="12" spans="1:9">
      <c r="A12" s="193">
        <v>40483</v>
      </c>
      <c r="B12" s="69">
        <v>22.38</v>
      </c>
      <c r="C12" s="69">
        <v>22.15</v>
      </c>
      <c r="D12" s="69">
        <v>23.39</v>
      </c>
      <c r="E12" s="69">
        <v>17.73</v>
      </c>
      <c r="F12" s="69">
        <v>3.6</v>
      </c>
      <c r="G12" s="69">
        <v>3.69</v>
      </c>
      <c r="H12" s="69">
        <v>3.69</v>
      </c>
      <c r="I12" s="70">
        <v>3.25</v>
      </c>
    </row>
    <row r="13" spans="1:9">
      <c r="A13" s="193">
        <v>40513</v>
      </c>
      <c r="B13" s="69">
        <v>23.56</v>
      </c>
      <c r="C13" s="69">
        <v>23.03</v>
      </c>
      <c r="D13" s="69">
        <v>24.48</v>
      </c>
      <c r="E13" s="69">
        <v>17.59</v>
      </c>
      <c r="F13" s="69">
        <v>3.84</v>
      </c>
      <c r="G13" s="69">
        <v>3.87</v>
      </c>
      <c r="H13" s="69">
        <v>3.87</v>
      </c>
      <c r="I13" s="70">
        <v>3.22</v>
      </c>
    </row>
    <row r="14" spans="1:9">
      <c r="A14" s="201">
        <v>40544</v>
      </c>
      <c r="B14" s="69">
        <v>19.97</v>
      </c>
      <c r="C14" s="69">
        <v>19.93</v>
      </c>
      <c r="D14" s="69">
        <v>21.06</v>
      </c>
      <c r="E14" s="69">
        <v>15.43</v>
      </c>
      <c r="F14" s="69">
        <v>3.46</v>
      </c>
      <c r="G14" s="69">
        <v>3.5</v>
      </c>
      <c r="H14" s="69">
        <v>3.47</v>
      </c>
      <c r="I14" s="70">
        <v>2.88</v>
      </c>
    </row>
    <row r="15" spans="1:9">
      <c r="A15" s="201">
        <v>40575</v>
      </c>
      <c r="B15" s="69">
        <v>19.440000000000001</v>
      </c>
      <c r="C15" s="69">
        <v>19.09</v>
      </c>
      <c r="D15" s="69">
        <v>20.420000000000002</v>
      </c>
      <c r="E15" s="69">
        <v>14.66</v>
      </c>
      <c r="F15" s="69">
        <v>3.36</v>
      </c>
      <c r="G15" s="69">
        <v>3.38</v>
      </c>
      <c r="H15" s="69">
        <v>3.38</v>
      </c>
      <c r="I15" s="70">
        <v>2.77</v>
      </c>
    </row>
    <row r="16" spans="1:9">
      <c r="A16" s="201">
        <v>40603</v>
      </c>
      <c r="B16" s="69">
        <v>21.15</v>
      </c>
      <c r="C16" s="69">
        <v>20.72</v>
      </c>
      <c r="D16" s="69">
        <v>22.14</v>
      </c>
      <c r="E16" s="69">
        <v>16.18</v>
      </c>
      <c r="F16" s="69">
        <v>3.65</v>
      </c>
      <c r="G16" s="69">
        <v>3.66</v>
      </c>
      <c r="H16" s="69">
        <v>3.7</v>
      </c>
      <c r="I16" s="70">
        <v>3.11</v>
      </c>
    </row>
    <row r="17" spans="1:9">
      <c r="A17" s="201">
        <v>40634</v>
      </c>
      <c r="B17" s="69">
        <v>20.52</v>
      </c>
      <c r="C17" s="69">
        <v>20.8</v>
      </c>
      <c r="D17" s="69">
        <v>21.36</v>
      </c>
      <c r="E17" s="69">
        <v>16.87</v>
      </c>
      <c r="F17" s="69">
        <v>3.6</v>
      </c>
      <c r="G17" s="69">
        <v>3.77</v>
      </c>
      <c r="H17" s="69">
        <v>3.65</v>
      </c>
      <c r="I17" s="70">
        <v>3.44</v>
      </c>
    </row>
    <row r="18" spans="1:9">
      <c r="A18" s="201">
        <v>40664</v>
      </c>
      <c r="B18" s="69">
        <v>19.649999999999999</v>
      </c>
      <c r="C18" s="69">
        <v>20.02</v>
      </c>
      <c r="D18" s="69">
        <v>20.53</v>
      </c>
      <c r="E18" s="69">
        <v>15.96</v>
      </c>
      <c r="F18" s="69">
        <v>3.61</v>
      </c>
      <c r="G18" s="69">
        <v>3.77</v>
      </c>
      <c r="H18" s="69">
        <v>3.45</v>
      </c>
      <c r="I18" s="70">
        <v>3.44</v>
      </c>
    </row>
    <row r="19" spans="1:9">
      <c r="A19" s="201">
        <v>40695</v>
      </c>
      <c r="B19" s="69">
        <v>19.940000000000001</v>
      </c>
      <c r="C19" s="69">
        <v>20.190000000000001</v>
      </c>
      <c r="D19" s="69">
        <v>20.82</v>
      </c>
      <c r="E19" s="69">
        <v>15.64</v>
      </c>
      <c r="F19" s="69">
        <v>3.48</v>
      </c>
      <c r="G19" s="69">
        <v>3.4</v>
      </c>
      <c r="H19" s="69">
        <v>3.5</v>
      </c>
      <c r="I19" s="70">
        <v>3.09</v>
      </c>
    </row>
    <row r="20" spans="1:9">
      <c r="A20" s="201">
        <v>40725</v>
      </c>
      <c r="B20" s="69">
        <v>18.86</v>
      </c>
      <c r="C20" s="69">
        <v>19.350000000000001</v>
      </c>
      <c r="D20" s="69">
        <v>19.760000000000002</v>
      </c>
      <c r="E20" s="69">
        <v>15.03</v>
      </c>
      <c r="F20" s="69">
        <v>3.36</v>
      </c>
      <c r="G20" s="69">
        <v>3.31</v>
      </c>
      <c r="H20" s="69">
        <v>3.4</v>
      </c>
      <c r="I20" s="70">
        <v>3</v>
      </c>
    </row>
    <row r="21" spans="1:9">
      <c r="A21" s="201">
        <v>40756</v>
      </c>
      <c r="B21" s="69">
        <v>18.36</v>
      </c>
      <c r="C21" s="69">
        <v>17.420000000000002</v>
      </c>
      <c r="D21" s="69">
        <v>18.05</v>
      </c>
      <c r="E21" s="69">
        <v>13.65</v>
      </c>
      <c r="F21" s="69">
        <v>3.36</v>
      </c>
      <c r="G21" s="69">
        <v>2.99</v>
      </c>
      <c r="H21" s="69">
        <v>2.95</v>
      </c>
      <c r="I21" s="70">
        <v>2.39</v>
      </c>
    </row>
    <row r="22" spans="1:9">
      <c r="A22" s="201">
        <v>40787</v>
      </c>
      <c r="B22" s="69">
        <v>18.010000000000002</v>
      </c>
      <c r="C22" s="69">
        <v>17.13</v>
      </c>
      <c r="D22" s="69">
        <v>17.850000000000001</v>
      </c>
      <c r="E22" s="69">
        <v>13.43</v>
      </c>
      <c r="F22" s="69">
        <v>3.3</v>
      </c>
      <c r="G22" s="69">
        <v>2.94</v>
      </c>
      <c r="H22" s="69">
        <v>2.92</v>
      </c>
      <c r="I22" s="70">
        <v>2.35</v>
      </c>
    </row>
    <row r="23" spans="1:9">
      <c r="A23" s="201">
        <v>40817</v>
      </c>
      <c r="B23" s="69">
        <v>18.82</v>
      </c>
      <c r="C23" s="69">
        <v>17.809999999999999</v>
      </c>
      <c r="D23" s="69">
        <v>18.899999999999999</v>
      </c>
      <c r="E23" s="69">
        <v>14.08</v>
      </c>
      <c r="F23" s="69">
        <v>3.52</v>
      </c>
      <c r="G23" s="69">
        <v>3.11</v>
      </c>
      <c r="H23" s="69">
        <v>3.19</v>
      </c>
      <c r="I23" s="70">
        <v>2.36</v>
      </c>
    </row>
    <row r="24" spans="1:9">
      <c r="A24" s="201">
        <v>40848</v>
      </c>
      <c r="B24" s="69">
        <v>17.14</v>
      </c>
      <c r="C24" s="69">
        <v>17.75</v>
      </c>
      <c r="D24" s="69">
        <v>17.489999999999998</v>
      </c>
      <c r="E24" s="69">
        <v>14.67</v>
      </c>
      <c r="F24" s="69">
        <v>3.27</v>
      </c>
      <c r="G24" s="69">
        <v>2.84</v>
      </c>
      <c r="H24" s="69">
        <v>2.89</v>
      </c>
      <c r="I24" s="70">
        <v>2.12</v>
      </c>
    </row>
    <row r="25" spans="1:9">
      <c r="A25" s="201">
        <v>40878</v>
      </c>
      <c r="B25" s="69">
        <v>16.41</v>
      </c>
      <c r="C25" s="69">
        <v>16.86</v>
      </c>
      <c r="D25" s="69">
        <v>16.75</v>
      </c>
      <c r="E25" s="69">
        <v>13.48</v>
      </c>
      <c r="F25" s="69">
        <v>3.13</v>
      </c>
      <c r="G25" s="69">
        <v>2.69</v>
      </c>
      <c r="H25" s="69">
        <v>2.76</v>
      </c>
      <c r="I25" s="70">
        <v>1.94</v>
      </c>
    </row>
    <row r="26" spans="1:9">
      <c r="A26" s="201">
        <v>40919</v>
      </c>
      <c r="B26" s="69">
        <v>17.7</v>
      </c>
      <c r="C26" s="69">
        <v>18.579999999999998</v>
      </c>
      <c r="D26" s="69">
        <v>18.53</v>
      </c>
      <c r="E26" s="69">
        <v>15.82</v>
      </c>
      <c r="F26" s="69">
        <v>3.42</v>
      </c>
      <c r="G26" s="69">
        <v>3.04</v>
      </c>
      <c r="H26" s="69">
        <v>3.02</v>
      </c>
      <c r="I26" s="70">
        <v>2.19</v>
      </c>
    </row>
    <row r="27" spans="1:9">
      <c r="A27" s="201">
        <v>40950</v>
      </c>
      <c r="B27" s="69">
        <v>18.3</v>
      </c>
      <c r="C27" s="69">
        <v>19.329999999999998</v>
      </c>
      <c r="D27" s="69">
        <v>19.09</v>
      </c>
      <c r="E27" s="69">
        <v>15.85</v>
      </c>
      <c r="F27" s="69">
        <v>3.55</v>
      </c>
      <c r="G27" s="69">
        <v>3.16</v>
      </c>
      <c r="H27" s="69">
        <v>3.04</v>
      </c>
      <c r="I27" s="70">
        <v>2.33</v>
      </c>
    </row>
    <row r="28" spans="1:9">
      <c r="A28" s="201">
        <v>40980</v>
      </c>
      <c r="B28" s="69">
        <v>17.78</v>
      </c>
      <c r="C28" s="69">
        <v>18.79</v>
      </c>
      <c r="D28" s="69">
        <v>18.71</v>
      </c>
      <c r="E28" s="69">
        <v>15.87</v>
      </c>
      <c r="F28" s="69">
        <v>3.45</v>
      </c>
      <c r="G28" s="69">
        <v>3.07</v>
      </c>
      <c r="H28" s="69">
        <v>3.01</v>
      </c>
      <c r="I28" s="70">
        <v>2.33</v>
      </c>
    </row>
    <row r="29" spans="1:9">
      <c r="A29" s="201">
        <v>41011</v>
      </c>
      <c r="B29" s="69">
        <v>17.64</v>
      </c>
      <c r="C29" s="69">
        <v>18.63</v>
      </c>
      <c r="D29" s="69">
        <v>18.12</v>
      </c>
      <c r="E29" s="69">
        <v>17.5</v>
      </c>
      <c r="F29" s="69">
        <v>3.18</v>
      </c>
      <c r="G29" s="69">
        <v>2.7</v>
      </c>
      <c r="H29" s="69">
        <v>3.08</v>
      </c>
      <c r="I29" s="70">
        <v>2.2200000000000002</v>
      </c>
    </row>
    <row r="30" spans="1:9">
      <c r="A30" s="201">
        <v>41041</v>
      </c>
      <c r="B30" s="69">
        <v>15.91</v>
      </c>
      <c r="C30" s="69">
        <v>16.989999999999998</v>
      </c>
      <c r="D30" s="69">
        <v>16.66</v>
      </c>
      <c r="E30" s="69">
        <v>16.11</v>
      </c>
      <c r="F30" s="69">
        <v>2.99</v>
      </c>
      <c r="G30" s="69">
        <v>2.54</v>
      </c>
      <c r="H30" s="69">
        <v>2.89</v>
      </c>
      <c r="I30" s="70">
        <v>2.08</v>
      </c>
    </row>
    <row r="31" spans="1:9">
      <c r="A31" s="201">
        <v>41072</v>
      </c>
      <c r="B31" s="69">
        <v>17.02</v>
      </c>
      <c r="C31" s="69">
        <v>16.98</v>
      </c>
      <c r="D31" s="69">
        <v>17.510000000000002</v>
      </c>
      <c r="E31" s="69">
        <v>15.5</v>
      </c>
      <c r="F31" s="69">
        <v>3.22</v>
      </c>
      <c r="G31" s="69">
        <v>2.7</v>
      </c>
      <c r="H31" s="69">
        <v>3.02</v>
      </c>
      <c r="I31" s="70">
        <v>2.19</v>
      </c>
    </row>
    <row r="32" spans="1:9">
      <c r="A32" s="201">
        <v>41102</v>
      </c>
      <c r="B32" s="69">
        <v>16.62</v>
      </c>
      <c r="C32" s="69">
        <v>16.579999999999998</v>
      </c>
      <c r="D32" s="69">
        <v>17.09</v>
      </c>
      <c r="E32" s="69">
        <v>15.14</v>
      </c>
      <c r="F32" s="69">
        <v>2.72</v>
      </c>
      <c r="G32" s="69">
        <v>2.37</v>
      </c>
      <c r="H32" s="69">
        <v>2.96</v>
      </c>
      <c r="I32" s="70">
        <v>2.16</v>
      </c>
    </row>
    <row r="33" spans="1:9">
      <c r="A33" s="201">
        <v>41133</v>
      </c>
      <c r="B33" s="69">
        <v>16.45</v>
      </c>
      <c r="C33" s="69">
        <v>18.84</v>
      </c>
      <c r="D33" s="69">
        <v>17.64</v>
      </c>
      <c r="E33" s="69">
        <v>17.54</v>
      </c>
      <c r="F33" s="69">
        <v>2.73</v>
      </c>
      <c r="G33" s="69">
        <v>2.36</v>
      </c>
      <c r="H33" s="69">
        <v>2.87</v>
      </c>
      <c r="I33" s="70">
        <v>2.09</v>
      </c>
    </row>
    <row r="34" spans="1:9">
      <c r="A34" s="201">
        <v>41164</v>
      </c>
      <c r="B34" s="69">
        <v>17.48</v>
      </c>
      <c r="C34" s="69">
        <v>20.27</v>
      </c>
      <c r="D34" s="69">
        <v>19.170000000000002</v>
      </c>
      <c r="E34" s="69">
        <v>19.989999999999998</v>
      </c>
      <c r="F34" s="69">
        <v>2.9</v>
      </c>
      <c r="G34" s="69">
        <v>2.54</v>
      </c>
      <c r="H34" s="69">
        <v>3.18</v>
      </c>
      <c r="I34" s="70">
        <v>2.19</v>
      </c>
    </row>
    <row r="35" spans="1:9">
      <c r="A35" s="201">
        <v>41194</v>
      </c>
      <c r="B35" s="69">
        <v>16.82</v>
      </c>
      <c r="C35" s="69">
        <v>19.47</v>
      </c>
      <c r="D35" s="69">
        <v>18.399999999999999</v>
      </c>
      <c r="E35" s="69">
        <v>18.87</v>
      </c>
      <c r="F35" s="69">
        <v>2.85</v>
      </c>
      <c r="G35" s="69">
        <v>2.4900000000000002</v>
      </c>
      <c r="H35" s="69">
        <v>3.03</v>
      </c>
      <c r="I35" s="70">
        <v>2.08</v>
      </c>
    </row>
    <row r="36" spans="1:9">
      <c r="A36" s="201">
        <v>41225</v>
      </c>
      <c r="B36" s="69">
        <v>17.47</v>
      </c>
      <c r="C36" s="69">
        <v>17.809999999999999</v>
      </c>
      <c r="D36" s="69">
        <v>18.59</v>
      </c>
      <c r="E36" s="69">
        <v>16.91</v>
      </c>
      <c r="F36" s="69">
        <v>2.96</v>
      </c>
      <c r="G36" s="69">
        <v>2.6</v>
      </c>
      <c r="H36" s="69">
        <v>3.12</v>
      </c>
      <c r="I36" s="70">
        <v>2.19</v>
      </c>
    </row>
    <row r="37" spans="1:9" ht="15" customHeight="1">
      <c r="A37" s="201">
        <v>41255</v>
      </c>
      <c r="B37" s="69">
        <v>17.53</v>
      </c>
      <c r="C37" s="69">
        <v>17.579999999999998</v>
      </c>
      <c r="D37" s="69">
        <v>18.68</v>
      </c>
      <c r="E37" s="69">
        <v>17.79</v>
      </c>
      <c r="F37" s="69">
        <v>2.97</v>
      </c>
      <c r="G37" s="69">
        <v>2.64</v>
      </c>
      <c r="H37" s="69">
        <v>3.13</v>
      </c>
      <c r="I37" s="70">
        <v>2.2999999999999998</v>
      </c>
    </row>
    <row r="38" spans="1:9">
      <c r="A38" s="201">
        <v>41286</v>
      </c>
      <c r="B38" s="69">
        <v>17.88</v>
      </c>
      <c r="C38" s="69">
        <v>17.88</v>
      </c>
      <c r="D38" s="69">
        <v>18.5</v>
      </c>
      <c r="E38" s="69">
        <v>17.260000000000002</v>
      </c>
      <c r="F38" s="69">
        <v>3.05</v>
      </c>
      <c r="G38" s="69">
        <v>2.7</v>
      </c>
      <c r="H38" s="69">
        <v>3.2</v>
      </c>
      <c r="I38" s="70">
        <v>2.29</v>
      </c>
    </row>
    <row r="39" spans="1:9">
      <c r="A39" s="201">
        <v>41317</v>
      </c>
      <c r="B39" s="69">
        <v>17.43</v>
      </c>
      <c r="C39" s="69">
        <v>16.690000000000001</v>
      </c>
      <c r="D39" s="69">
        <v>17.66</v>
      </c>
      <c r="E39" s="69">
        <v>17.190000000000001</v>
      </c>
      <c r="F39" s="69">
        <v>3</v>
      </c>
      <c r="G39" s="69">
        <v>2.64</v>
      </c>
      <c r="H39" s="69">
        <v>3.03</v>
      </c>
      <c r="I39" s="70">
        <v>2.15</v>
      </c>
    </row>
    <row r="40" spans="1:9">
      <c r="A40" s="201">
        <v>41345</v>
      </c>
      <c r="B40" s="69">
        <v>17.190000000000001</v>
      </c>
      <c r="C40" s="69">
        <v>16.32</v>
      </c>
      <c r="D40" s="69">
        <v>17.57</v>
      </c>
      <c r="E40" s="69">
        <v>16.84</v>
      </c>
      <c r="F40" s="69">
        <v>2.95</v>
      </c>
      <c r="G40" s="69">
        <v>2.57</v>
      </c>
      <c r="H40" s="69">
        <v>3.01</v>
      </c>
      <c r="I40" s="70">
        <v>2.1</v>
      </c>
    </row>
    <row r="41" spans="1:9">
      <c r="A41" s="201">
        <v>41377</v>
      </c>
      <c r="B41" s="69">
        <v>17.47</v>
      </c>
      <c r="C41" s="69">
        <v>18.600000000000001</v>
      </c>
      <c r="D41" s="69">
        <v>17.850000000000001</v>
      </c>
      <c r="E41" s="69">
        <v>18.72</v>
      </c>
      <c r="F41" s="69">
        <v>2.9</v>
      </c>
      <c r="G41" s="69">
        <v>2.54</v>
      </c>
      <c r="H41" s="69">
        <v>3.13</v>
      </c>
      <c r="I41" s="70">
        <v>2.31</v>
      </c>
    </row>
    <row r="42" spans="1:9">
      <c r="A42" s="201">
        <v>41395</v>
      </c>
      <c r="B42" s="69">
        <v>17.55</v>
      </c>
      <c r="C42" s="69">
        <v>16.7</v>
      </c>
      <c r="D42" s="69">
        <v>17.95</v>
      </c>
      <c r="E42" s="69">
        <v>19.23</v>
      </c>
      <c r="F42" s="69">
        <v>3.05</v>
      </c>
      <c r="G42" s="69">
        <v>2.68</v>
      </c>
      <c r="H42" s="69">
        <v>3.16</v>
      </c>
      <c r="I42" s="70">
        <v>2.31</v>
      </c>
    </row>
    <row r="43" spans="1:9">
      <c r="A43" s="201">
        <v>41426</v>
      </c>
      <c r="B43" s="69">
        <v>17.2</v>
      </c>
      <c r="C43" s="69">
        <v>16.2</v>
      </c>
      <c r="D43" s="69">
        <v>17.760000000000002</v>
      </c>
      <c r="E43" s="69">
        <v>16.899999999999999</v>
      </c>
      <c r="F43" s="69">
        <v>2.93</v>
      </c>
      <c r="G43" s="69">
        <v>2.5499999999999998</v>
      </c>
      <c r="H43" s="69">
        <v>3.04</v>
      </c>
      <c r="I43" s="70">
        <v>2.13</v>
      </c>
    </row>
    <row r="44" spans="1:9">
      <c r="A44" s="201">
        <v>41456</v>
      </c>
      <c r="B44" s="69">
        <v>17.2</v>
      </c>
      <c r="C44" s="69">
        <v>15.9</v>
      </c>
      <c r="D44" s="69">
        <v>17.05</v>
      </c>
      <c r="E44" s="69">
        <v>16.75</v>
      </c>
      <c r="F44" s="69">
        <v>3.03</v>
      </c>
      <c r="G44" s="69">
        <v>2.6</v>
      </c>
      <c r="H44" s="69">
        <v>2.84</v>
      </c>
      <c r="I44" s="70">
        <v>2.08</v>
      </c>
    </row>
    <row r="45" spans="1:9">
      <c r="A45" s="201">
        <v>41487</v>
      </c>
      <c r="B45" s="69">
        <v>17</v>
      </c>
      <c r="C45" s="69">
        <v>14.4</v>
      </c>
      <c r="D45" s="69">
        <v>15.77</v>
      </c>
      <c r="E45" s="69">
        <v>12.88</v>
      </c>
      <c r="F45" s="69">
        <v>2.89</v>
      </c>
      <c r="G45" s="69">
        <v>2.4500000000000002</v>
      </c>
      <c r="H45" s="69">
        <v>2.71</v>
      </c>
      <c r="I45" s="70">
        <v>1.95</v>
      </c>
    </row>
    <row r="46" spans="1:9">
      <c r="A46" s="201">
        <v>41518</v>
      </c>
      <c r="B46" s="69">
        <v>16.8</v>
      </c>
      <c r="C46" s="69">
        <v>15.9</v>
      </c>
      <c r="D46" s="69">
        <v>16.82</v>
      </c>
      <c r="E46" s="69">
        <v>13.42</v>
      </c>
      <c r="F46" s="69">
        <v>2.75</v>
      </c>
      <c r="G46" s="69">
        <v>2.37</v>
      </c>
      <c r="H46" s="69">
        <v>2.77</v>
      </c>
      <c r="I46" s="70">
        <v>2</v>
      </c>
    </row>
    <row r="47" spans="1:9">
      <c r="A47" s="201">
        <v>41548</v>
      </c>
      <c r="B47" s="69">
        <v>18.3</v>
      </c>
      <c r="C47" s="69">
        <v>17.3</v>
      </c>
      <c r="D47" s="69">
        <v>18.18</v>
      </c>
      <c r="E47" s="69">
        <v>14.56</v>
      </c>
      <c r="F47" s="69">
        <v>2.75</v>
      </c>
      <c r="G47" s="69">
        <v>2.39</v>
      </c>
      <c r="H47" s="69">
        <v>2.99</v>
      </c>
      <c r="I47" s="70">
        <v>2.21</v>
      </c>
    </row>
    <row r="48" spans="1:9">
      <c r="A48" s="201">
        <v>41579</v>
      </c>
      <c r="B48" s="69">
        <v>17.600000000000001</v>
      </c>
      <c r="C48" s="69">
        <v>16.899999999999999</v>
      </c>
      <c r="D48" s="69">
        <v>18.38</v>
      </c>
      <c r="E48" s="69">
        <v>15.08</v>
      </c>
      <c r="F48" s="69">
        <v>2.62</v>
      </c>
      <c r="G48" s="69">
        <v>2.2999999999999998</v>
      </c>
      <c r="H48" s="69">
        <v>2.93</v>
      </c>
      <c r="I48" s="70">
        <v>2.2200000000000002</v>
      </c>
    </row>
    <row r="49" spans="1:9">
      <c r="A49" s="201">
        <v>41609</v>
      </c>
      <c r="B49" s="69">
        <v>18.2</v>
      </c>
      <c r="C49" s="69">
        <v>17.3</v>
      </c>
      <c r="D49" s="69">
        <v>18.7</v>
      </c>
      <c r="E49" s="69">
        <v>16</v>
      </c>
      <c r="F49" s="69">
        <v>2.62</v>
      </c>
      <c r="G49" s="69">
        <v>2.3199999999999998</v>
      </c>
      <c r="H49" s="69">
        <v>2.99</v>
      </c>
      <c r="I49" s="70">
        <v>2.33</v>
      </c>
    </row>
    <row r="50" spans="1:9">
      <c r="A50" s="201">
        <v>41651</v>
      </c>
      <c r="B50" s="69">
        <v>17.100000000000001</v>
      </c>
      <c r="C50" s="69">
        <v>16.3</v>
      </c>
      <c r="D50" s="69">
        <v>17.7</v>
      </c>
      <c r="E50" s="69">
        <v>14.67</v>
      </c>
      <c r="F50" s="69">
        <v>2.59</v>
      </c>
      <c r="G50" s="69">
        <v>2.29</v>
      </c>
      <c r="H50" s="69">
        <v>2.9</v>
      </c>
      <c r="I50" s="70">
        <v>2.1800000000000002</v>
      </c>
    </row>
    <row r="51" spans="1:9">
      <c r="A51" s="201">
        <v>41682</v>
      </c>
      <c r="B51" s="69">
        <v>17.2</v>
      </c>
      <c r="C51" s="69">
        <v>16.399999999999999</v>
      </c>
      <c r="D51" s="69">
        <v>17.7</v>
      </c>
      <c r="E51" s="69">
        <v>15.49</v>
      </c>
      <c r="F51" s="69">
        <v>2.4900000000000002</v>
      </c>
      <c r="G51" s="69">
        <v>2.2200000000000002</v>
      </c>
      <c r="H51" s="69">
        <v>3</v>
      </c>
      <c r="I51" s="70">
        <v>2.2200000000000002</v>
      </c>
    </row>
    <row r="52" spans="1:9">
      <c r="A52" s="201">
        <v>41710</v>
      </c>
      <c r="B52" s="69">
        <v>18.3</v>
      </c>
      <c r="C52" s="69">
        <v>17.8</v>
      </c>
      <c r="D52" s="69">
        <v>18.899999999999999</v>
      </c>
      <c r="E52" s="69">
        <v>17.28</v>
      </c>
      <c r="F52" s="69">
        <v>2.65</v>
      </c>
      <c r="G52" s="69">
        <v>2.37</v>
      </c>
      <c r="H52" s="69">
        <v>3.2</v>
      </c>
      <c r="I52" s="70">
        <v>2.31</v>
      </c>
    </row>
    <row r="53" spans="1:9">
      <c r="A53" s="201">
        <v>41742</v>
      </c>
      <c r="B53" s="69">
        <v>18.260000000000002</v>
      </c>
      <c r="C53" s="69">
        <v>17.77</v>
      </c>
      <c r="D53" s="69">
        <v>18.79</v>
      </c>
      <c r="E53" s="69">
        <v>17.39</v>
      </c>
      <c r="F53" s="69">
        <v>2.71</v>
      </c>
      <c r="G53" s="69">
        <v>2.4500000000000002</v>
      </c>
      <c r="H53" s="69">
        <v>3.23</v>
      </c>
      <c r="I53" s="70">
        <v>2.33</v>
      </c>
    </row>
    <row r="54" spans="1:9">
      <c r="A54" s="201">
        <v>41760</v>
      </c>
      <c r="B54" s="69">
        <v>17.940000000000001</v>
      </c>
      <c r="C54" s="69">
        <v>17.84</v>
      </c>
      <c r="D54" s="69">
        <v>19.82</v>
      </c>
      <c r="E54" s="69">
        <v>18.98</v>
      </c>
      <c r="F54" s="69">
        <v>2.79</v>
      </c>
      <c r="G54" s="69">
        <v>2.5299999999999998</v>
      </c>
      <c r="H54" s="69">
        <v>3.43</v>
      </c>
      <c r="I54" s="70">
        <v>2.62</v>
      </c>
    </row>
    <row r="55" spans="1:9">
      <c r="A55" s="201">
        <v>41791</v>
      </c>
      <c r="B55" s="69">
        <v>18.579999999999998</v>
      </c>
      <c r="C55" s="69">
        <v>18.579999999999998</v>
      </c>
      <c r="D55" s="69">
        <v>20.65</v>
      </c>
      <c r="E55" s="69">
        <v>21.88</v>
      </c>
      <c r="F55" s="69">
        <v>2.83</v>
      </c>
      <c r="G55" s="69">
        <v>2.6</v>
      </c>
      <c r="H55" s="69">
        <v>3.48</v>
      </c>
      <c r="I55" s="70">
        <v>2.73</v>
      </c>
    </row>
    <row r="56" spans="1:9">
      <c r="A56" s="201">
        <v>41821</v>
      </c>
      <c r="B56" s="69">
        <v>18.52</v>
      </c>
      <c r="C56" s="69">
        <v>18.55</v>
      </c>
      <c r="D56" s="69">
        <v>20.56</v>
      </c>
      <c r="E56" s="69">
        <v>20.96</v>
      </c>
      <c r="F56" s="69">
        <v>2.88</v>
      </c>
      <c r="G56" s="69">
        <v>2.63</v>
      </c>
      <c r="H56" s="69">
        <v>3.48</v>
      </c>
      <c r="I56" s="70">
        <v>2.66</v>
      </c>
    </row>
    <row r="57" spans="1:9">
      <c r="A57" s="201">
        <v>41852</v>
      </c>
      <c r="B57" s="69">
        <v>18.170000000000002</v>
      </c>
      <c r="C57" s="69">
        <v>18.18</v>
      </c>
      <c r="D57" s="69">
        <v>20.8</v>
      </c>
      <c r="E57" s="69">
        <v>20.38</v>
      </c>
      <c r="F57" s="69">
        <v>2.9</v>
      </c>
      <c r="G57" s="69">
        <v>2.65</v>
      </c>
      <c r="H57" s="69">
        <v>3.46</v>
      </c>
      <c r="I57" s="70">
        <v>2.7</v>
      </c>
    </row>
    <row r="58" spans="1:9">
      <c r="A58" s="201">
        <v>41883</v>
      </c>
      <c r="B58" s="69">
        <v>18.52</v>
      </c>
      <c r="C58" s="69">
        <v>18.600000000000001</v>
      </c>
      <c r="D58" s="69">
        <v>20.82</v>
      </c>
      <c r="E58" s="69">
        <v>20.48</v>
      </c>
      <c r="F58" s="69">
        <v>2.97</v>
      </c>
      <c r="G58" s="69">
        <v>2.73</v>
      </c>
      <c r="H58" s="69">
        <v>3.43</v>
      </c>
      <c r="I58" s="70">
        <v>2.73</v>
      </c>
    </row>
    <row r="59" spans="1:9">
      <c r="A59" s="201">
        <v>41913</v>
      </c>
      <c r="B59" s="69">
        <v>18.309999999999999</v>
      </c>
      <c r="C59" s="69">
        <v>18.3</v>
      </c>
      <c r="D59" s="69">
        <v>21.58</v>
      </c>
      <c r="E59" s="69">
        <v>20.67</v>
      </c>
      <c r="F59" s="69">
        <v>2.93</v>
      </c>
      <c r="G59" s="69">
        <v>2.68</v>
      </c>
      <c r="H59" s="69">
        <v>3.51</v>
      </c>
      <c r="I59" s="70">
        <v>2.77</v>
      </c>
    </row>
    <row r="60" spans="1:9">
      <c r="A60" s="201">
        <v>41944</v>
      </c>
      <c r="B60" s="69">
        <v>19.21</v>
      </c>
      <c r="C60" s="69">
        <v>19.190000000000001</v>
      </c>
      <c r="D60" s="69">
        <v>21.94</v>
      </c>
      <c r="E60" s="69">
        <v>20.66</v>
      </c>
      <c r="F60" s="69">
        <v>3.04</v>
      </c>
      <c r="G60" s="69">
        <v>2.79</v>
      </c>
      <c r="H60" s="69">
        <v>3.63</v>
      </c>
      <c r="I60" s="70">
        <v>2.75</v>
      </c>
    </row>
    <row r="61" spans="1:9">
      <c r="A61" s="201">
        <v>41974</v>
      </c>
      <c r="B61" s="69">
        <v>18.84</v>
      </c>
      <c r="C61" s="69">
        <v>18.93</v>
      </c>
      <c r="D61" s="69">
        <v>21.16</v>
      </c>
      <c r="E61" s="69">
        <v>20.7</v>
      </c>
      <c r="F61" s="69">
        <v>2.96</v>
      </c>
      <c r="G61" s="69">
        <v>2.72</v>
      </c>
      <c r="H61" s="69">
        <v>3.49</v>
      </c>
      <c r="I61" s="70">
        <v>2.74</v>
      </c>
    </row>
    <row r="62" spans="1:9">
      <c r="A62" s="201">
        <v>42005</v>
      </c>
      <c r="B62" s="69">
        <v>19.2</v>
      </c>
      <c r="C62" s="69">
        <v>19.5</v>
      </c>
      <c r="D62" s="69">
        <v>22.48</v>
      </c>
      <c r="E62" s="69">
        <v>21.48</v>
      </c>
      <c r="F62" s="69">
        <v>3.06</v>
      </c>
      <c r="G62" s="69">
        <v>2.83</v>
      </c>
      <c r="H62" s="69">
        <v>3.71</v>
      </c>
      <c r="I62" s="70">
        <v>2.87</v>
      </c>
    </row>
    <row r="63" spans="1:9">
      <c r="A63" s="201">
        <v>42036</v>
      </c>
      <c r="B63" s="69">
        <v>19.68</v>
      </c>
      <c r="C63" s="69">
        <v>20.07</v>
      </c>
      <c r="D63" s="69">
        <v>23.8</v>
      </c>
      <c r="E63" s="69">
        <v>21.1</v>
      </c>
      <c r="F63" s="69">
        <v>3.09</v>
      </c>
      <c r="G63" s="69">
        <v>2.87</v>
      </c>
      <c r="H63" s="69">
        <v>3.78</v>
      </c>
      <c r="I63" s="70">
        <v>2.98</v>
      </c>
    </row>
    <row r="64" spans="1:9">
      <c r="A64" s="201">
        <v>42064</v>
      </c>
      <c r="B64" s="69">
        <v>19.510000000000002</v>
      </c>
      <c r="C64" s="69">
        <v>20.010000000000002</v>
      </c>
      <c r="D64" s="69">
        <v>22.7</v>
      </c>
      <c r="E64" s="69">
        <v>22.81</v>
      </c>
      <c r="F64" s="69">
        <v>3.06</v>
      </c>
      <c r="G64" s="69">
        <v>2.87</v>
      </c>
      <c r="H64" s="69">
        <v>3.65</v>
      </c>
      <c r="I64" s="70">
        <v>2.94</v>
      </c>
    </row>
    <row r="65" spans="1:9">
      <c r="A65" s="201">
        <v>42095</v>
      </c>
      <c r="B65" s="69">
        <v>19.39</v>
      </c>
      <c r="C65" s="69">
        <v>19.88</v>
      </c>
      <c r="D65" s="69">
        <v>22.07</v>
      </c>
      <c r="E65" s="69">
        <v>22.17</v>
      </c>
      <c r="F65" s="69">
        <v>3.03</v>
      </c>
      <c r="G65" s="69">
        <v>2.83</v>
      </c>
      <c r="H65" s="69">
        <v>3.53</v>
      </c>
      <c r="I65" s="70">
        <v>2.9</v>
      </c>
    </row>
    <row r="66" spans="1:9">
      <c r="A66" s="201">
        <v>42125</v>
      </c>
      <c r="B66" s="69">
        <v>19.850000000000001</v>
      </c>
      <c r="C66" s="69">
        <v>20.23</v>
      </c>
      <c r="D66" s="69">
        <v>23.12</v>
      </c>
      <c r="E66" s="69">
        <v>20.85</v>
      </c>
      <c r="F66" s="69">
        <v>2.95</v>
      </c>
      <c r="G66" s="69">
        <v>2.75</v>
      </c>
      <c r="H66" s="69">
        <v>3.66</v>
      </c>
      <c r="I66" s="70">
        <v>2.97</v>
      </c>
    </row>
    <row r="67" spans="1:9">
      <c r="A67" s="201">
        <v>42156</v>
      </c>
      <c r="B67" s="69">
        <v>20.74</v>
      </c>
      <c r="C67" s="69">
        <v>20.75</v>
      </c>
      <c r="D67" s="69">
        <v>23.19</v>
      </c>
      <c r="E67" s="69">
        <v>21.91</v>
      </c>
      <c r="F67" s="69">
        <v>2.95</v>
      </c>
      <c r="G67" s="69">
        <v>2.71</v>
      </c>
      <c r="H67" s="69">
        <v>3.48</v>
      </c>
      <c r="I67" s="70">
        <v>2.94</v>
      </c>
    </row>
    <row r="68" spans="1:9">
      <c r="A68" s="201">
        <v>42186</v>
      </c>
      <c r="B68" s="69">
        <v>22.5</v>
      </c>
      <c r="C68" s="69">
        <v>22.22</v>
      </c>
      <c r="D68" s="69">
        <v>23.53</v>
      </c>
      <c r="E68" s="69">
        <v>23.01</v>
      </c>
      <c r="F68" s="69">
        <v>3.07</v>
      </c>
      <c r="G68" s="69">
        <v>2.8</v>
      </c>
      <c r="H68" s="69">
        <v>3.5</v>
      </c>
      <c r="I68" s="70">
        <v>2.99</v>
      </c>
    </row>
    <row r="69" spans="1:9">
      <c r="A69" s="201">
        <v>42217</v>
      </c>
      <c r="B69" s="69">
        <v>21.85</v>
      </c>
      <c r="C69" s="69">
        <v>21.88</v>
      </c>
      <c r="D69" s="69">
        <v>22.08</v>
      </c>
      <c r="E69" s="69">
        <v>22.09</v>
      </c>
      <c r="F69" s="69">
        <v>2.96</v>
      </c>
      <c r="G69" s="69">
        <v>2.72</v>
      </c>
      <c r="H69" s="69">
        <v>3.21</v>
      </c>
      <c r="I69" s="70">
        <v>2.9</v>
      </c>
    </row>
    <row r="70" spans="1:9">
      <c r="A70" s="201">
        <v>42248</v>
      </c>
      <c r="B70" s="69">
        <v>20.58</v>
      </c>
      <c r="C70" s="69">
        <v>20.73</v>
      </c>
      <c r="D70" s="69">
        <v>22.21</v>
      </c>
      <c r="E70" s="69">
        <v>21.84</v>
      </c>
      <c r="F70" s="69">
        <v>2.78</v>
      </c>
      <c r="G70" s="69">
        <v>2.57</v>
      </c>
      <c r="H70" s="69">
        <v>3.22</v>
      </c>
      <c r="I70" s="70">
        <v>2.95</v>
      </c>
    </row>
    <row r="71" spans="1:9">
      <c r="A71" s="201">
        <v>42278</v>
      </c>
      <c r="B71" s="69">
        <v>21.79</v>
      </c>
      <c r="C71" s="69">
        <v>21.82</v>
      </c>
      <c r="D71" s="69">
        <v>22.06</v>
      </c>
      <c r="E71" s="69">
        <v>21.07</v>
      </c>
      <c r="F71" s="69">
        <v>2.94</v>
      </c>
      <c r="G71" s="69">
        <v>2.73</v>
      </c>
      <c r="H71" s="69">
        <v>3.23</v>
      </c>
      <c r="I71" s="70">
        <v>2.79</v>
      </c>
    </row>
    <row r="72" spans="1:9">
      <c r="A72" s="201">
        <v>42309</v>
      </c>
      <c r="B72" s="69">
        <v>20.61</v>
      </c>
      <c r="C72" s="69">
        <v>20.84</v>
      </c>
      <c r="D72" s="69">
        <v>21.45</v>
      </c>
      <c r="E72" s="69">
        <v>21.74</v>
      </c>
      <c r="F72" s="69">
        <v>2.75</v>
      </c>
      <c r="G72" s="69">
        <v>2.54</v>
      </c>
      <c r="H72" s="69">
        <v>3.19</v>
      </c>
      <c r="I72" s="70">
        <v>2.79</v>
      </c>
    </row>
    <row r="73" spans="1:9">
      <c r="A73" s="201">
        <v>42339</v>
      </c>
      <c r="B73" s="69">
        <v>19.88</v>
      </c>
      <c r="C73" s="69">
        <v>20.59</v>
      </c>
      <c r="D73" s="69">
        <v>21.49</v>
      </c>
      <c r="E73" s="69">
        <v>22.14</v>
      </c>
      <c r="F73" s="69">
        <v>2.73</v>
      </c>
      <c r="G73" s="69">
        <v>2.5</v>
      </c>
      <c r="H73" s="69">
        <v>3.19</v>
      </c>
      <c r="I73" s="70">
        <v>2.84</v>
      </c>
    </row>
    <row r="74" spans="1:9">
      <c r="A74" s="200" t="s">
        <v>215</v>
      </c>
    </row>
    <row r="75" spans="1:9">
      <c r="A75" s="4"/>
    </row>
  </sheetData>
  <mergeCells count="3">
    <mergeCell ref="A1:I1"/>
    <mergeCell ref="B2:E2"/>
    <mergeCell ref="F2:I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1:M75"/>
  <sheetViews>
    <sheetView workbookViewId="0">
      <pane xSplit="1" ySplit="4" topLeftCell="B44" activePane="bottomRight" state="frozen"/>
      <selection activeCell="K73" sqref="K73"/>
      <selection pane="topRight" activeCell="K73" sqref="K73"/>
      <selection pane="bottomLeft" activeCell="K73" sqref="K73"/>
      <selection pane="bottomRight" activeCell="F71" sqref="F71"/>
    </sheetView>
  </sheetViews>
  <sheetFormatPr defaultRowHeight="12"/>
  <cols>
    <col min="1" max="1" width="9" style="198" customWidth="1"/>
    <col min="2" max="2" width="10.83203125" style="59" customWidth="1"/>
    <col min="3" max="3" width="11.5" style="59" customWidth="1"/>
    <col min="4" max="4" width="10.5" style="59" customWidth="1"/>
    <col min="5" max="5" width="11.33203125" style="59" customWidth="1"/>
    <col min="6" max="6" width="9.6640625" style="59" customWidth="1"/>
    <col min="7" max="7" width="11.1640625" style="59" customWidth="1"/>
    <col min="8" max="8" width="8.5" style="59" customWidth="1"/>
    <col min="9" max="11" width="11.5" style="59" customWidth="1"/>
    <col min="12" max="12" width="7.6640625" style="59" customWidth="1"/>
    <col min="13" max="13" width="11.1640625" style="59" customWidth="1"/>
    <col min="14" max="253" width="9.33203125" style="59"/>
    <col min="254" max="254" width="11.33203125" style="59" customWidth="1"/>
    <col min="255" max="255" width="14.1640625" style="59" customWidth="1"/>
    <col min="256" max="256" width="14.6640625" style="59" customWidth="1"/>
    <col min="257" max="257" width="13.5" style="59" customWidth="1"/>
    <col min="258" max="258" width="15.5" style="59" customWidth="1"/>
    <col min="259" max="259" width="11.6640625" style="59" customWidth="1"/>
    <col min="260" max="260" width="14.1640625" style="59" customWidth="1"/>
    <col min="261" max="261" width="10.1640625" style="59" customWidth="1"/>
    <col min="262" max="262" width="14" style="59" customWidth="1"/>
    <col min="263" max="263" width="10" style="59" customWidth="1"/>
    <col min="264" max="264" width="14" style="59" customWidth="1"/>
    <col min="265" max="509" width="9.33203125" style="59"/>
    <col min="510" max="510" width="11.33203125" style="59" customWidth="1"/>
    <col min="511" max="511" width="14.1640625" style="59" customWidth="1"/>
    <col min="512" max="512" width="14.6640625" style="59" customWidth="1"/>
    <col min="513" max="513" width="13.5" style="59" customWidth="1"/>
    <col min="514" max="514" width="15.5" style="59" customWidth="1"/>
    <col min="515" max="515" width="11.6640625" style="59" customWidth="1"/>
    <col min="516" max="516" width="14.1640625" style="59" customWidth="1"/>
    <col min="517" max="517" width="10.1640625" style="59" customWidth="1"/>
    <col min="518" max="518" width="14" style="59" customWidth="1"/>
    <col min="519" max="519" width="10" style="59" customWidth="1"/>
    <col min="520" max="520" width="14" style="59" customWidth="1"/>
    <col min="521" max="765" width="9.33203125" style="59"/>
    <col min="766" max="766" width="11.33203125" style="59" customWidth="1"/>
    <col min="767" max="767" width="14.1640625" style="59" customWidth="1"/>
    <col min="768" max="768" width="14.6640625" style="59" customWidth="1"/>
    <col min="769" max="769" width="13.5" style="59" customWidth="1"/>
    <col min="770" max="770" width="15.5" style="59" customWidth="1"/>
    <col min="771" max="771" width="11.6640625" style="59" customWidth="1"/>
    <col min="772" max="772" width="14.1640625" style="59" customWidth="1"/>
    <col min="773" max="773" width="10.1640625" style="59" customWidth="1"/>
    <col min="774" max="774" width="14" style="59" customWidth="1"/>
    <col min="775" max="775" width="10" style="59" customWidth="1"/>
    <col min="776" max="776" width="14" style="59" customWidth="1"/>
    <col min="777" max="1021" width="9.33203125" style="59"/>
    <col min="1022" max="1022" width="11.33203125" style="59" customWidth="1"/>
    <col min="1023" max="1023" width="14.1640625" style="59" customWidth="1"/>
    <col min="1024" max="1024" width="14.6640625" style="59" customWidth="1"/>
    <col min="1025" max="1025" width="13.5" style="59" customWidth="1"/>
    <col min="1026" max="1026" width="15.5" style="59" customWidth="1"/>
    <col min="1027" max="1027" width="11.6640625" style="59" customWidth="1"/>
    <col min="1028" max="1028" width="14.1640625" style="59" customWidth="1"/>
    <col min="1029" max="1029" width="10.1640625" style="59" customWidth="1"/>
    <col min="1030" max="1030" width="14" style="59" customWidth="1"/>
    <col min="1031" max="1031" width="10" style="59" customWidth="1"/>
    <col min="1032" max="1032" width="14" style="59" customWidth="1"/>
    <col min="1033" max="1277" width="9.33203125" style="59"/>
    <col min="1278" max="1278" width="11.33203125" style="59" customWidth="1"/>
    <col min="1279" max="1279" width="14.1640625" style="59" customWidth="1"/>
    <col min="1280" max="1280" width="14.6640625" style="59" customWidth="1"/>
    <col min="1281" max="1281" width="13.5" style="59" customWidth="1"/>
    <col min="1282" max="1282" width="15.5" style="59" customWidth="1"/>
    <col min="1283" max="1283" width="11.6640625" style="59" customWidth="1"/>
    <col min="1284" max="1284" width="14.1640625" style="59" customWidth="1"/>
    <col min="1285" max="1285" width="10.1640625" style="59" customWidth="1"/>
    <col min="1286" max="1286" width="14" style="59" customWidth="1"/>
    <col min="1287" max="1287" width="10" style="59" customWidth="1"/>
    <col min="1288" max="1288" width="14" style="59" customWidth="1"/>
    <col min="1289" max="1533" width="9.33203125" style="59"/>
    <col min="1534" max="1534" width="11.33203125" style="59" customWidth="1"/>
    <col min="1535" max="1535" width="14.1640625" style="59" customWidth="1"/>
    <col min="1536" max="1536" width="14.6640625" style="59" customWidth="1"/>
    <col min="1537" max="1537" width="13.5" style="59" customWidth="1"/>
    <col min="1538" max="1538" width="15.5" style="59" customWidth="1"/>
    <col min="1539" max="1539" width="11.6640625" style="59" customWidth="1"/>
    <col min="1540" max="1540" width="14.1640625" style="59" customWidth="1"/>
    <col min="1541" max="1541" width="10.1640625" style="59" customWidth="1"/>
    <col min="1542" max="1542" width="14" style="59" customWidth="1"/>
    <col min="1543" max="1543" width="10" style="59" customWidth="1"/>
    <col min="1544" max="1544" width="14" style="59" customWidth="1"/>
    <col min="1545" max="1789" width="9.33203125" style="59"/>
    <col min="1790" max="1790" width="11.33203125" style="59" customWidth="1"/>
    <col min="1791" max="1791" width="14.1640625" style="59" customWidth="1"/>
    <col min="1792" max="1792" width="14.6640625" style="59" customWidth="1"/>
    <col min="1793" max="1793" width="13.5" style="59" customWidth="1"/>
    <col min="1794" max="1794" width="15.5" style="59" customWidth="1"/>
    <col min="1795" max="1795" width="11.6640625" style="59" customWidth="1"/>
    <col min="1796" max="1796" width="14.1640625" style="59" customWidth="1"/>
    <col min="1797" max="1797" width="10.1640625" style="59" customWidth="1"/>
    <col min="1798" max="1798" width="14" style="59" customWidth="1"/>
    <col min="1799" max="1799" width="10" style="59" customWidth="1"/>
    <col min="1800" max="1800" width="14" style="59" customWidth="1"/>
    <col min="1801" max="2045" width="9.33203125" style="59"/>
    <col min="2046" max="2046" width="11.33203125" style="59" customWidth="1"/>
    <col min="2047" max="2047" width="14.1640625" style="59" customWidth="1"/>
    <col min="2048" max="2048" width="14.6640625" style="59" customWidth="1"/>
    <col min="2049" max="2049" width="13.5" style="59" customWidth="1"/>
    <col min="2050" max="2050" width="15.5" style="59" customWidth="1"/>
    <col min="2051" max="2051" width="11.6640625" style="59" customWidth="1"/>
    <col min="2052" max="2052" width="14.1640625" style="59" customWidth="1"/>
    <col min="2053" max="2053" width="10.1640625" style="59" customWidth="1"/>
    <col min="2054" max="2054" width="14" style="59" customWidth="1"/>
    <col min="2055" max="2055" width="10" style="59" customWidth="1"/>
    <col min="2056" max="2056" width="14" style="59" customWidth="1"/>
    <col min="2057" max="2301" width="9.33203125" style="59"/>
    <col min="2302" max="2302" width="11.33203125" style="59" customWidth="1"/>
    <col min="2303" max="2303" width="14.1640625" style="59" customWidth="1"/>
    <col min="2304" max="2304" width="14.6640625" style="59" customWidth="1"/>
    <col min="2305" max="2305" width="13.5" style="59" customWidth="1"/>
    <col min="2306" max="2306" width="15.5" style="59" customWidth="1"/>
    <col min="2307" max="2307" width="11.6640625" style="59" customWidth="1"/>
    <col min="2308" max="2308" width="14.1640625" style="59" customWidth="1"/>
    <col min="2309" max="2309" width="10.1640625" style="59" customWidth="1"/>
    <col min="2310" max="2310" width="14" style="59" customWidth="1"/>
    <col min="2311" max="2311" width="10" style="59" customWidth="1"/>
    <col min="2312" max="2312" width="14" style="59" customWidth="1"/>
    <col min="2313" max="2557" width="9.33203125" style="59"/>
    <col min="2558" max="2558" width="11.33203125" style="59" customWidth="1"/>
    <col min="2559" max="2559" width="14.1640625" style="59" customWidth="1"/>
    <col min="2560" max="2560" width="14.6640625" style="59" customWidth="1"/>
    <col min="2561" max="2561" width="13.5" style="59" customWidth="1"/>
    <col min="2562" max="2562" width="15.5" style="59" customWidth="1"/>
    <col min="2563" max="2563" width="11.6640625" style="59" customWidth="1"/>
    <col min="2564" max="2564" width="14.1640625" style="59" customWidth="1"/>
    <col min="2565" max="2565" width="10.1640625" style="59" customWidth="1"/>
    <col min="2566" max="2566" width="14" style="59" customWidth="1"/>
    <col min="2567" max="2567" width="10" style="59" customWidth="1"/>
    <col min="2568" max="2568" width="14" style="59" customWidth="1"/>
    <col min="2569" max="2813" width="9.33203125" style="59"/>
    <col min="2814" max="2814" width="11.33203125" style="59" customWidth="1"/>
    <col min="2815" max="2815" width="14.1640625" style="59" customWidth="1"/>
    <col min="2816" max="2816" width="14.6640625" style="59" customWidth="1"/>
    <col min="2817" max="2817" width="13.5" style="59" customWidth="1"/>
    <col min="2818" max="2818" width="15.5" style="59" customWidth="1"/>
    <col min="2819" max="2819" width="11.6640625" style="59" customWidth="1"/>
    <col min="2820" max="2820" width="14.1640625" style="59" customWidth="1"/>
    <col min="2821" max="2821" width="10.1640625" style="59" customWidth="1"/>
    <col min="2822" max="2822" width="14" style="59" customWidth="1"/>
    <col min="2823" max="2823" width="10" style="59" customWidth="1"/>
    <col min="2824" max="2824" width="14" style="59" customWidth="1"/>
    <col min="2825" max="3069" width="9.33203125" style="59"/>
    <col min="3070" max="3070" width="11.33203125" style="59" customWidth="1"/>
    <col min="3071" max="3071" width="14.1640625" style="59" customWidth="1"/>
    <col min="3072" max="3072" width="14.6640625" style="59" customWidth="1"/>
    <col min="3073" max="3073" width="13.5" style="59" customWidth="1"/>
    <col min="3074" max="3074" width="15.5" style="59" customWidth="1"/>
    <col min="3075" max="3075" width="11.6640625" style="59" customWidth="1"/>
    <col min="3076" max="3076" width="14.1640625" style="59" customWidth="1"/>
    <col min="3077" max="3077" width="10.1640625" style="59" customWidth="1"/>
    <col min="3078" max="3078" width="14" style="59" customWidth="1"/>
    <col min="3079" max="3079" width="10" style="59" customWidth="1"/>
    <col min="3080" max="3080" width="14" style="59" customWidth="1"/>
    <col min="3081" max="3325" width="9.33203125" style="59"/>
    <col min="3326" max="3326" width="11.33203125" style="59" customWidth="1"/>
    <col min="3327" max="3327" width="14.1640625" style="59" customWidth="1"/>
    <col min="3328" max="3328" width="14.6640625" style="59" customWidth="1"/>
    <col min="3329" max="3329" width="13.5" style="59" customWidth="1"/>
    <col min="3330" max="3330" width="15.5" style="59" customWidth="1"/>
    <col min="3331" max="3331" width="11.6640625" style="59" customWidth="1"/>
    <col min="3332" max="3332" width="14.1640625" style="59" customWidth="1"/>
    <col min="3333" max="3333" width="10.1640625" style="59" customWidth="1"/>
    <col min="3334" max="3334" width="14" style="59" customWidth="1"/>
    <col min="3335" max="3335" width="10" style="59" customWidth="1"/>
    <col min="3336" max="3336" width="14" style="59" customWidth="1"/>
    <col min="3337" max="3581" width="9.33203125" style="59"/>
    <col min="3582" max="3582" width="11.33203125" style="59" customWidth="1"/>
    <col min="3583" max="3583" width="14.1640625" style="59" customWidth="1"/>
    <col min="3584" max="3584" width="14.6640625" style="59" customWidth="1"/>
    <col min="3585" max="3585" width="13.5" style="59" customWidth="1"/>
    <col min="3586" max="3586" width="15.5" style="59" customWidth="1"/>
    <col min="3587" max="3587" width="11.6640625" style="59" customWidth="1"/>
    <col min="3588" max="3588" width="14.1640625" style="59" customWidth="1"/>
    <col min="3589" max="3589" width="10.1640625" style="59" customWidth="1"/>
    <col min="3590" max="3590" width="14" style="59" customWidth="1"/>
    <col min="3591" max="3591" width="10" style="59" customWidth="1"/>
    <col min="3592" max="3592" width="14" style="59" customWidth="1"/>
    <col min="3593" max="3837" width="9.33203125" style="59"/>
    <col min="3838" max="3838" width="11.33203125" style="59" customWidth="1"/>
    <col min="3839" max="3839" width="14.1640625" style="59" customWidth="1"/>
    <col min="3840" max="3840" width="14.6640625" style="59" customWidth="1"/>
    <col min="3841" max="3841" width="13.5" style="59" customWidth="1"/>
    <col min="3842" max="3842" width="15.5" style="59" customWidth="1"/>
    <col min="3843" max="3843" width="11.6640625" style="59" customWidth="1"/>
    <col min="3844" max="3844" width="14.1640625" style="59" customWidth="1"/>
    <col min="3845" max="3845" width="10.1640625" style="59" customWidth="1"/>
    <col min="3846" max="3846" width="14" style="59" customWidth="1"/>
    <col min="3847" max="3847" width="10" style="59" customWidth="1"/>
    <col min="3848" max="3848" width="14" style="59" customWidth="1"/>
    <col min="3849" max="4093" width="9.33203125" style="59"/>
    <col min="4094" max="4094" width="11.33203125" style="59" customWidth="1"/>
    <col min="4095" max="4095" width="14.1640625" style="59" customWidth="1"/>
    <col min="4096" max="4096" width="14.6640625" style="59" customWidth="1"/>
    <col min="4097" max="4097" width="13.5" style="59" customWidth="1"/>
    <col min="4098" max="4098" width="15.5" style="59" customWidth="1"/>
    <col min="4099" max="4099" width="11.6640625" style="59" customWidth="1"/>
    <col min="4100" max="4100" width="14.1640625" style="59" customWidth="1"/>
    <col min="4101" max="4101" width="10.1640625" style="59" customWidth="1"/>
    <col min="4102" max="4102" width="14" style="59" customWidth="1"/>
    <col min="4103" max="4103" width="10" style="59" customWidth="1"/>
    <col min="4104" max="4104" width="14" style="59" customWidth="1"/>
    <col min="4105" max="4349" width="9.33203125" style="59"/>
    <col min="4350" max="4350" width="11.33203125" style="59" customWidth="1"/>
    <col min="4351" max="4351" width="14.1640625" style="59" customWidth="1"/>
    <col min="4352" max="4352" width="14.6640625" style="59" customWidth="1"/>
    <col min="4353" max="4353" width="13.5" style="59" customWidth="1"/>
    <col min="4354" max="4354" width="15.5" style="59" customWidth="1"/>
    <col min="4355" max="4355" width="11.6640625" style="59" customWidth="1"/>
    <col min="4356" max="4356" width="14.1640625" style="59" customWidth="1"/>
    <col min="4357" max="4357" width="10.1640625" style="59" customWidth="1"/>
    <col min="4358" max="4358" width="14" style="59" customWidth="1"/>
    <col min="4359" max="4359" width="10" style="59" customWidth="1"/>
    <col min="4360" max="4360" width="14" style="59" customWidth="1"/>
    <col min="4361" max="4605" width="9.33203125" style="59"/>
    <col min="4606" max="4606" width="11.33203125" style="59" customWidth="1"/>
    <col min="4607" max="4607" width="14.1640625" style="59" customWidth="1"/>
    <col min="4608" max="4608" width="14.6640625" style="59" customWidth="1"/>
    <col min="4609" max="4609" width="13.5" style="59" customWidth="1"/>
    <col min="4610" max="4610" width="15.5" style="59" customWidth="1"/>
    <col min="4611" max="4611" width="11.6640625" style="59" customWidth="1"/>
    <col min="4612" max="4612" width="14.1640625" style="59" customWidth="1"/>
    <col min="4613" max="4613" width="10.1640625" style="59" customWidth="1"/>
    <col min="4614" max="4614" width="14" style="59" customWidth="1"/>
    <col min="4615" max="4615" width="10" style="59" customWidth="1"/>
    <col min="4616" max="4616" width="14" style="59" customWidth="1"/>
    <col min="4617" max="4861" width="9.33203125" style="59"/>
    <col min="4862" max="4862" width="11.33203125" style="59" customWidth="1"/>
    <col min="4863" max="4863" width="14.1640625" style="59" customWidth="1"/>
    <col min="4864" max="4864" width="14.6640625" style="59" customWidth="1"/>
    <col min="4865" max="4865" width="13.5" style="59" customWidth="1"/>
    <col min="4866" max="4866" width="15.5" style="59" customWidth="1"/>
    <col min="4867" max="4867" width="11.6640625" style="59" customWidth="1"/>
    <col min="4868" max="4868" width="14.1640625" style="59" customWidth="1"/>
    <col min="4869" max="4869" width="10.1640625" style="59" customWidth="1"/>
    <col min="4870" max="4870" width="14" style="59" customWidth="1"/>
    <col min="4871" max="4871" width="10" style="59" customWidth="1"/>
    <col min="4872" max="4872" width="14" style="59" customWidth="1"/>
    <col min="4873" max="5117" width="9.33203125" style="59"/>
    <col min="5118" max="5118" width="11.33203125" style="59" customWidth="1"/>
    <col min="5119" max="5119" width="14.1640625" style="59" customWidth="1"/>
    <col min="5120" max="5120" width="14.6640625" style="59" customWidth="1"/>
    <col min="5121" max="5121" width="13.5" style="59" customWidth="1"/>
    <col min="5122" max="5122" width="15.5" style="59" customWidth="1"/>
    <col min="5123" max="5123" width="11.6640625" style="59" customWidth="1"/>
    <col min="5124" max="5124" width="14.1640625" style="59" customWidth="1"/>
    <col min="5125" max="5125" width="10.1640625" style="59" customWidth="1"/>
    <col min="5126" max="5126" width="14" style="59" customWidth="1"/>
    <col min="5127" max="5127" width="10" style="59" customWidth="1"/>
    <col min="5128" max="5128" width="14" style="59" customWidth="1"/>
    <col min="5129" max="5373" width="9.33203125" style="59"/>
    <col min="5374" max="5374" width="11.33203125" style="59" customWidth="1"/>
    <col min="5375" max="5375" width="14.1640625" style="59" customWidth="1"/>
    <col min="5376" max="5376" width="14.6640625" style="59" customWidth="1"/>
    <col min="5377" max="5377" width="13.5" style="59" customWidth="1"/>
    <col min="5378" max="5378" width="15.5" style="59" customWidth="1"/>
    <col min="5379" max="5379" width="11.6640625" style="59" customWidth="1"/>
    <col min="5380" max="5380" width="14.1640625" style="59" customWidth="1"/>
    <col min="5381" max="5381" width="10.1640625" style="59" customWidth="1"/>
    <col min="5382" max="5382" width="14" style="59" customWidth="1"/>
    <col min="5383" max="5383" width="10" style="59" customWidth="1"/>
    <col min="5384" max="5384" width="14" style="59" customWidth="1"/>
    <col min="5385" max="5629" width="9.33203125" style="59"/>
    <col min="5630" max="5630" width="11.33203125" style="59" customWidth="1"/>
    <col min="5631" max="5631" width="14.1640625" style="59" customWidth="1"/>
    <col min="5632" max="5632" width="14.6640625" style="59" customWidth="1"/>
    <col min="5633" max="5633" width="13.5" style="59" customWidth="1"/>
    <col min="5634" max="5634" width="15.5" style="59" customWidth="1"/>
    <col min="5635" max="5635" width="11.6640625" style="59" customWidth="1"/>
    <col min="5636" max="5636" width="14.1640625" style="59" customWidth="1"/>
    <col min="5637" max="5637" width="10.1640625" style="59" customWidth="1"/>
    <col min="5638" max="5638" width="14" style="59" customWidth="1"/>
    <col min="5639" max="5639" width="10" style="59" customWidth="1"/>
    <col min="5640" max="5640" width="14" style="59" customWidth="1"/>
    <col min="5641" max="5885" width="9.33203125" style="59"/>
    <col min="5886" max="5886" width="11.33203125" style="59" customWidth="1"/>
    <col min="5887" max="5887" width="14.1640625" style="59" customWidth="1"/>
    <col min="5888" max="5888" width="14.6640625" style="59" customWidth="1"/>
    <col min="5889" max="5889" width="13.5" style="59" customWidth="1"/>
    <col min="5890" max="5890" width="15.5" style="59" customWidth="1"/>
    <col min="5891" max="5891" width="11.6640625" style="59" customWidth="1"/>
    <col min="5892" max="5892" width="14.1640625" style="59" customWidth="1"/>
    <col min="5893" max="5893" width="10.1640625" style="59" customWidth="1"/>
    <col min="5894" max="5894" width="14" style="59" customWidth="1"/>
    <col min="5895" max="5895" width="10" style="59" customWidth="1"/>
    <col min="5896" max="5896" width="14" style="59" customWidth="1"/>
    <col min="5897" max="6141" width="9.33203125" style="59"/>
    <col min="6142" max="6142" width="11.33203125" style="59" customWidth="1"/>
    <col min="6143" max="6143" width="14.1640625" style="59" customWidth="1"/>
    <col min="6144" max="6144" width="14.6640625" style="59" customWidth="1"/>
    <col min="6145" max="6145" width="13.5" style="59" customWidth="1"/>
    <col min="6146" max="6146" width="15.5" style="59" customWidth="1"/>
    <col min="6147" max="6147" width="11.6640625" style="59" customWidth="1"/>
    <col min="6148" max="6148" width="14.1640625" style="59" customWidth="1"/>
    <col min="6149" max="6149" width="10.1640625" style="59" customWidth="1"/>
    <col min="6150" max="6150" width="14" style="59" customWidth="1"/>
    <col min="6151" max="6151" width="10" style="59" customWidth="1"/>
    <col min="6152" max="6152" width="14" style="59" customWidth="1"/>
    <col min="6153" max="6397" width="9.33203125" style="59"/>
    <col min="6398" max="6398" width="11.33203125" style="59" customWidth="1"/>
    <col min="6399" max="6399" width="14.1640625" style="59" customWidth="1"/>
    <col min="6400" max="6400" width="14.6640625" style="59" customWidth="1"/>
    <col min="6401" max="6401" width="13.5" style="59" customWidth="1"/>
    <col min="6402" max="6402" width="15.5" style="59" customWidth="1"/>
    <col min="6403" max="6403" width="11.6640625" style="59" customWidth="1"/>
    <col min="6404" max="6404" width="14.1640625" style="59" customWidth="1"/>
    <col min="6405" max="6405" width="10.1640625" style="59" customWidth="1"/>
    <col min="6406" max="6406" width="14" style="59" customWidth="1"/>
    <col min="6407" max="6407" width="10" style="59" customWidth="1"/>
    <col min="6408" max="6408" width="14" style="59" customWidth="1"/>
    <col min="6409" max="6653" width="9.33203125" style="59"/>
    <col min="6654" max="6654" width="11.33203125" style="59" customWidth="1"/>
    <col min="6655" max="6655" width="14.1640625" style="59" customWidth="1"/>
    <col min="6656" max="6656" width="14.6640625" style="59" customWidth="1"/>
    <col min="6657" max="6657" width="13.5" style="59" customWidth="1"/>
    <col min="6658" max="6658" width="15.5" style="59" customWidth="1"/>
    <col min="6659" max="6659" width="11.6640625" style="59" customWidth="1"/>
    <col min="6660" max="6660" width="14.1640625" style="59" customWidth="1"/>
    <col min="6661" max="6661" width="10.1640625" style="59" customWidth="1"/>
    <col min="6662" max="6662" width="14" style="59" customWidth="1"/>
    <col min="6663" max="6663" width="10" style="59" customWidth="1"/>
    <col min="6664" max="6664" width="14" style="59" customWidth="1"/>
    <col min="6665" max="6909" width="9.33203125" style="59"/>
    <col min="6910" max="6910" width="11.33203125" style="59" customWidth="1"/>
    <col min="6911" max="6911" width="14.1640625" style="59" customWidth="1"/>
    <col min="6912" max="6912" width="14.6640625" style="59" customWidth="1"/>
    <col min="6913" max="6913" width="13.5" style="59" customWidth="1"/>
    <col min="6914" max="6914" width="15.5" style="59" customWidth="1"/>
    <col min="6915" max="6915" width="11.6640625" style="59" customWidth="1"/>
    <col min="6916" max="6916" width="14.1640625" style="59" customWidth="1"/>
    <col min="6917" max="6917" width="10.1640625" style="59" customWidth="1"/>
    <col min="6918" max="6918" width="14" style="59" customWidth="1"/>
    <col min="6919" max="6919" width="10" style="59" customWidth="1"/>
    <col min="6920" max="6920" width="14" style="59" customWidth="1"/>
    <col min="6921" max="7165" width="9.33203125" style="59"/>
    <col min="7166" max="7166" width="11.33203125" style="59" customWidth="1"/>
    <col min="7167" max="7167" width="14.1640625" style="59" customWidth="1"/>
    <col min="7168" max="7168" width="14.6640625" style="59" customWidth="1"/>
    <col min="7169" max="7169" width="13.5" style="59" customWidth="1"/>
    <col min="7170" max="7170" width="15.5" style="59" customWidth="1"/>
    <col min="7171" max="7171" width="11.6640625" style="59" customWidth="1"/>
    <col min="7172" max="7172" width="14.1640625" style="59" customWidth="1"/>
    <col min="7173" max="7173" width="10.1640625" style="59" customWidth="1"/>
    <col min="7174" max="7174" width="14" style="59" customWidth="1"/>
    <col min="7175" max="7175" width="10" style="59" customWidth="1"/>
    <col min="7176" max="7176" width="14" style="59" customWidth="1"/>
    <col min="7177" max="7421" width="9.33203125" style="59"/>
    <col min="7422" max="7422" width="11.33203125" style="59" customWidth="1"/>
    <col min="7423" max="7423" width="14.1640625" style="59" customWidth="1"/>
    <col min="7424" max="7424" width="14.6640625" style="59" customWidth="1"/>
    <col min="7425" max="7425" width="13.5" style="59" customWidth="1"/>
    <col min="7426" max="7426" width="15.5" style="59" customWidth="1"/>
    <col min="7427" max="7427" width="11.6640625" style="59" customWidth="1"/>
    <col min="7428" max="7428" width="14.1640625" style="59" customWidth="1"/>
    <col min="7429" max="7429" width="10.1640625" style="59" customWidth="1"/>
    <col min="7430" max="7430" width="14" style="59" customWidth="1"/>
    <col min="7431" max="7431" width="10" style="59" customWidth="1"/>
    <col min="7432" max="7432" width="14" style="59" customWidth="1"/>
    <col min="7433" max="7677" width="9.33203125" style="59"/>
    <col min="7678" max="7678" width="11.33203125" style="59" customWidth="1"/>
    <col min="7679" max="7679" width="14.1640625" style="59" customWidth="1"/>
    <col min="7680" max="7680" width="14.6640625" style="59" customWidth="1"/>
    <col min="7681" max="7681" width="13.5" style="59" customWidth="1"/>
    <col min="7682" max="7682" width="15.5" style="59" customWidth="1"/>
    <col min="7683" max="7683" width="11.6640625" style="59" customWidth="1"/>
    <col min="7684" max="7684" width="14.1640625" style="59" customWidth="1"/>
    <col min="7685" max="7685" width="10.1640625" style="59" customWidth="1"/>
    <col min="7686" max="7686" width="14" style="59" customWidth="1"/>
    <col min="7687" max="7687" width="10" style="59" customWidth="1"/>
    <col min="7688" max="7688" width="14" style="59" customWidth="1"/>
    <col min="7689" max="7933" width="9.33203125" style="59"/>
    <col min="7934" max="7934" width="11.33203125" style="59" customWidth="1"/>
    <col min="7935" max="7935" width="14.1640625" style="59" customWidth="1"/>
    <col min="7936" max="7936" width="14.6640625" style="59" customWidth="1"/>
    <col min="7937" max="7937" width="13.5" style="59" customWidth="1"/>
    <col min="7938" max="7938" width="15.5" style="59" customWidth="1"/>
    <col min="7939" max="7939" width="11.6640625" style="59" customWidth="1"/>
    <col min="7940" max="7940" width="14.1640625" style="59" customWidth="1"/>
    <col min="7941" max="7941" width="10.1640625" style="59" customWidth="1"/>
    <col min="7942" max="7942" width="14" style="59" customWidth="1"/>
    <col min="7943" max="7943" width="10" style="59" customWidth="1"/>
    <col min="7944" max="7944" width="14" style="59" customWidth="1"/>
    <col min="7945" max="8189" width="9.33203125" style="59"/>
    <col min="8190" max="8190" width="11.33203125" style="59" customWidth="1"/>
    <col min="8191" max="8191" width="14.1640625" style="59" customWidth="1"/>
    <col min="8192" max="8192" width="14.6640625" style="59" customWidth="1"/>
    <col min="8193" max="8193" width="13.5" style="59" customWidth="1"/>
    <col min="8194" max="8194" width="15.5" style="59" customWidth="1"/>
    <col min="8195" max="8195" width="11.6640625" style="59" customWidth="1"/>
    <col min="8196" max="8196" width="14.1640625" style="59" customWidth="1"/>
    <col min="8197" max="8197" width="10.1640625" style="59" customWidth="1"/>
    <col min="8198" max="8198" width="14" style="59" customWidth="1"/>
    <col min="8199" max="8199" width="10" style="59" customWidth="1"/>
    <col min="8200" max="8200" width="14" style="59" customWidth="1"/>
    <col min="8201" max="8445" width="9.33203125" style="59"/>
    <col min="8446" max="8446" width="11.33203125" style="59" customWidth="1"/>
    <col min="8447" max="8447" width="14.1640625" style="59" customWidth="1"/>
    <col min="8448" max="8448" width="14.6640625" style="59" customWidth="1"/>
    <col min="8449" max="8449" width="13.5" style="59" customWidth="1"/>
    <col min="8450" max="8450" width="15.5" style="59" customWidth="1"/>
    <col min="8451" max="8451" width="11.6640625" style="59" customWidth="1"/>
    <col min="8452" max="8452" width="14.1640625" style="59" customWidth="1"/>
    <col min="8453" max="8453" width="10.1640625" style="59" customWidth="1"/>
    <col min="8454" max="8454" width="14" style="59" customWidth="1"/>
    <col min="8455" max="8455" width="10" style="59" customWidth="1"/>
    <col min="8456" max="8456" width="14" style="59" customWidth="1"/>
    <col min="8457" max="8701" width="9.33203125" style="59"/>
    <col min="8702" max="8702" width="11.33203125" style="59" customWidth="1"/>
    <col min="8703" max="8703" width="14.1640625" style="59" customWidth="1"/>
    <col min="8704" max="8704" width="14.6640625" style="59" customWidth="1"/>
    <col min="8705" max="8705" width="13.5" style="59" customWidth="1"/>
    <col min="8706" max="8706" width="15.5" style="59" customWidth="1"/>
    <col min="8707" max="8707" width="11.6640625" style="59" customWidth="1"/>
    <col min="8708" max="8708" width="14.1640625" style="59" customWidth="1"/>
    <col min="8709" max="8709" width="10.1640625" style="59" customWidth="1"/>
    <col min="8710" max="8710" width="14" style="59" customWidth="1"/>
    <col min="8711" max="8711" width="10" style="59" customWidth="1"/>
    <col min="8712" max="8712" width="14" style="59" customWidth="1"/>
    <col min="8713" max="8957" width="9.33203125" style="59"/>
    <col min="8958" max="8958" width="11.33203125" style="59" customWidth="1"/>
    <col min="8959" max="8959" width="14.1640625" style="59" customWidth="1"/>
    <col min="8960" max="8960" width="14.6640625" style="59" customWidth="1"/>
    <col min="8961" max="8961" width="13.5" style="59" customWidth="1"/>
    <col min="8962" max="8962" width="15.5" style="59" customWidth="1"/>
    <col min="8963" max="8963" width="11.6640625" style="59" customWidth="1"/>
    <col min="8964" max="8964" width="14.1640625" style="59" customWidth="1"/>
    <col min="8965" max="8965" width="10.1640625" style="59" customWidth="1"/>
    <col min="8966" max="8966" width="14" style="59" customWidth="1"/>
    <col min="8967" max="8967" width="10" style="59" customWidth="1"/>
    <col min="8968" max="8968" width="14" style="59" customWidth="1"/>
    <col min="8969" max="9213" width="9.33203125" style="59"/>
    <col min="9214" max="9214" width="11.33203125" style="59" customWidth="1"/>
    <col min="9215" max="9215" width="14.1640625" style="59" customWidth="1"/>
    <col min="9216" max="9216" width="14.6640625" style="59" customWidth="1"/>
    <col min="9217" max="9217" width="13.5" style="59" customWidth="1"/>
    <col min="9218" max="9218" width="15.5" style="59" customWidth="1"/>
    <col min="9219" max="9219" width="11.6640625" style="59" customWidth="1"/>
    <col min="9220" max="9220" width="14.1640625" style="59" customWidth="1"/>
    <col min="9221" max="9221" width="10.1640625" style="59" customWidth="1"/>
    <col min="9222" max="9222" width="14" style="59" customWidth="1"/>
    <col min="9223" max="9223" width="10" style="59" customWidth="1"/>
    <col min="9224" max="9224" width="14" style="59" customWidth="1"/>
    <col min="9225" max="9469" width="9.33203125" style="59"/>
    <col min="9470" max="9470" width="11.33203125" style="59" customWidth="1"/>
    <col min="9471" max="9471" width="14.1640625" style="59" customWidth="1"/>
    <col min="9472" max="9472" width="14.6640625" style="59" customWidth="1"/>
    <col min="9473" max="9473" width="13.5" style="59" customWidth="1"/>
    <col min="9474" max="9474" width="15.5" style="59" customWidth="1"/>
    <col min="9475" max="9475" width="11.6640625" style="59" customWidth="1"/>
    <col min="9476" max="9476" width="14.1640625" style="59" customWidth="1"/>
    <col min="9477" max="9477" width="10.1640625" style="59" customWidth="1"/>
    <col min="9478" max="9478" width="14" style="59" customWidth="1"/>
    <col min="9479" max="9479" width="10" style="59" customWidth="1"/>
    <col min="9480" max="9480" width="14" style="59" customWidth="1"/>
    <col min="9481" max="9725" width="9.33203125" style="59"/>
    <col min="9726" max="9726" width="11.33203125" style="59" customWidth="1"/>
    <col min="9727" max="9727" width="14.1640625" style="59" customWidth="1"/>
    <col min="9728" max="9728" width="14.6640625" style="59" customWidth="1"/>
    <col min="9729" max="9729" width="13.5" style="59" customWidth="1"/>
    <col min="9730" max="9730" width="15.5" style="59" customWidth="1"/>
    <col min="9731" max="9731" width="11.6640625" style="59" customWidth="1"/>
    <col min="9732" max="9732" width="14.1640625" style="59" customWidth="1"/>
    <col min="9733" max="9733" width="10.1640625" style="59" customWidth="1"/>
    <col min="9734" max="9734" width="14" style="59" customWidth="1"/>
    <col min="9735" max="9735" width="10" style="59" customWidth="1"/>
    <col min="9736" max="9736" width="14" style="59" customWidth="1"/>
    <col min="9737" max="9981" width="9.33203125" style="59"/>
    <col min="9982" max="9982" width="11.33203125" style="59" customWidth="1"/>
    <col min="9983" max="9983" width="14.1640625" style="59" customWidth="1"/>
    <col min="9984" max="9984" width="14.6640625" style="59" customWidth="1"/>
    <col min="9985" max="9985" width="13.5" style="59" customWidth="1"/>
    <col min="9986" max="9986" width="15.5" style="59" customWidth="1"/>
    <col min="9987" max="9987" width="11.6640625" style="59" customWidth="1"/>
    <col min="9988" max="9988" width="14.1640625" style="59" customWidth="1"/>
    <col min="9989" max="9989" width="10.1640625" style="59" customWidth="1"/>
    <col min="9990" max="9990" width="14" style="59" customWidth="1"/>
    <col min="9991" max="9991" width="10" style="59" customWidth="1"/>
    <col min="9992" max="9992" width="14" style="59" customWidth="1"/>
    <col min="9993" max="10237" width="9.33203125" style="59"/>
    <col min="10238" max="10238" width="11.33203125" style="59" customWidth="1"/>
    <col min="10239" max="10239" width="14.1640625" style="59" customWidth="1"/>
    <col min="10240" max="10240" width="14.6640625" style="59" customWidth="1"/>
    <col min="10241" max="10241" width="13.5" style="59" customWidth="1"/>
    <col min="10242" max="10242" width="15.5" style="59" customWidth="1"/>
    <col min="10243" max="10243" width="11.6640625" style="59" customWidth="1"/>
    <col min="10244" max="10244" width="14.1640625" style="59" customWidth="1"/>
    <col min="10245" max="10245" width="10.1640625" style="59" customWidth="1"/>
    <col min="10246" max="10246" width="14" style="59" customWidth="1"/>
    <col min="10247" max="10247" width="10" style="59" customWidth="1"/>
    <col min="10248" max="10248" width="14" style="59" customWidth="1"/>
    <col min="10249" max="10493" width="9.33203125" style="59"/>
    <col min="10494" max="10494" width="11.33203125" style="59" customWidth="1"/>
    <col min="10495" max="10495" width="14.1640625" style="59" customWidth="1"/>
    <col min="10496" max="10496" width="14.6640625" style="59" customWidth="1"/>
    <col min="10497" max="10497" width="13.5" style="59" customWidth="1"/>
    <col min="10498" max="10498" width="15.5" style="59" customWidth="1"/>
    <col min="10499" max="10499" width="11.6640625" style="59" customWidth="1"/>
    <col min="10500" max="10500" width="14.1640625" style="59" customWidth="1"/>
    <col min="10501" max="10501" width="10.1640625" style="59" customWidth="1"/>
    <col min="10502" max="10502" width="14" style="59" customWidth="1"/>
    <col min="10503" max="10503" width="10" style="59" customWidth="1"/>
    <col min="10504" max="10504" width="14" style="59" customWidth="1"/>
    <col min="10505" max="10749" width="9.33203125" style="59"/>
    <col min="10750" max="10750" width="11.33203125" style="59" customWidth="1"/>
    <col min="10751" max="10751" width="14.1640625" style="59" customWidth="1"/>
    <col min="10752" max="10752" width="14.6640625" style="59" customWidth="1"/>
    <col min="10753" max="10753" width="13.5" style="59" customWidth="1"/>
    <col min="10754" max="10754" width="15.5" style="59" customWidth="1"/>
    <col min="10755" max="10755" width="11.6640625" style="59" customWidth="1"/>
    <col min="10756" max="10756" width="14.1640625" style="59" customWidth="1"/>
    <col min="10757" max="10757" width="10.1640625" style="59" customWidth="1"/>
    <col min="10758" max="10758" width="14" style="59" customWidth="1"/>
    <col min="10759" max="10759" width="10" style="59" customWidth="1"/>
    <col min="10760" max="10760" width="14" style="59" customWidth="1"/>
    <col min="10761" max="11005" width="9.33203125" style="59"/>
    <col min="11006" max="11006" width="11.33203125" style="59" customWidth="1"/>
    <col min="11007" max="11007" width="14.1640625" style="59" customWidth="1"/>
    <col min="11008" max="11008" width="14.6640625" style="59" customWidth="1"/>
    <col min="11009" max="11009" width="13.5" style="59" customWidth="1"/>
    <col min="11010" max="11010" width="15.5" style="59" customWidth="1"/>
    <col min="11011" max="11011" width="11.6640625" style="59" customWidth="1"/>
    <col min="11012" max="11012" width="14.1640625" style="59" customWidth="1"/>
    <col min="11013" max="11013" width="10.1640625" style="59" customWidth="1"/>
    <col min="11014" max="11014" width="14" style="59" customWidth="1"/>
    <col min="11015" max="11015" width="10" style="59" customWidth="1"/>
    <col min="11016" max="11016" width="14" style="59" customWidth="1"/>
    <col min="11017" max="11261" width="9.33203125" style="59"/>
    <col min="11262" max="11262" width="11.33203125" style="59" customWidth="1"/>
    <col min="11263" max="11263" width="14.1640625" style="59" customWidth="1"/>
    <col min="11264" max="11264" width="14.6640625" style="59" customWidth="1"/>
    <col min="11265" max="11265" width="13.5" style="59" customWidth="1"/>
    <col min="11266" max="11266" width="15.5" style="59" customWidth="1"/>
    <col min="11267" max="11267" width="11.6640625" style="59" customWidth="1"/>
    <col min="11268" max="11268" width="14.1640625" style="59" customWidth="1"/>
    <col min="11269" max="11269" width="10.1640625" style="59" customWidth="1"/>
    <col min="11270" max="11270" width="14" style="59" customWidth="1"/>
    <col min="11271" max="11271" width="10" style="59" customWidth="1"/>
    <col min="11272" max="11272" width="14" style="59" customWidth="1"/>
    <col min="11273" max="11517" width="9.33203125" style="59"/>
    <col min="11518" max="11518" width="11.33203125" style="59" customWidth="1"/>
    <col min="11519" max="11519" width="14.1640625" style="59" customWidth="1"/>
    <col min="11520" max="11520" width="14.6640625" style="59" customWidth="1"/>
    <col min="11521" max="11521" width="13.5" style="59" customWidth="1"/>
    <col min="11522" max="11522" width="15.5" style="59" customWidth="1"/>
    <col min="11523" max="11523" width="11.6640625" style="59" customWidth="1"/>
    <col min="11524" max="11524" width="14.1640625" style="59" customWidth="1"/>
    <col min="11525" max="11525" width="10.1640625" style="59" customWidth="1"/>
    <col min="11526" max="11526" width="14" style="59" customWidth="1"/>
    <col min="11527" max="11527" width="10" style="59" customWidth="1"/>
    <col min="11528" max="11528" width="14" style="59" customWidth="1"/>
    <col min="11529" max="11773" width="9.33203125" style="59"/>
    <col min="11774" max="11774" width="11.33203125" style="59" customWidth="1"/>
    <col min="11775" max="11775" width="14.1640625" style="59" customWidth="1"/>
    <col min="11776" max="11776" width="14.6640625" style="59" customWidth="1"/>
    <col min="11777" max="11777" width="13.5" style="59" customWidth="1"/>
    <col min="11778" max="11778" width="15.5" style="59" customWidth="1"/>
    <col min="11779" max="11779" width="11.6640625" style="59" customWidth="1"/>
    <col min="11780" max="11780" width="14.1640625" style="59" customWidth="1"/>
    <col min="11781" max="11781" width="10.1640625" style="59" customWidth="1"/>
    <col min="11782" max="11782" width="14" style="59" customWidth="1"/>
    <col min="11783" max="11783" width="10" style="59" customWidth="1"/>
    <col min="11784" max="11784" width="14" style="59" customWidth="1"/>
    <col min="11785" max="12029" width="9.33203125" style="59"/>
    <col min="12030" max="12030" width="11.33203125" style="59" customWidth="1"/>
    <col min="12031" max="12031" width="14.1640625" style="59" customWidth="1"/>
    <col min="12032" max="12032" width="14.6640625" style="59" customWidth="1"/>
    <col min="12033" max="12033" width="13.5" style="59" customWidth="1"/>
    <col min="12034" max="12034" width="15.5" style="59" customWidth="1"/>
    <col min="12035" max="12035" width="11.6640625" style="59" customWidth="1"/>
    <col min="12036" max="12036" width="14.1640625" style="59" customWidth="1"/>
    <col min="12037" max="12037" width="10.1640625" style="59" customWidth="1"/>
    <col min="12038" max="12038" width="14" style="59" customWidth="1"/>
    <col min="12039" max="12039" width="10" style="59" customWidth="1"/>
    <col min="12040" max="12040" width="14" style="59" customWidth="1"/>
    <col min="12041" max="12285" width="9.33203125" style="59"/>
    <col min="12286" max="12286" width="11.33203125" style="59" customWidth="1"/>
    <col min="12287" max="12287" width="14.1640625" style="59" customWidth="1"/>
    <col min="12288" max="12288" width="14.6640625" style="59" customWidth="1"/>
    <col min="12289" max="12289" width="13.5" style="59" customWidth="1"/>
    <col min="12290" max="12290" width="15.5" style="59" customWidth="1"/>
    <col min="12291" max="12291" width="11.6640625" style="59" customWidth="1"/>
    <col min="12292" max="12292" width="14.1640625" style="59" customWidth="1"/>
    <col min="12293" max="12293" width="10.1640625" style="59" customWidth="1"/>
    <col min="12294" max="12294" width="14" style="59" customWidth="1"/>
    <col min="12295" max="12295" width="10" style="59" customWidth="1"/>
    <col min="12296" max="12296" width="14" style="59" customWidth="1"/>
    <col min="12297" max="12541" width="9.33203125" style="59"/>
    <col min="12542" max="12542" width="11.33203125" style="59" customWidth="1"/>
    <col min="12543" max="12543" width="14.1640625" style="59" customWidth="1"/>
    <col min="12544" max="12544" width="14.6640625" style="59" customWidth="1"/>
    <col min="12545" max="12545" width="13.5" style="59" customWidth="1"/>
    <col min="12546" max="12546" width="15.5" style="59" customWidth="1"/>
    <col min="12547" max="12547" width="11.6640625" style="59" customWidth="1"/>
    <col min="12548" max="12548" width="14.1640625" style="59" customWidth="1"/>
    <col min="12549" max="12549" width="10.1640625" style="59" customWidth="1"/>
    <col min="12550" max="12550" width="14" style="59" customWidth="1"/>
    <col min="12551" max="12551" width="10" style="59" customWidth="1"/>
    <col min="12552" max="12552" width="14" style="59" customWidth="1"/>
    <col min="12553" max="12797" width="9.33203125" style="59"/>
    <col min="12798" max="12798" width="11.33203125" style="59" customWidth="1"/>
    <col min="12799" max="12799" width="14.1640625" style="59" customWidth="1"/>
    <col min="12800" max="12800" width="14.6640625" style="59" customWidth="1"/>
    <col min="12801" max="12801" width="13.5" style="59" customWidth="1"/>
    <col min="12802" max="12802" width="15.5" style="59" customWidth="1"/>
    <col min="12803" max="12803" width="11.6640625" style="59" customWidth="1"/>
    <col min="12804" max="12804" width="14.1640625" style="59" customWidth="1"/>
    <col min="12805" max="12805" width="10.1640625" style="59" customWidth="1"/>
    <col min="12806" max="12806" width="14" style="59" customWidth="1"/>
    <col min="12807" max="12807" width="10" style="59" customWidth="1"/>
    <col min="12808" max="12808" width="14" style="59" customWidth="1"/>
    <col min="12809" max="13053" width="9.33203125" style="59"/>
    <col min="13054" max="13054" width="11.33203125" style="59" customWidth="1"/>
    <col min="13055" max="13055" width="14.1640625" style="59" customWidth="1"/>
    <col min="13056" max="13056" width="14.6640625" style="59" customWidth="1"/>
    <col min="13057" max="13057" width="13.5" style="59" customWidth="1"/>
    <col min="13058" max="13058" width="15.5" style="59" customWidth="1"/>
    <col min="13059" max="13059" width="11.6640625" style="59" customWidth="1"/>
    <col min="13060" max="13060" width="14.1640625" style="59" customWidth="1"/>
    <col min="13061" max="13061" width="10.1640625" style="59" customWidth="1"/>
    <col min="13062" max="13062" width="14" style="59" customWidth="1"/>
    <col min="13063" max="13063" width="10" style="59" customWidth="1"/>
    <col min="13064" max="13064" width="14" style="59" customWidth="1"/>
    <col min="13065" max="13309" width="9.33203125" style="59"/>
    <col min="13310" max="13310" width="11.33203125" style="59" customWidth="1"/>
    <col min="13311" max="13311" width="14.1640625" style="59" customWidth="1"/>
    <col min="13312" max="13312" width="14.6640625" style="59" customWidth="1"/>
    <col min="13313" max="13313" width="13.5" style="59" customWidth="1"/>
    <col min="13314" max="13314" width="15.5" style="59" customWidth="1"/>
    <col min="13315" max="13315" width="11.6640625" style="59" customWidth="1"/>
    <col min="13316" max="13316" width="14.1640625" style="59" customWidth="1"/>
    <col min="13317" max="13317" width="10.1640625" style="59" customWidth="1"/>
    <col min="13318" max="13318" width="14" style="59" customWidth="1"/>
    <col min="13319" max="13319" width="10" style="59" customWidth="1"/>
    <col min="13320" max="13320" width="14" style="59" customWidth="1"/>
    <col min="13321" max="13565" width="9.33203125" style="59"/>
    <col min="13566" max="13566" width="11.33203125" style="59" customWidth="1"/>
    <col min="13567" max="13567" width="14.1640625" style="59" customWidth="1"/>
    <col min="13568" max="13568" width="14.6640625" style="59" customWidth="1"/>
    <col min="13569" max="13569" width="13.5" style="59" customWidth="1"/>
    <col min="13570" max="13570" width="15.5" style="59" customWidth="1"/>
    <col min="13571" max="13571" width="11.6640625" style="59" customWidth="1"/>
    <col min="13572" max="13572" width="14.1640625" style="59" customWidth="1"/>
    <col min="13573" max="13573" width="10.1640625" style="59" customWidth="1"/>
    <col min="13574" max="13574" width="14" style="59" customWidth="1"/>
    <col min="13575" max="13575" width="10" style="59" customWidth="1"/>
    <col min="13576" max="13576" width="14" style="59" customWidth="1"/>
    <col min="13577" max="13821" width="9.33203125" style="59"/>
    <col min="13822" max="13822" width="11.33203125" style="59" customWidth="1"/>
    <col min="13823" max="13823" width="14.1640625" style="59" customWidth="1"/>
    <col min="13824" max="13824" width="14.6640625" style="59" customWidth="1"/>
    <col min="13825" max="13825" width="13.5" style="59" customWidth="1"/>
    <col min="13826" max="13826" width="15.5" style="59" customWidth="1"/>
    <col min="13827" max="13827" width="11.6640625" style="59" customWidth="1"/>
    <col min="13828" max="13828" width="14.1640625" style="59" customWidth="1"/>
    <col min="13829" max="13829" width="10.1640625" style="59" customWidth="1"/>
    <col min="13830" max="13830" width="14" style="59" customWidth="1"/>
    <col min="13831" max="13831" width="10" style="59" customWidth="1"/>
    <col min="13832" max="13832" width="14" style="59" customWidth="1"/>
    <col min="13833" max="14077" width="9.33203125" style="59"/>
    <col min="14078" max="14078" width="11.33203125" style="59" customWidth="1"/>
    <col min="14079" max="14079" width="14.1640625" style="59" customWidth="1"/>
    <col min="14080" max="14080" width="14.6640625" style="59" customWidth="1"/>
    <col min="14081" max="14081" width="13.5" style="59" customWidth="1"/>
    <col min="14082" max="14082" width="15.5" style="59" customWidth="1"/>
    <col min="14083" max="14083" width="11.6640625" style="59" customWidth="1"/>
    <col min="14084" max="14084" width="14.1640625" style="59" customWidth="1"/>
    <col min="14085" max="14085" width="10.1640625" style="59" customWidth="1"/>
    <col min="14086" max="14086" width="14" style="59" customWidth="1"/>
    <col min="14087" max="14087" width="10" style="59" customWidth="1"/>
    <col min="14088" max="14088" width="14" style="59" customWidth="1"/>
    <col min="14089" max="14333" width="9.33203125" style="59"/>
    <col min="14334" max="14334" width="11.33203125" style="59" customWidth="1"/>
    <col min="14335" max="14335" width="14.1640625" style="59" customWidth="1"/>
    <col min="14336" max="14336" width="14.6640625" style="59" customWidth="1"/>
    <col min="14337" max="14337" width="13.5" style="59" customWidth="1"/>
    <col min="14338" max="14338" width="15.5" style="59" customWidth="1"/>
    <col min="14339" max="14339" width="11.6640625" style="59" customWidth="1"/>
    <col min="14340" max="14340" width="14.1640625" style="59" customWidth="1"/>
    <col min="14341" max="14341" width="10.1640625" style="59" customWidth="1"/>
    <col min="14342" max="14342" width="14" style="59" customWidth="1"/>
    <col min="14343" max="14343" width="10" style="59" customWidth="1"/>
    <col min="14344" max="14344" width="14" style="59" customWidth="1"/>
    <col min="14345" max="14589" width="9.33203125" style="59"/>
    <col min="14590" max="14590" width="11.33203125" style="59" customWidth="1"/>
    <col min="14591" max="14591" width="14.1640625" style="59" customWidth="1"/>
    <col min="14592" max="14592" width="14.6640625" style="59" customWidth="1"/>
    <col min="14593" max="14593" width="13.5" style="59" customWidth="1"/>
    <col min="14594" max="14594" width="15.5" style="59" customWidth="1"/>
    <col min="14595" max="14595" width="11.6640625" style="59" customWidth="1"/>
    <col min="14596" max="14596" width="14.1640625" style="59" customWidth="1"/>
    <col min="14597" max="14597" width="10.1640625" style="59" customWidth="1"/>
    <col min="14598" max="14598" width="14" style="59" customWidth="1"/>
    <col min="14599" max="14599" width="10" style="59" customWidth="1"/>
    <col min="14600" max="14600" width="14" style="59" customWidth="1"/>
    <col min="14601" max="14845" width="9.33203125" style="59"/>
    <col min="14846" max="14846" width="11.33203125" style="59" customWidth="1"/>
    <col min="14847" max="14847" width="14.1640625" style="59" customWidth="1"/>
    <col min="14848" max="14848" width="14.6640625" style="59" customWidth="1"/>
    <col min="14849" max="14849" width="13.5" style="59" customWidth="1"/>
    <col min="14850" max="14850" width="15.5" style="59" customWidth="1"/>
    <col min="14851" max="14851" width="11.6640625" style="59" customWidth="1"/>
    <col min="14852" max="14852" width="14.1640625" style="59" customWidth="1"/>
    <col min="14853" max="14853" width="10.1640625" style="59" customWidth="1"/>
    <col min="14854" max="14854" width="14" style="59" customWidth="1"/>
    <col min="14855" max="14855" width="10" style="59" customWidth="1"/>
    <col min="14856" max="14856" width="14" style="59" customWidth="1"/>
    <col min="14857" max="15101" width="9.33203125" style="59"/>
    <col min="15102" max="15102" width="11.33203125" style="59" customWidth="1"/>
    <col min="15103" max="15103" width="14.1640625" style="59" customWidth="1"/>
    <col min="15104" max="15104" width="14.6640625" style="59" customWidth="1"/>
    <col min="15105" max="15105" width="13.5" style="59" customWidth="1"/>
    <col min="15106" max="15106" width="15.5" style="59" customWidth="1"/>
    <col min="15107" max="15107" width="11.6640625" style="59" customWidth="1"/>
    <col min="15108" max="15108" width="14.1640625" style="59" customWidth="1"/>
    <col min="15109" max="15109" width="10.1640625" style="59" customWidth="1"/>
    <col min="15110" max="15110" width="14" style="59" customWidth="1"/>
    <col min="15111" max="15111" width="10" style="59" customWidth="1"/>
    <col min="15112" max="15112" width="14" style="59" customWidth="1"/>
    <col min="15113" max="15357" width="9.33203125" style="59"/>
    <col min="15358" max="15358" width="11.33203125" style="59" customWidth="1"/>
    <col min="15359" max="15359" width="14.1640625" style="59" customWidth="1"/>
    <col min="15360" max="15360" width="14.6640625" style="59" customWidth="1"/>
    <col min="15361" max="15361" width="13.5" style="59" customWidth="1"/>
    <col min="15362" max="15362" width="15.5" style="59" customWidth="1"/>
    <col min="15363" max="15363" width="11.6640625" style="59" customWidth="1"/>
    <col min="15364" max="15364" width="14.1640625" style="59" customWidth="1"/>
    <col min="15365" max="15365" width="10.1640625" style="59" customWidth="1"/>
    <col min="15366" max="15366" width="14" style="59" customWidth="1"/>
    <col min="15367" max="15367" width="10" style="59" customWidth="1"/>
    <col min="15368" max="15368" width="14" style="59" customWidth="1"/>
    <col min="15369" max="15613" width="9.33203125" style="59"/>
    <col min="15614" max="15614" width="11.33203125" style="59" customWidth="1"/>
    <col min="15615" max="15615" width="14.1640625" style="59" customWidth="1"/>
    <col min="15616" max="15616" width="14.6640625" style="59" customWidth="1"/>
    <col min="15617" max="15617" width="13.5" style="59" customWidth="1"/>
    <col min="15618" max="15618" width="15.5" style="59" customWidth="1"/>
    <col min="15619" max="15619" width="11.6640625" style="59" customWidth="1"/>
    <col min="15620" max="15620" width="14.1640625" style="59" customWidth="1"/>
    <col min="15621" max="15621" width="10.1640625" style="59" customWidth="1"/>
    <col min="15622" max="15622" width="14" style="59" customWidth="1"/>
    <col min="15623" max="15623" width="10" style="59" customWidth="1"/>
    <col min="15624" max="15624" width="14" style="59" customWidth="1"/>
    <col min="15625" max="15869" width="9.33203125" style="59"/>
    <col min="15870" max="15870" width="11.33203125" style="59" customWidth="1"/>
    <col min="15871" max="15871" width="14.1640625" style="59" customWidth="1"/>
    <col min="15872" max="15872" width="14.6640625" style="59" customWidth="1"/>
    <col min="15873" max="15873" width="13.5" style="59" customWidth="1"/>
    <col min="15874" max="15874" width="15.5" style="59" customWidth="1"/>
    <col min="15875" max="15875" width="11.6640625" style="59" customWidth="1"/>
    <col min="15876" max="15876" width="14.1640625" style="59" customWidth="1"/>
    <col min="15877" max="15877" width="10.1640625" style="59" customWidth="1"/>
    <col min="15878" max="15878" width="14" style="59" customWidth="1"/>
    <col min="15879" max="15879" width="10" style="59" customWidth="1"/>
    <col min="15880" max="15880" width="14" style="59" customWidth="1"/>
    <col min="15881" max="16125" width="9.33203125" style="59"/>
    <col min="16126" max="16126" width="11.33203125" style="59" customWidth="1"/>
    <col min="16127" max="16127" width="14.1640625" style="59" customWidth="1"/>
    <col min="16128" max="16128" width="14.6640625" style="59" customWidth="1"/>
    <col min="16129" max="16129" width="13.5" style="59" customWidth="1"/>
    <col min="16130" max="16130" width="15.5" style="59" customWidth="1"/>
    <col min="16131" max="16131" width="11.6640625" style="59" customWidth="1"/>
    <col min="16132" max="16132" width="14.1640625" style="59" customWidth="1"/>
    <col min="16133" max="16133" width="10.1640625" style="59" customWidth="1"/>
    <col min="16134" max="16134" width="14" style="59" customWidth="1"/>
    <col min="16135" max="16135" width="10" style="59" customWidth="1"/>
    <col min="16136" max="16136" width="14" style="59" customWidth="1"/>
    <col min="16137" max="16384" width="9.33203125" style="59"/>
  </cols>
  <sheetData>
    <row r="1" spans="1:13" ht="17.25" customHeight="1">
      <c r="A1" s="644" t="s">
        <v>511</v>
      </c>
      <c r="B1" s="184"/>
      <c r="C1" s="184"/>
      <c r="D1" s="58"/>
      <c r="E1" s="58"/>
      <c r="F1" s="58"/>
      <c r="G1" s="58"/>
      <c r="H1" s="58"/>
      <c r="I1" s="58"/>
      <c r="J1" s="58"/>
      <c r="K1" s="58"/>
      <c r="L1" s="58"/>
      <c r="M1" s="58"/>
    </row>
    <row r="2" spans="1:13" s="11" customFormat="1" ht="12" customHeight="1">
      <c r="A2" s="772" t="s">
        <v>66</v>
      </c>
      <c r="B2" s="835" t="s">
        <v>378</v>
      </c>
      <c r="C2" s="835" t="s">
        <v>69</v>
      </c>
      <c r="D2" s="835" t="s">
        <v>574</v>
      </c>
      <c r="E2" s="835" t="s">
        <v>69</v>
      </c>
      <c r="F2" s="835" t="s">
        <v>379</v>
      </c>
      <c r="G2" s="835" t="s">
        <v>69</v>
      </c>
      <c r="H2" s="835" t="s">
        <v>410</v>
      </c>
      <c r="I2" s="835" t="s">
        <v>69</v>
      </c>
      <c r="J2" s="835" t="s">
        <v>411</v>
      </c>
      <c r="K2" s="835" t="s">
        <v>69</v>
      </c>
      <c r="L2" s="835" t="s">
        <v>412</v>
      </c>
      <c r="M2" s="764" t="s">
        <v>69</v>
      </c>
    </row>
    <row r="3" spans="1:13" s="11" customFormat="1" ht="29.25" customHeight="1">
      <c r="A3" s="768"/>
      <c r="B3" s="770"/>
      <c r="C3" s="770"/>
      <c r="D3" s="770"/>
      <c r="E3" s="770"/>
      <c r="F3" s="770"/>
      <c r="G3" s="770"/>
      <c r="H3" s="770"/>
      <c r="I3" s="770"/>
      <c r="J3" s="770"/>
      <c r="K3" s="770"/>
      <c r="L3" s="770"/>
      <c r="M3" s="766"/>
    </row>
    <row r="4" spans="1:13" s="60" customFormat="1" ht="12.75">
      <c r="A4" s="176">
        <v>1</v>
      </c>
      <c r="B4" s="133">
        <v>2</v>
      </c>
      <c r="C4" s="133">
        <v>3</v>
      </c>
      <c r="D4" s="133">
        <v>4</v>
      </c>
      <c r="E4" s="133">
        <v>5</v>
      </c>
      <c r="F4" s="177">
        <v>6</v>
      </c>
      <c r="G4" s="177">
        <v>7</v>
      </c>
      <c r="H4" s="177">
        <v>8</v>
      </c>
      <c r="I4" s="177">
        <v>9</v>
      </c>
      <c r="J4" s="177">
        <v>10</v>
      </c>
      <c r="K4" s="177">
        <v>11</v>
      </c>
      <c r="L4" s="177">
        <v>12</v>
      </c>
      <c r="M4" s="465">
        <v>13</v>
      </c>
    </row>
    <row r="5" spans="1:13" ht="12.75">
      <c r="A5" s="197">
        <v>40269</v>
      </c>
      <c r="B5" s="69">
        <v>3170.61</v>
      </c>
      <c r="C5" s="69" t="s">
        <v>393</v>
      </c>
      <c r="D5" s="69">
        <v>9923.7099999999991</v>
      </c>
      <c r="E5" s="69" t="s">
        <v>393</v>
      </c>
      <c r="F5" s="85">
        <v>9113.0499999999993</v>
      </c>
      <c r="G5" s="69" t="s">
        <v>393</v>
      </c>
      <c r="H5" s="69">
        <v>9870.35</v>
      </c>
      <c r="I5" s="69" t="s">
        <v>393</v>
      </c>
      <c r="J5" s="69">
        <v>7467.1319999999996</v>
      </c>
      <c r="K5" s="69" t="s">
        <v>393</v>
      </c>
      <c r="L5" s="86">
        <v>5985.8</v>
      </c>
      <c r="M5" s="70" t="s">
        <v>393</v>
      </c>
    </row>
    <row r="6" spans="1:13" ht="12.75">
      <c r="A6" s="197">
        <v>40299</v>
      </c>
      <c r="B6" s="69">
        <v>3032.63</v>
      </c>
      <c r="C6" s="69">
        <v>-4.35184396693381</v>
      </c>
      <c r="D6" s="69">
        <v>10180.68</v>
      </c>
      <c r="E6" s="69">
        <v>2.5894549518274967</v>
      </c>
      <c r="F6" s="85">
        <v>9133.94</v>
      </c>
      <c r="G6" s="69">
        <v>0.22923170617961119</v>
      </c>
      <c r="H6" s="69">
        <v>9363.7000000000007</v>
      </c>
      <c r="I6" s="69">
        <v>-5.1330499931613316</v>
      </c>
      <c r="J6" s="69">
        <v>7665.1809999999996</v>
      </c>
      <c r="K6" s="69">
        <v>2.6522766706146284</v>
      </c>
      <c r="L6" s="86">
        <v>5761.95</v>
      </c>
      <c r="M6" s="70">
        <v>-3.7396839186073727</v>
      </c>
    </row>
    <row r="7" spans="1:13" ht="12.75">
      <c r="A7" s="197">
        <v>40330</v>
      </c>
      <c r="B7" s="69">
        <v>3150.1</v>
      </c>
      <c r="C7" s="69">
        <v>3.8735355120802728</v>
      </c>
      <c r="D7" s="69">
        <v>10874.13</v>
      </c>
      <c r="E7" s="69">
        <v>6.8114310635438713</v>
      </c>
      <c r="F7" s="85">
        <v>9508.65</v>
      </c>
      <c r="G7" s="69">
        <v>4.1023917389428677</v>
      </c>
      <c r="H7" s="69">
        <v>9464.6</v>
      </c>
      <c r="I7" s="69">
        <v>1.077565492273358</v>
      </c>
      <c r="J7" s="69">
        <v>8404.3847999999998</v>
      </c>
      <c r="K7" s="69">
        <v>9.6436574687538403</v>
      </c>
      <c r="L7" s="86">
        <v>5928.3</v>
      </c>
      <c r="M7" s="70">
        <v>2.8870434488324381</v>
      </c>
    </row>
    <row r="8" spans="1:13" ht="12.75">
      <c r="A8" s="197">
        <v>40360</v>
      </c>
      <c r="B8" s="69">
        <v>3110.24</v>
      </c>
      <c r="C8" s="69">
        <v>-1.2653566553442741</v>
      </c>
      <c r="D8" s="69">
        <v>10166.129999999999</v>
      </c>
      <c r="E8" s="69">
        <v>-6.5108656968419503</v>
      </c>
      <c r="F8" s="85">
        <v>9576.6</v>
      </c>
      <c r="G8" s="69">
        <v>0.71461248442208358</v>
      </c>
      <c r="H8" s="69">
        <v>10161</v>
      </c>
      <c r="I8" s="69">
        <v>7.3579443399615307</v>
      </c>
      <c r="J8" s="69">
        <v>8370.1722000000009</v>
      </c>
      <c r="K8" s="69">
        <v>-0.4070803611943008</v>
      </c>
      <c r="L8" s="86">
        <v>6086.85</v>
      </c>
      <c r="M8" s="70">
        <v>2.6744597945448145</v>
      </c>
    </row>
    <row r="9" spans="1:13" ht="12.75">
      <c r="A9" s="197">
        <v>40391</v>
      </c>
      <c r="B9" s="69">
        <v>3033.05</v>
      </c>
      <c r="C9" s="69">
        <v>-2.4818020474304148</v>
      </c>
      <c r="D9" s="69">
        <v>9920.6200000000008</v>
      </c>
      <c r="E9" s="69">
        <v>-2.4149799382852555</v>
      </c>
      <c r="F9" s="85">
        <v>9641.33</v>
      </c>
      <c r="G9" s="69">
        <v>0.67591838439529095</v>
      </c>
      <c r="H9" s="69">
        <v>10746.35</v>
      </c>
      <c r="I9" s="69">
        <v>5.7607518944985836</v>
      </c>
      <c r="J9" s="69">
        <v>8746.0740000000005</v>
      </c>
      <c r="K9" s="69">
        <v>4.4909685370630781</v>
      </c>
      <c r="L9" s="86">
        <v>5974.9</v>
      </c>
      <c r="M9" s="70">
        <v>-1.8392107576168382</v>
      </c>
    </row>
    <row r="10" spans="1:13" ht="12.75">
      <c r="A10" s="197">
        <v>40422</v>
      </c>
      <c r="B10" s="69">
        <v>3235.14</v>
      </c>
      <c r="C10" s="69">
        <v>6.6629300539061243</v>
      </c>
      <c r="D10" s="69">
        <v>10446.98</v>
      </c>
      <c r="E10" s="69">
        <v>5.3057167797980309</v>
      </c>
      <c r="F10" s="85">
        <v>10279.56</v>
      </c>
      <c r="G10" s="69">
        <v>6.6197298505496605</v>
      </c>
      <c r="H10" s="69">
        <v>12366.35</v>
      </c>
      <c r="I10" s="69">
        <v>15.074885891488732</v>
      </c>
      <c r="J10" s="69">
        <v>9571.1895999999997</v>
      </c>
      <c r="K10" s="69">
        <v>9.4341255287801129</v>
      </c>
      <c r="L10" s="86">
        <v>6613.4</v>
      </c>
      <c r="M10" s="70">
        <v>10.686371320022104</v>
      </c>
    </row>
    <row r="11" spans="1:13" ht="12.75">
      <c r="A11" s="197">
        <v>40452</v>
      </c>
      <c r="B11" s="69">
        <v>3118.16</v>
      </c>
      <c r="C11" s="69">
        <v>-3.615917703716065</v>
      </c>
      <c r="D11" s="69">
        <v>10948.82</v>
      </c>
      <c r="E11" s="69">
        <v>4.8036848926675368</v>
      </c>
      <c r="F11" s="85">
        <v>10139.969999999999</v>
      </c>
      <c r="G11" s="69">
        <v>-1.3579374992704007</v>
      </c>
      <c r="H11" s="69">
        <v>12330.75</v>
      </c>
      <c r="I11" s="69">
        <v>-0.28787799148496385</v>
      </c>
      <c r="J11" s="69">
        <v>9274.0238000000008</v>
      </c>
      <c r="K11" s="69">
        <v>-3.1047948313551177</v>
      </c>
      <c r="L11" s="86">
        <v>6613.25</v>
      </c>
      <c r="M11" s="70">
        <v>-2.2681222971443482E-3</v>
      </c>
    </row>
    <row r="12" spans="1:13" ht="12.75">
      <c r="A12" s="197">
        <v>40483</v>
      </c>
      <c r="B12" s="69">
        <v>2891.48</v>
      </c>
      <c r="C12" s="69">
        <v>-7.269671857762261</v>
      </c>
      <c r="D12" s="69">
        <v>10062.08</v>
      </c>
      <c r="E12" s="69">
        <v>-8.0989549558765255</v>
      </c>
      <c r="F12" s="85">
        <v>9291</v>
      </c>
      <c r="G12" s="69">
        <v>-8.3725099778401706</v>
      </c>
      <c r="H12" s="69">
        <v>11952.6</v>
      </c>
      <c r="I12" s="69">
        <v>-3.0667234353141559</v>
      </c>
      <c r="J12" s="69">
        <v>9184.1854999999996</v>
      </c>
      <c r="K12" s="69">
        <v>-0.96870896535763418</v>
      </c>
      <c r="L12" s="86">
        <v>6703.6</v>
      </c>
      <c r="M12" s="70">
        <v>1.3661966506634426</v>
      </c>
    </row>
    <row r="13" spans="1:13" ht="12.75">
      <c r="A13" s="197">
        <v>40513</v>
      </c>
      <c r="B13" s="69">
        <v>2988.56</v>
      </c>
      <c r="C13" s="69">
        <v>3.3574501639298981</v>
      </c>
      <c r="D13" s="69">
        <v>10601.42</v>
      </c>
      <c r="E13" s="69">
        <v>5.3601243480473126</v>
      </c>
      <c r="F13" s="85">
        <v>9460.6299999999992</v>
      </c>
      <c r="G13" s="69">
        <v>1.8257453449574745</v>
      </c>
      <c r="H13" s="69">
        <v>11791.45</v>
      </c>
      <c r="I13" s="69">
        <v>-1.3482422234492919</v>
      </c>
      <c r="J13" s="69">
        <v>9409.7175999999999</v>
      </c>
      <c r="K13" s="69">
        <v>2.4556570639824304</v>
      </c>
      <c r="L13" s="86">
        <v>7491.1</v>
      </c>
      <c r="M13" s="70">
        <v>11.747419297094108</v>
      </c>
    </row>
    <row r="14" spans="1:13" ht="12.75">
      <c r="A14" s="197">
        <v>40544</v>
      </c>
      <c r="B14" s="69">
        <v>2744.2</v>
      </c>
      <c r="C14" s="69">
        <v>-8.1765131033005858</v>
      </c>
      <c r="D14" s="69">
        <v>9481.91</v>
      </c>
      <c r="E14" s="69">
        <v>-10.560000452769536</v>
      </c>
      <c r="F14" s="85">
        <v>8706.8799999999992</v>
      </c>
      <c r="G14" s="69">
        <v>-7.9672283981087944</v>
      </c>
      <c r="H14" s="69">
        <v>10641.85</v>
      </c>
      <c r="I14" s="69">
        <v>-9.7494370921303197</v>
      </c>
      <c r="J14" s="69">
        <v>8595.7000000000007</v>
      </c>
      <c r="K14" s="69">
        <v>-8.650818596298782</v>
      </c>
      <c r="L14" s="86">
        <v>6971.25</v>
      </c>
      <c r="M14" s="70">
        <v>-6.9395682877014142</v>
      </c>
    </row>
    <row r="15" spans="1:13" ht="12.75">
      <c r="A15" s="197">
        <v>40575</v>
      </c>
      <c r="B15" s="69">
        <v>2523.29</v>
      </c>
      <c r="C15" s="69">
        <v>-8.0500692369360749</v>
      </c>
      <c r="D15" s="69">
        <v>9459.4500000000007</v>
      </c>
      <c r="E15" s="69">
        <v>-0.23687210699109285</v>
      </c>
      <c r="F15" s="85">
        <v>8380.61</v>
      </c>
      <c r="G15" s="69">
        <v>-3.7472665294571494</v>
      </c>
      <c r="H15" s="69">
        <v>10435.35</v>
      </c>
      <c r="I15" s="69">
        <v>-1.9404520830494709</v>
      </c>
      <c r="J15" s="69">
        <v>8730.35</v>
      </c>
      <c r="K15" s="69">
        <v>1.5664809148760339</v>
      </c>
      <c r="L15" s="86">
        <v>6666.3</v>
      </c>
      <c r="M15" s="70">
        <v>-4.3743948359332929</v>
      </c>
    </row>
    <row r="16" spans="1:13" ht="12.75">
      <c r="A16" s="197">
        <v>40603</v>
      </c>
      <c r="B16" s="69">
        <v>2712.11</v>
      </c>
      <c r="C16" s="69">
        <v>7.4830875563252741</v>
      </c>
      <c r="D16" s="69">
        <v>10240.64</v>
      </c>
      <c r="E16" s="69">
        <v>8.2583025440168036</v>
      </c>
      <c r="F16" s="85">
        <v>8960.08</v>
      </c>
      <c r="G16" s="69">
        <v>6.9144131513099838</v>
      </c>
      <c r="H16" s="69">
        <v>11705.45</v>
      </c>
      <c r="I16" s="69">
        <v>12.171129861480456</v>
      </c>
      <c r="J16" s="69">
        <v>9188.4500000000007</v>
      </c>
      <c r="K16" s="69">
        <v>5.247212311075744</v>
      </c>
      <c r="L16" s="86">
        <v>7148.1</v>
      </c>
      <c r="M16" s="70">
        <v>7.227397506862876</v>
      </c>
    </row>
    <row r="17" spans="1:13" ht="12.75">
      <c r="A17" s="197">
        <v>40634</v>
      </c>
      <c r="B17" s="69">
        <v>2662.95</v>
      </c>
      <c r="C17" s="69">
        <v>-1.812610845430318</v>
      </c>
      <c r="D17" s="69">
        <v>10008.27</v>
      </c>
      <c r="E17" s="69">
        <v>-2.2690964627210652</v>
      </c>
      <c r="F17" s="85">
        <v>9070.2900000000009</v>
      </c>
      <c r="G17" s="69">
        <v>1.230011339184478</v>
      </c>
      <c r="H17" s="69">
        <v>11483.75</v>
      </c>
      <c r="I17" s="69">
        <v>-1.8939895518754191</v>
      </c>
      <c r="J17" s="69">
        <v>9585.4500000000007</v>
      </c>
      <c r="K17" s="69">
        <v>4.3206416751465193</v>
      </c>
      <c r="L17" s="86">
        <v>6718.35</v>
      </c>
      <c r="M17" s="70">
        <v>-6.0120871280480159</v>
      </c>
    </row>
    <row r="18" spans="1:13" ht="12.75">
      <c r="A18" s="197">
        <v>40664</v>
      </c>
      <c r="B18" s="69">
        <v>2555.8200000000002</v>
      </c>
      <c r="C18" s="69">
        <v>-4.022982031205979</v>
      </c>
      <c r="D18" s="69">
        <v>9594.02</v>
      </c>
      <c r="E18" s="69">
        <v>-4.1390769833347774</v>
      </c>
      <c r="F18" s="85">
        <v>8582.3799999999992</v>
      </c>
      <c r="G18" s="69">
        <v>-5.3792105875336009</v>
      </c>
      <c r="H18" s="69">
        <v>11020.85</v>
      </c>
      <c r="I18" s="69">
        <v>-4.0309132469794289</v>
      </c>
      <c r="J18" s="69">
        <v>9827.65</v>
      </c>
      <c r="K18" s="69">
        <v>2.5267462664767759</v>
      </c>
      <c r="L18" s="86">
        <v>6538.5</v>
      </c>
      <c r="M18" s="70">
        <v>-2.6769965839826826</v>
      </c>
    </row>
    <row r="19" spans="1:13" ht="12.75">
      <c r="A19" s="197">
        <v>40695</v>
      </c>
      <c r="B19" s="69">
        <v>2612.0100000000002</v>
      </c>
      <c r="C19" s="69">
        <v>2.1985116322745801</v>
      </c>
      <c r="D19" s="69">
        <v>9208.26</v>
      </c>
      <c r="E19" s="69">
        <v>-4.0208379803252425</v>
      </c>
      <c r="F19" s="85">
        <v>8542.74</v>
      </c>
      <c r="G19" s="69">
        <v>-0.46187654240431586</v>
      </c>
      <c r="H19" s="69">
        <v>11244.65</v>
      </c>
      <c r="I19" s="69">
        <v>2.0306963618958562</v>
      </c>
      <c r="J19" s="69">
        <v>10369</v>
      </c>
      <c r="K19" s="69">
        <v>5.5084379276836293</v>
      </c>
      <c r="L19" s="86">
        <v>6624.7</v>
      </c>
      <c r="M19" s="70">
        <v>1.3183451862047946</v>
      </c>
    </row>
    <row r="20" spans="1:13" ht="12.75">
      <c r="A20" s="197">
        <v>40725</v>
      </c>
      <c r="B20" s="69">
        <v>2455.87</v>
      </c>
      <c r="C20" s="69">
        <v>-5.9777719074582514</v>
      </c>
      <c r="D20" s="69">
        <v>8799.49</v>
      </c>
      <c r="E20" s="69">
        <v>-4.4391665743582447</v>
      </c>
      <c r="F20" s="85">
        <v>8307.52</v>
      </c>
      <c r="G20" s="69">
        <v>-2.7534491275632789</v>
      </c>
      <c r="H20" s="69">
        <v>10893.65</v>
      </c>
      <c r="I20" s="69">
        <v>-3.1214844392666752</v>
      </c>
      <c r="J20" s="69">
        <v>10435.75</v>
      </c>
      <c r="K20" s="69">
        <v>0.6437457806924396</v>
      </c>
      <c r="L20" s="86">
        <v>6335.1</v>
      </c>
      <c r="M20" s="70">
        <v>-4.3715187102812081</v>
      </c>
    </row>
    <row r="21" spans="1:13" ht="12.75">
      <c r="A21" s="197">
        <v>40756</v>
      </c>
      <c r="B21" s="69">
        <v>2232.64</v>
      </c>
      <c r="C21" s="69">
        <v>-9.0896505108169379</v>
      </c>
      <c r="D21" s="69">
        <v>8353.25</v>
      </c>
      <c r="E21" s="69">
        <v>-5.0712029901732958</v>
      </c>
      <c r="F21" s="85">
        <v>7615.62</v>
      </c>
      <c r="G21" s="69">
        <v>-8.3285986672316241</v>
      </c>
      <c r="H21" s="69">
        <v>9533.4</v>
      </c>
      <c r="I21" s="69">
        <v>-12.486632120547291</v>
      </c>
      <c r="J21" s="69">
        <v>10050.200000000001</v>
      </c>
      <c r="K21" s="69">
        <v>-3.69451165464868</v>
      </c>
      <c r="L21" s="86">
        <v>5451.25</v>
      </c>
      <c r="M21" s="70">
        <v>-13.951634544048241</v>
      </c>
    </row>
    <row r="22" spans="1:13" ht="12.75">
      <c r="A22" s="197">
        <v>40787</v>
      </c>
      <c r="B22" s="69">
        <v>2125.41</v>
      </c>
      <c r="C22" s="69">
        <v>-4.802834312741866</v>
      </c>
      <c r="D22" s="69">
        <v>8494.4500000000007</v>
      </c>
      <c r="E22" s="69">
        <v>1.6903600395056007</v>
      </c>
      <c r="F22" s="85">
        <v>7403.82</v>
      </c>
      <c r="G22" s="69">
        <v>-2.7811261591308423</v>
      </c>
      <c r="H22" s="69">
        <v>9468.2999999999993</v>
      </c>
      <c r="I22" s="69">
        <v>-0.68286235760589564</v>
      </c>
      <c r="J22" s="69">
        <v>9947.65</v>
      </c>
      <c r="K22" s="69">
        <v>-1.0203777039263007</v>
      </c>
      <c r="L22" s="86">
        <v>5678.9</v>
      </c>
      <c r="M22" s="70">
        <v>4.1761063976152091</v>
      </c>
    </row>
    <row r="23" spans="1:13" ht="12.75">
      <c r="A23" s="197">
        <v>40817</v>
      </c>
      <c r="B23" s="69">
        <v>2205.11</v>
      </c>
      <c r="C23" s="69">
        <v>3.749864731981134</v>
      </c>
      <c r="D23" s="69">
        <v>8987.52</v>
      </c>
      <c r="E23" s="69">
        <v>5.8046136006451254</v>
      </c>
      <c r="F23" s="85">
        <v>7555.08</v>
      </c>
      <c r="G23" s="69">
        <v>2.042999424621339</v>
      </c>
      <c r="H23" s="69">
        <v>9989.65</v>
      </c>
      <c r="I23" s="69">
        <v>5.5062682846973576</v>
      </c>
      <c r="J23" s="69">
        <v>10670.05</v>
      </c>
      <c r="K23" s="69">
        <v>7.2620166572004319</v>
      </c>
      <c r="L23" s="86">
        <v>6278.7</v>
      </c>
      <c r="M23" s="70">
        <v>10.561904594199589</v>
      </c>
    </row>
    <row r="24" spans="1:13" ht="12.75">
      <c r="A24" s="197">
        <v>40848</v>
      </c>
      <c r="B24" s="69">
        <v>1936.39</v>
      </c>
      <c r="C24" s="69">
        <v>-12.186240142215132</v>
      </c>
      <c r="D24" s="69">
        <v>8152.63</v>
      </c>
      <c r="E24" s="69">
        <v>-9.2894369080680832</v>
      </c>
      <c r="F24" s="85">
        <v>6858.57</v>
      </c>
      <c r="G24" s="69">
        <v>-9.2190949665655442</v>
      </c>
      <c r="H24" s="69">
        <v>8564.1</v>
      </c>
      <c r="I24" s="69">
        <v>-14.270269729169682</v>
      </c>
      <c r="J24" s="69">
        <v>10271.4</v>
      </c>
      <c r="K24" s="69">
        <v>-3.7361586871664132</v>
      </c>
      <c r="L24" s="86">
        <v>5893.25</v>
      </c>
      <c r="M24" s="70">
        <v>-6.1390096676063539</v>
      </c>
    </row>
    <row r="25" spans="1:13" ht="12.75">
      <c r="A25" s="197">
        <v>40878</v>
      </c>
      <c r="B25" s="69">
        <v>1795.95</v>
      </c>
      <c r="C25" s="69">
        <v>-7.2526712077629067</v>
      </c>
      <c r="D25" s="69">
        <v>7529.27</v>
      </c>
      <c r="E25" s="69">
        <v>-7.6461215583192077</v>
      </c>
      <c r="F25" s="85">
        <v>6364.89</v>
      </c>
      <c r="G25" s="69">
        <v>-7.1980019158512594</v>
      </c>
      <c r="H25" s="69">
        <v>7968.65</v>
      </c>
      <c r="I25" s="69">
        <v>-6.9528613631321567</v>
      </c>
      <c r="J25" s="69">
        <v>10217.15</v>
      </c>
      <c r="K25" s="69">
        <v>-0.52816558599606545</v>
      </c>
      <c r="L25" s="86">
        <v>6139</v>
      </c>
      <c r="M25" s="70">
        <v>4.1700250286344609</v>
      </c>
    </row>
    <row r="26" spans="1:13" ht="12.75">
      <c r="A26" s="197">
        <v>40939</v>
      </c>
      <c r="B26" s="69">
        <v>2075.6999999999998</v>
      </c>
      <c r="C26" s="69">
        <v>15.576714273782667</v>
      </c>
      <c r="D26" s="69">
        <v>8500.2800000000007</v>
      </c>
      <c r="E26" s="69">
        <v>12.896469378837526</v>
      </c>
      <c r="F26" s="85">
        <v>7356.68</v>
      </c>
      <c r="G26" s="69">
        <v>15.58220173482967</v>
      </c>
      <c r="H26" s="69">
        <v>9919.4500000000007</v>
      </c>
      <c r="I26" s="69">
        <v>24.480934662709508</v>
      </c>
      <c r="J26" s="69">
        <v>10327.700000000001</v>
      </c>
      <c r="K26" s="69">
        <v>1.082004277122306</v>
      </c>
      <c r="L26" s="86">
        <v>6193.85</v>
      </c>
      <c r="M26" s="70">
        <v>0.8934679915295618</v>
      </c>
    </row>
    <row r="27" spans="1:13" ht="12.75">
      <c r="A27" s="197">
        <v>40968</v>
      </c>
      <c r="B27" s="69">
        <v>2280.39</v>
      </c>
      <c r="C27" s="69">
        <v>9.8612516259575003</v>
      </c>
      <c r="D27" s="69">
        <v>8711.7099999999991</v>
      </c>
      <c r="E27" s="69">
        <v>2.487329829135021</v>
      </c>
      <c r="F27" s="85">
        <v>7764.04</v>
      </c>
      <c r="G27" s="69">
        <v>5.5372804036603496</v>
      </c>
      <c r="H27" s="69">
        <v>10414.200000000001</v>
      </c>
      <c r="I27" s="69">
        <v>4.9876757279889494</v>
      </c>
      <c r="J27" s="69">
        <v>10560.3</v>
      </c>
      <c r="K27" s="69">
        <v>2.252195551768521</v>
      </c>
      <c r="L27" s="86">
        <v>6606.85</v>
      </c>
      <c r="M27" s="70">
        <v>6.6679044536112508</v>
      </c>
    </row>
    <row r="28" spans="1:13" ht="12.75">
      <c r="A28" s="197">
        <v>40999</v>
      </c>
      <c r="B28" s="69">
        <v>2090.9699999999998</v>
      </c>
      <c r="C28" s="69">
        <v>-8.3064738926236341</v>
      </c>
      <c r="D28" s="69">
        <v>8087.5</v>
      </c>
      <c r="E28" s="69">
        <v>-7.1651834140484372</v>
      </c>
      <c r="F28" s="85">
        <v>7311.47</v>
      </c>
      <c r="G28" s="69">
        <v>-5.8290529157500437</v>
      </c>
      <c r="H28" s="69">
        <v>10212.75</v>
      </c>
      <c r="I28" s="69">
        <v>-1.934378060724784</v>
      </c>
      <c r="J28" s="69">
        <v>11426.05</v>
      </c>
      <c r="K28" s="69">
        <v>8.198157249320559</v>
      </c>
      <c r="L28" s="86">
        <v>6516</v>
      </c>
      <c r="M28" s="70">
        <v>-1.3750879768724911</v>
      </c>
    </row>
    <row r="29" spans="1:13" ht="12.75">
      <c r="A29" s="197">
        <v>41029</v>
      </c>
      <c r="B29" s="69">
        <v>2012.46</v>
      </c>
      <c r="C29" s="69">
        <v>-3.7547167104262535</v>
      </c>
      <c r="D29" s="69">
        <v>7964.63</v>
      </c>
      <c r="E29" s="69">
        <v>-1.5192581143740336</v>
      </c>
      <c r="F29" s="85">
        <v>7248.96</v>
      </c>
      <c r="G29" s="69">
        <v>-0.85495803169540752</v>
      </c>
      <c r="H29" s="69">
        <v>10276.799999999999</v>
      </c>
      <c r="I29" s="69">
        <v>0.62715722993316181</v>
      </c>
      <c r="J29" s="69">
        <v>12139.85</v>
      </c>
      <c r="K29" s="69">
        <v>6.2471282726751731</v>
      </c>
      <c r="L29" s="86">
        <v>6085.4</v>
      </c>
      <c r="M29" s="70">
        <v>-6.6083486801718934</v>
      </c>
    </row>
    <row r="30" spans="1:13" ht="12.75">
      <c r="A30" s="197">
        <v>41060</v>
      </c>
      <c r="B30" s="69">
        <v>1813.91</v>
      </c>
      <c r="C30" s="69">
        <v>-9.866034604414498</v>
      </c>
      <c r="D30" s="69">
        <v>7587.84</v>
      </c>
      <c r="E30" s="69">
        <v>-4.7307910097518668</v>
      </c>
      <c r="F30" s="85">
        <v>6760.1</v>
      </c>
      <c r="G30" s="69">
        <v>-6.743863947380035</v>
      </c>
      <c r="H30" s="69">
        <v>9441</v>
      </c>
      <c r="I30" s="69">
        <v>-8.132881830920125</v>
      </c>
      <c r="J30" s="69">
        <v>11646.15</v>
      </c>
      <c r="K30" s="69">
        <v>-4.0667718299649547</v>
      </c>
      <c r="L30" s="86">
        <v>6008.8</v>
      </c>
      <c r="M30" s="70">
        <v>-1.2587504519012582</v>
      </c>
    </row>
    <row r="31" spans="1:13" ht="12.75">
      <c r="A31" s="197">
        <v>41090</v>
      </c>
      <c r="B31" s="69">
        <v>1987.56</v>
      </c>
      <c r="C31" s="69">
        <v>9.573242332861053</v>
      </c>
      <c r="D31" s="69">
        <v>8075.67</v>
      </c>
      <c r="E31" s="69">
        <v>6.429102353238858</v>
      </c>
      <c r="F31" s="85">
        <v>7258.21</v>
      </c>
      <c r="G31" s="69">
        <v>7.3683821245247749</v>
      </c>
      <c r="H31" s="69">
        <v>10340.65</v>
      </c>
      <c r="I31" s="69">
        <v>9.5291812308018198</v>
      </c>
      <c r="J31" s="69">
        <v>12729.1</v>
      </c>
      <c r="K31" s="69">
        <v>9.2987811422658986</v>
      </c>
      <c r="L31" s="86">
        <v>6144.6</v>
      </c>
      <c r="M31" s="70">
        <v>2.2600186393289867</v>
      </c>
    </row>
    <row r="32" spans="1:13" ht="12.75">
      <c r="A32" s="197">
        <v>41121</v>
      </c>
      <c r="B32" s="69">
        <v>1896.9</v>
      </c>
      <c r="C32" s="69">
        <v>-4.5613717321741127</v>
      </c>
      <c r="D32" s="69">
        <v>8158.18</v>
      </c>
      <c r="E32" s="69">
        <v>1.0217108920993478</v>
      </c>
      <c r="F32" s="85">
        <v>7104.99</v>
      </c>
      <c r="G32" s="69">
        <v>-2.1109887975134356</v>
      </c>
      <c r="H32" s="69">
        <v>10384.1</v>
      </c>
      <c r="I32" s="69">
        <v>0.42018635192178078</v>
      </c>
      <c r="J32" s="69">
        <v>12893.3</v>
      </c>
      <c r="K32" s="69">
        <v>1.2899576560793768</v>
      </c>
      <c r="L32" s="86">
        <v>5695.25</v>
      </c>
      <c r="M32" s="70">
        <v>-7.3129251700680298</v>
      </c>
    </row>
    <row r="33" spans="1:13" ht="12.75">
      <c r="A33" s="197">
        <v>41152</v>
      </c>
      <c r="B33" s="69">
        <v>1870.83</v>
      </c>
      <c r="C33" s="69">
        <v>-1.3743476198007309</v>
      </c>
      <c r="D33" s="69">
        <v>8211.5300000000007</v>
      </c>
      <c r="E33" s="69">
        <v>0.65394487495986642</v>
      </c>
      <c r="F33" s="85">
        <v>6939.38</v>
      </c>
      <c r="G33" s="69">
        <v>-2.3308970174482968</v>
      </c>
      <c r="H33" s="69">
        <v>9990.5</v>
      </c>
      <c r="I33" s="69">
        <v>-3.7904103388834876</v>
      </c>
      <c r="J33" s="69">
        <v>13641.6</v>
      </c>
      <c r="K33" s="69">
        <v>5.8037895651229743</v>
      </c>
      <c r="L33" s="86">
        <v>6072.35</v>
      </c>
      <c r="M33" s="70">
        <v>6.6213072297089726</v>
      </c>
    </row>
    <row r="34" spans="1:13" ht="12.75">
      <c r="A34" s="197">
        <v>41182</v>
      </c>
      <c r="B34" s="69">
        <v>2048.83</v>
      </c>
      <c r="C34" s="69">
        <v>9.5144935670264061</v>
      </c>
      <c r="D34" s="69">
        <v>8661.6200000000008</v>
      </c>
      <c r="E34" s="69">
        <v>5.4811953436205041</v>
      </c>
      <c r="F34" s="85">
        <v>7415.81</v>
      </c>
      <c r="G34" s="69">
        <v>6.8655989439978748</v>
      </c>
      <c r="H34" s="69">
        <v>11456.8</v>
      </c>
      <c r="I34" s="69">
        <v>14.676943095941141</v>
      </c>
      <c r="J34" s="69">
        <v>14136</v>
      </c>
      <c r="K34" s="69">
        <v>3.6242083040112671</v>
      </c>
      <c r="L34" s="86">
        <v>6313.8</v>
      </c>
      <c r="M34" s="70">
        <v>3.9762200795408598</v>
      </c>
    </row>
    <row r="35" spans="1:13" ht="12.75">
      <c r="A35" s="197">
        <v>41213</v>
      </c>
      <c r="B35" s="69">
        <v>1952.14</v>
      </c>
      <c r="C35" s="69">
        <v>-4.7192788079049919</v>
      </c>
      <c r="D35" s="69">
        <v>8355.0300000000007</v>
      </c>
      <c r="E35" s="69">
        <v>-3.5396380815598039</v>
      </c>
      <c r="F35" s="85">
        <v>7104.67</v>
      </c>
      <c r="G35" s="69">
        <v>-4.1956306863309649</v>
      </c>
      <c r="H35" s="69">
        <v>11268.8</v>
      </c>
      <c r="I35" s="69">
        <v>-1.6409468612527012</v>
      </c>
      <c r="J35" s="69">
        <v>14523.5</v>
      </c>
      <c r="K35" s="69">
        <v>2.7412280701754277</v>
      </c>
      <c r="L35" s="86">
        <v>6087.85</v>
      </c>
      <c r="M35" s="70">
        <v>-3.5786689473850886</v>
      </c>
    </row>
    <row r="36" spans="1:13" ht="12.75">
      <c r="A36" s="197">
        <v>41243</v>
      </c>
      <c r="B36" s="69">
        <v>1980.33</v>
      </c>
      <c r="C36" s="69">
        <v>1.444056266456295</v>
      </c>
      <c r="D36" s="69">
        <v>8252.14</v>
      </c>
      <c r="E36" s="69">
        <v>-1.2314737349836125</v>
      </c>
      <c r="F36" s="85">
        <v>7177.65</v>
      </c>
      <c r="G36" s="69">
        <v>1.0272116790786878</v>
      </c>
      <c r="H36" s="69">
        <v>12158.9</v>
      </c>
      <c r="I36" s="69">
        <v>7.8988002271759283</v>
      </c>
      <c r="J36" s="69">
        <v>15551.85</v>
      </c>
      <c r="K36" s="69">
        <v>7.0805935208455351</v>
      </c>
      <c r="L36" s="86">
        <v>6263.25</v>
      </c>
      <c r="M36" s="70">
        <v>2.8811485171283735</v>
      </c>
    </row>
    <row r="37" spans="1:13" ht="12.75">
      <c r="A37" s="197">
        <v>41274</v>
      </c>
      <c r="B37" s="69">
        <v>1990.91</v>
      </c>
      <c r="C37" s="69">
        <v>0.53425439194478841</v>
      </c>
      <c r="D37" s="69">
        <v>8518.58</v>
      </c>
      <c r="E37" s="69">
        <v>3.2287382424437849</v>
      </c>
      <c r="F37" s="85">
        <v>7334.71</v>
      </c>
      <c r="G37" s="69">
        <v>2.1881813685537876</v>
      </c>
      <c r="H37" s="69">
        <v>12474.25</v>
      </c>
      <c r="I37" s="69">
        <v>2.5935734318071502</v>
      </c>
      <c r="J37" s="69">
        <v>15175.25</v>
      </c>
      <c r="K37" s="69">
        <v>-2.4215768542006244</v>
      </c>
      <c r="L37" s="86">
        <v>6024.95</v>
      </c>
      <c r="M37" s="70">
        <v>-3.8047339639963318</v>
      </c>
    </row>
    <row r="38" spans="1:13" ht="12.75">
      <c r="A38" s="197">
        <v>41275</v>
      </c>
      <c r="B38" s="69">
        <v>1951.22</v>
      </c>
      <c r="C38" s="69">
        <v>-1.9935607335339167</v>
      </c>
      <c r="D38" s="69">
        <v>9359.16</v>
      </c>
      <c r="E38" s="69">
        <v>9.8676070424883022</v>
      </c>
      <c r="F38" s="85">
        <v>7661.77</v>
      </c>
      <c r="G38" s="69">
        <v>4.4590720014833662</v>
      </c>
      <c r="H38" s="69">
        <v>12708.6</v>
      </c>
      <c r="I38" s="69">
        <v>1.8786700603242723</v>
      </c>
      <c r="J38" s="69">
        <v>15265.35</v>
      </c>
      <c r="K38" s="69">
        <v>0.59372992207706865</v>
      </c>
      <c r="L38" s="86">
        <v>6778</v>
      </c>
      <c r="M38" s="70">
        <v>12.498858911692224</v>
      </c>
    </row>
    <row r="39" spans="1:13" ht="12.75">
      <c r="A39" s="197">
        <v>41306</v>
      </c>
      <c r="B39" s="69">
        <v>1744.07</v>
      </c>
      <c r="C39" s="69">
        <v>-10.616434845891298</v>
      </c>
      <c r="D39" s="69">
        <v>8648.06</v>
      </c>
      <c r="E39" s="69">
        <v>-7.5979040854093789</v>
      </c>
      <c r="F39" s="85">
        <v>6862.42</v>
      </c>
      <c r="G39" s="69">
        <v>-10.432967839024144</v>
      </c>
      <c r="H39" s="69">
        <v>11487.35</v>
      </c>
      <c r="I39" s="69">
        <v>-9.6096344207859286</v>
      </c>
      <c r="J39" s="69">
        <v>14594.25</v>
      </c>
      <c r="K39" s="69">
        <v>-4.3962306792834749</v>
      </c>
      <c r="L39" s="86">
        <v>7106.65</v>
      </c>
      <c r="M39" s="70">
        <v>4.848775449985232</v>
      </c>
    </row>
    <row r="40" spans="1:13" ht="12.75">
      <c r="A40" s="197">
        <v>41334</v>
      </c>
      <c r="B40" s="69">
        <v>1646.5</v>
      </c>
      <c r="C40" s="69">
        <v>-5.5943855464516856</v>
      </c>
      <c r="D40" s="69">
        <v>8326.6</v>
      </c>
      <c r="E40" s="69">
        <v>-3.7171342474497049</v>
      </c>
      <c r="F40" s="85">
        <v>6481.16</v>
      </c>
      <c r="G40" s="69">
        <v>-5.5557660417170691</v>
      </c>
      <c r="H40" s="69">
        <v>11361.85</v>
      </c>
      <c r="I40" s="69">
        <v>-1.09250610454108</v>
      </c>
      <c r="J40" s="69">
        <v>15321.9</v>
      </c>
      <c r="K40" s="69">
        <v>4.9858677218767689</v>
      </c>
      <c r="L40" s="86">
        <v>7219.05</v>
      </c>
      <c r="M40" s="70">
        <v>1.581617217676401</v>
      </c>
    </row>
    <row r="41" spans="1:13" ht="12.75">
      <c r="A41" s="197">
        <v>41365</v>
      </c>
      <c r="B41" s="69">
        <v>1761.92</v>
      </c>
      <c r="C41" s="69">
        <v>7.0100212572122622</v>
      </c>
      <c r="D41" s="69">
        <v>8711.02</v>
      </c>
      <c r="E41" s="69">
        <v>4.6167703504431667</v>
      </c>
      <c r="F41" s="85">
        <v>6864.61</v>
      </c>
      <c r="G41" s="69">
        <v>5.9163791666923871</v>
      </c>
      <c r="H41" s="69">
        <v>12561.55</v>
      </c>
      <c r="I41" s="69">
        <v>10.559019877924802</v>
      </c>
      <c r="J41" s="69">
        <v>16815.95</v>
      </c>
      <c r="K41" s="69">
        <v>9.7510752582904203</v>
      </c>
      <c r="L41" s="86">
        <v>6047.7</v>
      </c>
      <c r="M41" s="70">
        <v>-16.225819186735102</v>
      </c>
    </row>
    <row r="42" spans="1:13" ht="12.75">
      <c r="A42" s="197">
        <v>41395</v>
      </c>
      <c r="B42" s="69">
        <v>1755.12</v>
      </c>
      <c r="C42" s="69">
        <v>-0.38594260806393832</v>
      </c>
      <c r="D42" s="69">
        <v>8654.7900000000009</v>
      </c>
      <c r="E42" s="69">
        <v>-0.64550420042658319</v>
      </c>
      <c r="F42" s="85">
        <v>6655.84</v>
      </c>
      <c r="G42" s="69">
        <v>-3.0412507047013482</v>
      </c>
      <c r="H42" s="69">
        <v>12475.65</v>
      </c>
      <c r="I42" s="69">
        <v>-0.68383280725706763</v>
      </c>
      <c r="J42" s="69">
        <v>17509.05</v>
      </c>
      <c r="K42" s="69">
        <v>4.1216820934886211</v>
      </c>
      <c r="L42" s="86">
        <v>6472.05</v>
      </c>
      <c r="M42" s="70">
        <v>7.0167170990624639</v>
      </c>
    </row>
    <row r="43" spans="1:13" ht="12.75">
      <c r="A43" s="197">
        <v>41426</v>
      </c>
      <c r="B43" s="69">
        <v>1622.55</v>
      </c>
      <c r="C43" s="69">
        <v>-7.5533296868590121</v>
      </c>
      <c r="D43" s="69">
        <v>8900.41</v>
      </c>
      <c r="E43" s="69">
        <v>2.8379660280607455</v>
      </c>
      <c r="F43" s="85">
        <v>6162.99</v>
      </c>
      <c r="G43" s="69">
        <v>-7.404775355176807</v>
      </c>
      <c r="H43" s="69">
        <v>11617.25</v>
      </c>
      <c r="I43" s="69">
        <v>-6.8806034154533009</v>
      </c>
      <c r="J43" s="69">
        <v>16688.2</v>
      </c>
      <c r="K43" s="69">
        <v>-4.6881469868439325</v>
      </c>
      <c r="L43" s="86">
        <v>6634.15</v>
      </c>
      <c r="M43" s="70">
        <v>2.504616002657567</v>
      </c>
    </row>
    <row r="44" spans="1:13" ht="12.75">
      <c r="A44" s="197">
        <v>41456</v>
      </c>
      <c r="B44" s="69">
        <v>1495.56</v>
      </c>
      <c r="C44" s="69">
        <v>-7.8265692890819967</v>
      </c>
      <c r="D44" s="69">
        <v>8578.6</v>
      </c>
      <c r="E44" s="69">
        <v>-3.6156761317737041</v>
      </c>
      <c r="F44" s="85">
        <v>5449.81</v>
      </c>
      <c r="G44" s="69">
        <v>-11.571980483499066</v>
      </c>
      <c r="H44" s="69">
        <v>10015.75</v>
      </c>
      <c r="I44" s="69">
        <v>-13.785534442316383</v>
      </c>
      <c r="J44" s="69">
        <v>17480.95</v>
      </c>
      <c r="K44" s="69">
        <v>4.7503625316091647</v>
      </c>
      <c r="L44" s="86">
        <v>7787.35</v>
      </c>
      <c r="M44" s="70">
        <v>17.382784531552666</v>
      </c>
    </row>
    <row r="45" spans="1:13" ht="12.75">
      <c r="A45" s="197">
        <v>41487</v>
      </c>
      <c r="B45" s="69">
        <v>1386.6</v>
      </c>
      <c r="C45" s="69">
        <v>-7.2855652732087055</v>
      </c>
      <c r="D45" s="69">
        <v>8149.41</v>
      </c>
      <c r="E45" s="69">
        <v>-5.0030307975660442</v>
      </c>
      <c r="F45" s="85">
        <v>4989.82</v>
      </c>
      <c r="G45" s="69">
        <v>-8.4404777414258554</v>
      </c>
      <c r="H45" s="69">
        <v>9049.2000000000007</v>
      </c>
      <c r="I45" s="69">
        <v>-9.6503007762773549</v>
      </c>
      <c r="J45" s="69">
        <v>16283.05</v>
      </c>
      <c r="K45" s="69">
        <v>-6.8526024043315754</v>
      </c>
      <c r="L45" s="86">
        <v>8382.4</v>
      </c>
      <c r="M45" s="70">
        <v>7.6412386755442929</v>
      </c>
    </row>
    <row r="46" spans="1:13" ht="12.75">
      <c r="A46" s="197">
        <v>41518</v>
      </c>
      <c r="B46" s="69">
        <v>1522.78</v>
      </c>
      <c r="C46" s="69">
        <v>9.8211452473676566</v>
      </c>
      <c r="D46" s="69">
        <v>8216.34</v>
      </c>
      <c r="E46" s="69">
        <v>0.82128644895764769</v>
      </c>
      <c r="F46" s="85">
        <v>5446.02</v>
      </c>
      <c r="G46" s="69">
        <v>9.1426143628427603</v>
      </c>
      <c r="H46" s="69">
        <v>9617.7999999999993</v>
      </c>
      <c r="I46" s="69">
        <v>6.2834283693586013</v>
      </c>
      <c r="J46" s="69">
        <v>17637.400000000001</v>
      </c>
      <c r="K46" s="69">
        <v>8.3175449316927885</v>
      </c>
      <c r="L46" s="86">
        <v>8167.8</v>
      </c>
      <c r="M46" s="70">
        <v>-2.5601259782401131</v>
      </c>
    </row>
    <row r="47" spans="1:13" ht="12.75">
      <c r="A47" s="197">
        <v>41548</v>
      </c>
      <c r="B47" s="69">
        <v>1604.33</v>
      </c>
      <c r="C47" s="69">
        <v>5.3553369495265235</v>
      </c>
      <c r="D47" s="69">
        <v>8936.11</v>
      </c>
      <c r="E47" s="69">
        <v>8.7602265729022974</v>
      </c>
      <c r="F47" s="85">
        <v>5804.19</v>
      </c>
      <c r="G47" s="69">
        <v>6.5767294280961064</v>
      </c>
      <c r="H47" s="69">
        <v>11473.15</v>
      </c>
      <c r="I47" s="69">
        <v>19.290794152508894</v>
      </c>
      <c r="J47" s="69">
        <v>17617</v>
      </c>
      <c r="K47" s="69">
        <v>-0.11566330638304034</v>
      </c>
      <c r="L47" s="86">
        <v>8852.7999999999993</v>
      </c>
      <c r="M47" s="70">
        <v>8.3865912485614036</v>
      </c>
    </row>
    <row r="48" spans="1:13" ht="12.75">
      <c r="A48" s="197">
        <v>41579</v>
      </c>
      <c r="B48" s="69">
        <v>1631.74</v>
      </c>
      <c r="C48" s="69">
        <v>1.7085013681723993</v>
      </c>
      <c r="D48" s="69">
        <v>8650.68</v>
      </c>
      <c r="E48" s="69">
        <v>-3.1941191413266012</v>
      </c>
      <c r="F48" s="85">
        <v>5809.31</v>
      </c>
      <c r="G48" s="69">
        <v>8.8212136404930419E-2</v>
      </c>
      <c r="H48" s="69">
        <v>11153.95</v>
      </c>
      <c r="I48" s="69">
        <v>-2.7821478844083702</v>
      </c>
      <c r="J48" s="69">
        <v>17004</v>
      </c>
      <c r="K48" s="69">
        <v>-3.4795935743883732</v>
      </c>
      <c r="L48" s="86">
        <v>8820.75</v>
      </c>
      <c r="M48" s="70">
        <v>-0.36203235134645295</v>
      </c>
    </row>
    <row r="49" spans="1:13" ht="12.75">
      <c r="A49" s="197">
        <v>41609</v>
      </c>
      <c r="B49" s="69">
        <v>1700.75</v>
      </c>
      <c r="C49" s="69">
        <v>4.2292276955887553</v>
      </c>
      <c r="D49" s="69">
        <v>8834.42</v>
      </c>
      <c r="E49" s="69">
        <v>2.123994876703339</v>
      </c>
      <c r="F49" s="85">
        <v>5909.74</v>
      </c>
      <c r="G49" s="69">
        <v>1.7287767394062126</v>
      </c>
      <c r="H49" s="69">
        <v>11385.25</v>
      </c>
      <c r="I49" s="69">
        <v>2.0737048310239814</v>
      </c>
      <c r="J49" s="69">
        <v>17024.099999999999</v>
      </c>
      <c r="K49" s="69">
        <v>0.11820748059279129</v>
      </c>
      <c r="L49" s="86">
        <v>9517.85</v>
      </c>
      <c r="M49" s="70">
        <v>7.902956097837488</v>
      </c>
    </row>
    <row r="50" spans="1:13" ht="12.75">
      <c r="A50" s="197">
        <v>41640</v>
      </c>
      <c r="B50" s="69">
        <v>1525.34</v>
      </c>
      <c r="C50" s="69">
        <v>-10.313685138909312</v>
      </c>
      <c r="D50" s="69">
        <v>8453.06</v>
      </c>
      <c r="E50" s="69">
        <v>-4.3167519769266143</v>
      </c>
      <c r="F50" s="85">
        <v>5554.94</v>
      </c>
      <c r="G50" s="69">
        <v>-6.0036482146422765</v>
      </c>
      <c r="H50" s="69">
        <v>10237.75</v>
      </c>
      <c r="I50" s="69">
        <v>-10.078830065215961</v>
      </c>
      <c r="J50" s="69">
        <v>16861.2</v>
      </c>
      <c r="K50" s="69">
        <v>-0.95687877773272811</v>
      </c>
      <c r="L50" s="86">
        <v>9957.4500000000007</v>
      </c>
      <c r="M50" s="70">
        <v>4.6186901453584728</v>
      </c>
    </row>
    <row r="51" spans="1:13" ht="12.75">
      <c r="A51" s="197">
        <v>41671</v>
      </c>
      <c r="B51" s="69">
        <v>1528.54</v>
      </c>
      <c r="C51" s="69">
        <v>0.20978929287895909</v>
      </c>
      <c r="D51" s="69">
        <v>8425.99</v>
      </c>
      <c r="E51" s="69">
        <v>-0.32023906135766333</v>
      </c>
      <c r="F51" s="85">
        <v>5514.88</v>
      </c>
      <c r="G51" s="69">
        <v>-0.72115990451740997</v>
      </c>
      <c r="H51" s="69">
        <v>10764.7</v>
      </c>
      <c r="I51" s="69">
        <v>5.147127054284395</v>
      </c>
      <c r="J51" s="69">
        <v>16845.7</v>
      </c>
      <c r="K51" s="69">
        <v>-9.1927027732308098E-2</v>
      </c>
      <c r="L51" s="86">
        <v>10338.549999999999</v>
      </c>
      <c r="M51" s="70">
        <v>3.827285098092359</v>
      </c>
    </row>
    <row r="52" spans="1:13" ht="12.75">
      <c r="A52" s="197">
        <v>41699</v>
      </c>
      <c r="B52" s="69">
        <v>1724.5</v>
      </c>
      <c r="C52" s="69">
        <v>12.82007667447369</v>
      </c>
      <c r="D52" s="69">
        <v>9485.7199999999993</v>
      </c>
      <c r="E52" s="69">
        <v>12.576919744742154</v>
      </c>
      <c r="F52" s="85">
        <v>6354.61</v>
      </c>
      <c r="G52" s="69">
        <v>15.226623244748749</v>
      </c>
      <c r="H52" s="69">
        <v>12742.05</v>
      </c>
      <c r="I52" s="69">
        <v>18.368835174226849</v>
      </c>
      <c r="J52" s="69">
        <v>18085.25</v>
      </c>
      <c r="K52" s="69">
        <v>7.3582575968941688</v>
      </c>
      <c r="L52" s="86">
        <v>9298</v>
      </c>
      <c r="M52" s="70">
        <v>-10.064757630422051</v>
      </c>
    </row>
    <row r="53" spans="1:13" ht="12.75">
      <c r="A53" s="197">
        <v>41730</v>
      </c>
      <c r="B53" s="69">
        <v>1686.54</v>
      </c>
      <c r="C53" s="69">
        <v>-2.2012177442737091</v>
      </c>
      <c r="D53" s="69">
        <v>9548.4699999999993</v>
      </c>
      <c r="E53" s="69">
        <v>0.66152068583091861</v>
      </c>
      <c r="F53" s="85">
        <v>6493.06</v>
      </c>
      <c r="G53" s="69">
        <v>2.1787332346123733</v>
      </c>
      <c r="H53" s="69">
        <v>12855.85</v>
      </c>
      <c r="I53" s="69">
        <v>0.89310589740270174</v>
      </c>
      <c r="J53" s="69">
        <v>17573.25</v>
      </c>
      <c r="K53" s="69">
        <v>-2.8310363417702322</v>
      </c>
      <c r="L53" s="86">
        <v>9227.9500000000007</v>
      </c>
      <c r="M53" s="70">
        <v>-0.75338782533876936</v>
      </c>
    </row>
    <row r="54" spans="1:13" ht="12.75">
      <c r="A54" s="197">
        <v>41760</v>
      </c>
      <c r="B54" s="69">
        <v>2166.65</v>
      </c>
      <c r="C54" s="69">
        <v>28.467157612627037</v>
      </c>
      <c r="D54" s="69">
        <v>10854.09</v>
      </c>
      <c r="E54" s="69">
        <v>13.673604252827953</v>
      </c>
      <c r="F54" s="85">
        <v>8054.53</v>
      </c>
      <c r="G54" s="69">
        <v>24.04829156052768</v>
      </c>
      <c r="H54" s="69">
        <v>14793.4</v>
      </c>
      <c r="I54" s="69">
        <v>15.071348841189014</v>
      </c>
      <c r="J54" s="69">
        <v>17831.599999999999</v>
      </c>
      <c r="K54" s="69">
        <v>1.4701321610971041</v>
      </c>
      <c r="L54" s="86">
        <v>8970.2999999999993</v>
      </c>
      <c r="M54" s="70">
        <v>-2.7920610753201069</v>
      </c>
    </row>
    <row r="55" spans="1:13" ht="12.75">
      <c r="A55" s="197">
        <v>41791</v>
      </c>
      <c r="B55" s="69">
        <v>2318.7199999999998</v>
      </c>
      <c r="C55" s="69">
        <v>7.0186693743797823</v>
      </c>
      <c r="D55" s="69">
        <v>11150.89</v>
      </c>
      <c r="E55" s="69">
        <v>2.7344530955611956</v>
      </c>
      <c r="F55" s="85">
        <v>8633.61</v>
      </c>
      <c r="G55" s="69">
        <v>7.1894946073824295</v>
      </c>
      <c r="H55" s="69">
        <v>15241.9</v>
      </c>
      <c r="I55" s="69">
        <v>3.0317574053293939</v>
      </c>
      <c r="J55" s="69">
        <v>17434</v>
      </c>
      <c r="K55" s="69">
        <v>-2.2297494335898005</v>
      </c>
      <c r="L55" s="86">
        <v>9912.2999999999993</v>
      </c>
      <c r="M55" s="70">
        <v>10.501321026052635</v>
      </c>
    </row>
    <row r="56" spans="1:13" ht="12.75">
      <c r="A56" s="197">
        <v>41821</v>
      </c>
      <c r="B56" s="69">
        <v>2133.5500000000002</v>
      </c>
      <c r="C56" s="69">
        <v>-7.9858715153187765</v>
      </c>
      <c r="D56" s="69">
        <v>10749.83</v>
      </c>
      <c r="E56" s="69">
        <v>-3.5966635847004103</v>
      </c>
      <c r="F56" s="85">
        <v>8012.05</v>
      </c>
      <c r="G56" s="69">
        <v>-7.1993059681871197</v>
      </c>
      <c r="H56" s="69">
        <v>15267.6</v>
      </c>
      <c r="I56" s="69">
        <v>0.16861414915463335</v>
      </c>
      <c r="J56" s="69">
        <v>18778.75</v>
      </c>
      <c r="K56" s="69">
        <v>7.7133761615234553</v>
      </c>
      <c r="L56" s="86">
        <v>10304.700000000001</v>
      </c>
      <c r="M56" s="70">
        <v>3.9587179564783304</v>
      </c>
    </row>
    <row r="57" spans="1:13" ht="12.75">
      <c r="A57" s="197">
        <v>41852</v>
      </c>
      <c r="B57" s="69">
        <v>2041.75</v>
      </c>
      <c r="C57" s="69">
        <v>-4.3026880082491665</v>
      </c>
      <c r="D57" s="69">
        <v>11184.9</v>
      </c>
      <c r="E57" s="69">
        <v>4.0472267933539419</v>
      </c>
      <c r="F57" s="85">
        <v>8096.29</v>
      </c>
      <c r="G57" s="69">
        <v>1.0514163041918101</v>
      </c>
      <c r="H57" s="69">
        <v>15740.4</v>
      </c>
      <c r="I57" s="69">
        <v>3.09675391024129</v>
      </c>
      <c r="J57" s="69">
        <v>19308.599999999999</v>
      </c>
      <c r="K57" s="69">
        <v>2.8215403048658549</v>
      </c>
      <c r="L57" s="86">
        <v>10679.65</v>
      </c>
      <c r="M57" s="70">
        <v>3.6386309159897712</v>
      </c>
    </row>
    <row r="58" spans="1:13" ht="12.75">
      <c r="A58" s="197">
        <v>41883</v>
      </c>
      <c r="B58" s="69">
        <v>1978.06</v>
      </c>
      <c r="C58" s="69">
        <v>-3.1193828823313341</v>
      </c>
      <c r="D58" s="69">
        <v>10728.88</v>
      </c>
      <c r="E58" s="69">
        <v>-4.077103952650452</v>
      </c>
      <c r="F58" s="85">
        <v>7782.5</v>
      </c>
      <c r="G58" s="69">
        <v>-3.8757257953951796</v>
      </c>
      <c r="H58" s="69">
        <v>15392.25</v>
      </c>
      <c r="I58" s="69">
        <v>-2.2118243500800494</v>
      </c>
      <c r="J58" s="69">
        <v>19876.05</v>
      </c>
      <c r="K58" s="69">
        <v>2.9388459028619307</v>
      </c>
      <c r="L58" s="86">
        <v>11302.7</v>
      </c>
      <c r="M58" s="70">
        <v>5.8339926870262682</v>
      </c>
    </row>
    <row r="59" spans="1:13" ht="12.75">
      <c r="A59" s="197">
        <v>41913</v>
      </c>
      <c r="B59" s="69">
        <v>2166.41</v>
      </c>
      <c r="C59" s="69">
        <v>9.5219558557374295</v>
      </c>
      <c r="D59" s="69">
        <v>11160.18</v>
      </c>
      <c r="E59" s="69">
        <v>4.019990903057935</v>
      </c>
      <c r="F59" s="85">
        <v>8343.3700000000008</v>
      </c>
      <c r="G59" s="69">
        <v>7.20681015097977</v>
      </c>
      <c r="H59" s="69">
        <v>17045.05</v>
      </c>
      <c r="I59" s="69">
        <v>10.737871331351823</v>
      </c>
      <c r="J59" s="69">
        <v>19393.900000000001</v>
      </c>
      <c r="K59" s="69">
        <v>-2.4257837950699357</v>
      </c>
      <c r="L59" s="86">
        <v>11341.05</v>
      </c>
      <c r="M59" s="70">
        <v>0.33929945942119399</v>
      </c>
    </row>
    <row r="60" spans="1:13" ht="12.75">
      <c r="A60" s="197">
        <v>41944</v>
      </c>
      <c r="B60" s="69">
        <v>2166.14</v>
      </c>
      <c r="C60" s="69">
        <v>-1.2463014849450893E-2</v>
      </c>
      <c r="D60" s="69">
        <v>10914.3</v>
      </c>
      <c r="E60" s="69">
        <v>-2.2031902711246665</v>
      </c>
      <c r="F60" s="85">
        <v>8411.15</v>
      </c>
      <c r="G60" s="69">
        <v>0.81238156763991931</v>
      </c>
      <c r="H60" s="69">
        <v>18513.150000000001</v>
      </c>
      <c r="I60" s="69">
        <v>8.6130577499039518</v>
      </c>
      <c r="J60" s="69">
        <v>20027.45</v>
      </c>
      <c r="K60" s="69">
        <v>3.266748823083554</v>
      </c>
      <c r="L60" s="86">
        <v>11898.05</v>
      </c>
      <c r="M60" s="70">
        <v>4.9113618227589084</v>
      </c>
    </row>
    <row r="61" spans="1:13" ht="12.75">
      <c r="A61" s="197">
        <v>41974</v>
      </c>
      <c r="B61" s="69">
        <v>2092.5100000000002</v>
      </c>
      <c r="C61" s="69">
        <v>-3.3991339433277479</v>
      </c>
      <c r="D61" s="69">
        <v>9895.2099999999991</v>
      </c>
      <c r="E61" s="69">
        <v>-9.3371998204190838</v>
      </c>
      <c r="F61" s="85">
        <v>8226.81</v>
      </c>
      <c r="G61" s="69">
        <v>-2.1916147019135357</v>
      </c>
      <c r="H61" s="69">
        <v>18736.650000000001</v>
      </c>
      <c r="I61" s="69">
        <v>1.2072499817697091</v>
      </c>
      <c r="J61" s="69">
        <v>20126.2</v>
      </c>
      <c r="K61" s="69">
        <v>0.49307325695482351</v>
      </c>
      <c r="L61" s="86">
        <v>11216.3</v>
      </c>
      <c r="M61" s="70">
        <v>-5.7299305348355372</v>
      </c>
    </row>
    <row r="62" spans="1:13" ht="12.75">
      <c r="A62" s="197">
        <v>42005</v>
      </c>
      <c r="B62" s="69">
        <v>2224.52</v>
      </c>
      <c r="C62" s="69">
        <v>6.37</v>
      </c>
      <c r="D62" s="69">
        <v>10143.200000000001</v>
      </c>
      <c r="E62" s="69">
        <v>2.41</v>
      </c>
      <c r="F62" s="85">
        <v>8205.06</v>
      </c>
      <c r="G62" s="69">
        <v>-0.75</v>
      </c>
      <c r="H62" s="69">
        <v>19843.75</v>
      </c>
      <c r="I62" s="69">
        <v>5.9087403564671348</v>
      </c>
      <c r="J62" s="69">
        <v>21165.75</v>
      </c>
      <c r="K62" s="69">
        <v>5.1651578539416265</v>
      </c>
      <c r="L62" s="86">
        <v>11824.75</v>
      </c>
      <c r="M62" s="70">
        <v>5.4246944179453083</v>
      </c>
    </row>
    <row r="63" spans="1:13" ht="12.75">
      <c r="A63" s="197">
        <v>42036</v>
      </c>
      <c r="B63" s="69">
        <v>2269.06</v>
      </c>
      <c r="C63" s="69">
        <v>1.63</v>
      </c>
      <c r="D63" s="69">
        <v>9685.68</v>
      </c>
      <c r="E63" s="69">
        <v>-3.99</v>
      </c>
      <c r="F63" s="85">
        <v>8102.54</v>
      </c>
      <c r="G63" s="69">
        <v>-1.01</v>
      </c>
      <c r="H63" s="69">
        <v>19691.2</v>
      </c>
      <c r="I63" s="69">
        <v>-0.76875590551180872</v>
      </c>
      <c r="J63" s="69">
        <v>21102.35</v>
      </c>
      <c r="K63" s="69">
        <v>-0.29954053128286029</v>
      </c>
      <c r="L63" s="86">
        <v>12659.8</v>
      </c>
      <c r="M63" s="70">
        <v>7.0618829150721929</v>
      </c>
    </row>
    <row r="64" spans="1:13" ht="12.75">
      <c r="A64" s="197">
        <v>42064</v>
      </c>
      <c r="B64" s="69">
        <v>2127.41</v>
      </c>
      <c r="C64" s="69">
        <v>-7.59</v>
      </c>
      <c r="D64" s="69">
        <v>9311.9500000000007</v>
      </c>
      <c r="E64" s="69">
        <v>-4.0599999999999996</v>
      </c>
      <c r="F64" s="85">
        <v>7607.95</v>
      </c>
      <c r="G64" s="69">
        <v>-6.8</v>
      </c>
      <c r="H64" s="69">
        <v>18206.650000000001</v>
      </c>
      <c r="I64" s="69">
        <v>-7.5391545461932168</v>
      </c>
      <c r="J64" s="69">
        <v>19879.599999999999</v>
      </c>
      <c r="K64" s="69">
        <v>-5.7943783512262819</v>
      </c>
      <c r="L64" s="86">
        <v>12083</v>
      </c>
      <c r="M64" s="70">
        <v>-4.556154125657585</v>
      </c>
    </row>
    <row r="65" spans="1:13" ht="12.75">
      <c r="A65" s="197">
        <v>42095</v>
      </c>
      <c r="B65" s="69">
        <v>2095.16</v>
      </c>
      <c r="C65" s="69">
        <v>-2</v>
      </c>
      <c r="D65" s="69">
        <v>9203.4500000000007</v>
      </c>
      <c r="E65" s="69">
        <v>-1.66</v>
      </c>
      <c r="F65" s="85">
        <v>7566.09</v>
      </c>
      <c r="G65" s="69">
        <v>-1.48</v>
      </c>
      <c r="H65" s="69">
        <v>18338.099999999999</v>
      </c>
      <c r="I65" s="69">
        <v>0.72198894360027133</v>
      </c>
      <c r="J65" s="69">
        <v>19510.7</v>
      </c>
      <c r="K65" s="69">
        <v>-1.8556711402643811</v>
      </c>
      <c r="L65" s="86">
        <v>11001.05</v>
      </c>
      <c r="M65" s="70">
        <v>-8.9543159811305237</v>
      </c>
    </row>
    <row r="66" spans="1:13" ht="12.75">
      <c r="A66" s="197">
        <v>42125</v>
      </c>
      <c r="B66" s="69">
        <v>2069.81</v>
      </c>
      <c r="C66" s="69">
        <v>-3.14</v>
      </c>
      <c r="D66" s="69">
        <v>9643.2099999999991</v>
      </c>
      <c r="E66" s="69">
        <v>1.22</v>
      </c>
      <c r="F66" s="85">
        <v>7815.8</v>
      </c>
      <c r="G66" s="69">
        <v>0.28000000000000003</v>
      </c>
      <c r="H66" s="69">
        <v>18721.349999999999</v>
      </c>
      <c r="I66" s="69">
        <v>2.0899111685507288</v>
      </c>
      <c r="J66" s="69">
        <v>20107.3</v>
      </c>
      <c r="K66" s="69">
        <v>3.0578093046379706</v>
      </c>
      <c r="L66" s="86">
        <v>11575.05</v>
      </c>
      <c r="M66" s="70">
        <v>5.2176837665495635</v>
      </c>
    </row>
    <row r="67" spans="1:13" ht="12.75">
      <c r="A67" s="197">
        <v>42156</v>
      </c>
      <c r="B67" s="69">
        <v>2022.14</v>
      </c>
      <c r="C67" s="69">
        <v>-2.68</v>
      </c>
      <c r="D67" s="69">
        <v>9859.23</v>
      </c>
      <c r="E67" s="69">
        <v>1.54</v>
      </c>
      <c r="F67" s="85">
        <v>7637.76</v>
      </c>
      <c r="G67" s="69">
        <v>-2.2799999999999998</v>
      </c>
      <c r="H67" s="69">
        <v>18296.099999999999</v>
      </c>
      <c r="I67" s="69">
        <v>-2.271470807393694</v>
      </c>
      <c r="J67" s="69">
        <v>20155.75</v>
      </c>
      <c r="K67" s="69">
        <v>0.24095726427715292</v>
      </c>
      <c r="L67" s="86">
        <v>11037.4</v>
      </c>
      <c r="M67" s="70">
        <v>-4.6449043416659119</v>
      </c>
    </row>
    <row r="68" spans="1:13" ht="12.75">
      <c r="A68" s="197">
        <v>42186</v>
      </c>
      <c r="B68" s="69">
        <v>2064.56</v>
      </c>
      <c r="C68" s="69">
        <v>0.45</v>
      </c>
      <c r="D68" s="69">
        <v>9902.17</v>
      </c>
      <c r="E68" s="69">
        <v>-0.46</v>
      </c>
      <c r="F68" s="85">
        <v>7718.93</v>
      </c>
      <c r="G68" s="69">
        <v>-0.46</v>
      </c>
      <c r="H68" s="69">
        <v>18729.849999999999</v>
      </c>
      <c r="I68" s="69">
        <v>2.3707238154579313</v>
      </c>
      <c r="J68" s="69">
        <v>20920.45</v>
      </c>
      <c r="K68" s="69">
        <v>3.7939545787182283</v>
      </c>
      <c r="L68" s="86">
        <v>11594.15</v>
      </c>
      <c r="M68" s="70">
        <v>5.0442133111058718</v>
      </c>
    </row>
    <row r="69" spans="1:13" ht="12.75">
      <c r="A69" s="197">
        <v>42217</v>
      </c>
      <c r="B69" s="69">
        <v>1834.4</v>
      </c>
      <c r="C69" s="69">
        <v>-11.79</v>
      </c>
      <c r="D69" s="69">
        <v>8878</v>
      </c>
      <c r="E69" s="69">
        <v>-9.89</v>
      </c>
      <c r="F69" s="85">
        <v>6915.02</v>
      </c>
      <c r="G69" s="69">
        <v>-10.87</v>
      </c>
      <c r="H69" s="69">
        <v>17146.55</v>
      </c>
      <c r="I69" s="69">
        <v>-8.4533512014244643</v>
      </c>
      <c r="J69" s="69">
        <v>20111.5</v>
      </c>
      <c r="K69" s="69">
        <v>-3.8667906283086695</v>
      </c>
      <c r="L69" s="86">
        <v>11605.7</v>
      </c>
      <c r="M69" s="70">
        <v>9.9619204512624293E-2</v>
      </c>
    </row>
    <row r="70" spans="1:13" ht="12.75">
      <c r="A70" s="197">
        <v>42248</v>
      </c>
      <c r="B70" s="69">
        <v>1841.7</v>
      </c>
      <c r="C70" s="69">
        <v>2.54</v>
      </c>
      <c r="D70" s="69">
        <v>8694.68</v>
      </c>
      <c r="E70" s="69">
        <v>0.04</v>
      </c>
      <c r="F70" s="85">
        <v>6694.79</v>
      </c>
      <c r="G70" s="69">
        <v>-0.54</v>
      </c>
      <c r="H70" s="69">
        <v>17216.3</v>
      </c>
      <c r="I70" s="69">
        <v>0.40678737122044062</v>
      </c>
      <c r="J70" s="69">
        <v>19956.650000000001</v>
      </c>
      <c r="K70" s="69">
        <v>-0.76995748700990907</v>
      </c>
      <c r="L70" s="86">
        <v>12032.1</v>
      </c>
      <c r="M70" s="70">
        <v>3.6740567135114643</v>
      </c>
    </row>
    <row r="71" spans="1:13" ht="12.75">
      <c r="A71" s="197">
        <v>42278</v>
      </c>
      <c r="B71" s="69">
        <v>1917.11</v>
      </c>
      <c r="C71" s="69">
        <v>4.67</v>
      </c>
      <c r="D71" s="69">
        <v>9902.17</v>
      </c>
      <c r="E71" s="69">
        <v>-0.46</v>
      </c>
      <c r="F71" s="85">
        <v>7718.93</v>
      </c>
      <c r="G71" s="69">
        <v>-0.46</v>
      </c>
      <c r="H71" s="69">
        <v>17354.5</v>
      </c>
      <c r="I71" s="69">
        <v>0.80272764763624771</v>
      </c>
      <c r="J71" s="69">
        <v>20118.3</v>
      </c>
      <c r="K71" s="69">
        <v>0.8100056873272754</v>
      </c>
      <c r="L71" s="86">
        <v>11486.9</v>
      </c>
      <c r="M71" s="70">
        <v>-4.5312123403229769</v>
      </c>
    </row>
    <row r="72" spans="1:13" ht="12.75">
      <c r="A72" s="197">
        <v>42309</v>
      </c>
      <c r="B72" s="69">
        <v>1901.85</v>
      </c>
      <c r="C72" s="69">
        <v>-0.62</v>
      </c>
      <c r="D72" s="69">
        <v>9328.39</v>
      </c>
      <c r="E72" s="69">
        <v>2.59</v>
      </c>
      <c r="F72" s="85">
        <v>6881.75</v>
      </c>
      <c r="G72" s="69">
        <v>1.69</v>
      </c>
      <c r="H72" s="69">
        <v>17430.400000000001</v>
      </c>
      <c r="I72" s="69">
        <v>0.43735054308682297</v>
      </c>
      <c r="J72" s="69">
        <v>20278.55</v>
      </c>
      <c r="K72" s="69">
        <v>0.79653847492084928</v>
      </c>
      <c r="L72" s="86">
        <v>11206</v>
      </c>
      <c r="M72" s="70">
        <v>-2.4453943187456972</v>
      </c>
    </row>
    <row r="73" spans="1:13" ht="12.75">
      <c r="A73" s="197">
        <v>42339</v>
      </c>
      <c r="B73" s="69">
        <v>1957.68</v>
      </c>
      <c r="C73" s="69">
        <v>2.48</v>
      </c>
      <c r="D73" s="69">
        <v>9555.61</v>
      </c>
      <c r="E73" s="69">
        <v>1.59</v>
      </c>
      <c r="F73" s="85">
        <v>6813.67</v>
      </c>
      <c r="G73" s="69">
        <v>-1.94</v>
      </c>
      <c r="H73" s="69">
        <v>16922.2</v>
      </c>
      <c r="I73" s="69">
        <v>-2.9155957407747457</v>
      </c>
      <c r="J73" s="69">
        <v>20192.650000000001</v>
      </c>
      <c r="K73" s="69">
        <v>-0.42360030672803362</v>
      </c>
      <c r="L73" s="86">
        <v>11212.55</v>
      </c>
      <c r="M73" s="70">
        <v>5.8450829912537472E-2</v>
      </c>
    </row>
    <row r="74" spans="1:13" ht="12.75">
      <c r="A74" s="122" t="s">
        <v>188</v>
      </c>
      <c r="B74" s="359"/>
      <c r="C74" s="357"/>
      <c r="D74" s="357"/>
      <c r="E74" s="357"/>
      <c r="F74" s="139"/>
      <c r="G74" s="357"/>
      <c r="H74" s="357"/>
      <c r="I74" s="357"/>
      <c r="J74" s="357"/>
      <c r="K74" s="357"/>
      <c r="L74" s="358"/>
      <c r="M74" s="357"/>
    </row>
    <row r="75" spans="1:13">
      <c r="A75" s="59"/>
    </row>
  </sheetData>
  <mergeCells count="13">
    <mergeCell ref="G2:G3"/>
    <mergeCell ref="H2:H3"/>
    <mergeCell ref="I2:I3"/>
    <mergeCell ref="L2:L3"/>
    <mergeCell ref="M2:M3"/>
    <mergeCell ref="J2:J3"/>
    <mergeCell ref="K2:K3"/>
    <mergeCell ref="F2:F3"/>
    <mergeCell ref="A2:A3"/>
    <mergeCell ref="B2:B3"/>
    <mergeCell ref="C2:C3"/>
    <mergeCell ref="D2:D3"/>
    <mergeCell ref="E2:E3"/>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sheetPr>
    <tabColor rgb="FF92D050"/>
  </sheetPr>
  <dimension ref="A1:M76"/>
  <sheetViews>
    <sheetView workbookViewId="0">
      <pane xSplit="1" ySplit="4" topLeftCell="B49" activePane="bottomRight" state="frozen"/>
      <selection activeCell="K73" sqref="K73"/>
      <selection pane="topRight" activeCell="K73" sqref="K73"/>
      <selection pane="bottomLeft" activeCell="K73" sqref="K73"/>
      <selection pane="bottomRight" activeCell="K61" sqref="K61"/>
    </sheetView>
  </sheetViews>
  <sheetFormatPr defaultRowHeight="12"/>
  <cols>
    <col min="1" max="1" width="9" style="198" customWidth="1"/>
    <col min="2" max="2" width="10.83203125" style="59" customWidth="1"/>
    <col min="3" max="3" width="11.5" style="59" customWidth="1"/>
    <col min="4" max="4" width="10.5" style="59" customWidth="1"/>
    <col min="5" max="5" width="11.33203125" style="59" customWidth="1"/>
    <col min="6" max="6" width="9.6640625" style="59" customWidth="1"/>
    <col min="7" max="7" width="11.1640625" style="59" customWidth="1"/>
    <col min="8" max="8" width="8.6640625" style="59" customWidth="1"/>
    <col min="9" max="11" width="11.5" style="59" customWidth="1"/>
    <col min="12" max="12" width="8.83203125" style="59" customWidth="1"/>
    <col min="13" max="13" width="11.83203125" style="59" customWidth="1"/>
    <col min="14" max="253" width="9.33203125" style="59"/>
    <col min="254" max="254" width="11.33203125" style="59" customWidth="1"/>
    <col min="255" max="255" width="14.1640625" style="59" customWidth="1"/>
    <col min="256" max="256" width="14.6640625" style="59" customWidth="1"/>
    <col min="257" max="257" width="13.5" style="59" customWidth="1"/>
    <col min="258" max="258" width="15.5" style="59" customWidth="1"/>
    <col min="259" max="259" width="11.6640625" style="59" customWidth="1"/>
    <col min="260" max="260" width="14.1640625" style="59" customWidth="1"/>
    <col min="261" max="261" width="10.1640625" style="59" customWidth="1"/>
    <col min="262" max="262" width="14" style="59" customWidth="1"/>
    <col min="263" max="263" width="10" style="59" customWidth="1"/>
    <col min="264" max="264" width="14" style="59" customWidth="1"/>
    <col min="265" max="509" width="9.33203125" style="59"/>
    <col min="510" max="510" width="11.33203125" style="59" customWidth="1"/>
    <col min="511" max="511" width="14.1640625" style="59" customWidth="1"/>
    <col min="512" max="512" width="14.6640625" style="59" customWidth="1"/>
    <col min="513" max="513" width="13.5" style="59" customWidth="1"/>
    <col min="514" max="514" width="15.5" style="59" customWidth="1"/>
    <col min="515" max="515" width="11.6640625" style="59" customWidth="1"/>
    <col min="516" max="516" width="14.1640625" style="59" customWidth="1"/>
    <col min="517" max="517" width="10.1640625" style="59" customWidth="1"/>
    <col min="518" max="518" width="14" style="59" customWidth="1"/>
    <col min="519" max="519" width="10" style="59" customWidth="1"/>
    <col min="520" max="520" width="14" style="59" customWidth="1"/>
    <col min="521" max="765" width="9.33203125" style="59"/>
    <col min="766" max="766" width="11.33203125" style="59" customWidth="1"/>
    <col min="767" max="767" width="14.1640625" style="59" customWidth="1"/>
    <col min="768" max="768" width="14.6640625" style="59" customWidth="1"/>
    <col min="769" max="769" width="13.5" style="59" customWidth="1"/>
    <col min="770" max="770" width="15.5" style="59" customWidth="1"/>
    <col min="771" max="771" width="11.6640625" style="59" customWidth="1"/>
    <col min="772" max="772" width="14.1640625" style="59" customWidth="1"/>
    <col min="773" max="773" width="10.1640625" style="59" customWidth="1"/>
    <col min="774" max="774" width="14" style="59" customWidth="1"/>
    <col min="775" max="775" width="10" style="59" customWidth="1"/>
    <col min="776" max="776" width="14" style="59" customWidth="1"/>
    <col min="777" max="1021" width="9.33203125" style="59"/>
    <col min="1022" max="1022" width="11.33203125" style="59" customWidth="1"/>
    <col min="1023" max="1023" width="14.1640625" style="59" customWidth="1"/>
    <col min="1024" max="1024" width="14.6640625" style="59" customWidth="1"/>
    <col min="1025" max="1025" width="13.5" style="59" customWidth="1"/>
    <col min="1026" max="1026" width="15.5" style="59" customWidth="1"/>
    <col min="1027" max="1027" width="11.6640625" style="59" customWidth="1"/>
    <col min="1028" max="1028" width="14.1640625" style="59" customWidth="1"/>
    <col min="1029" max="1029" width="10.1640625" style="59" customWidth="1"/>
    <col min="1030" max="1030" width="14" style="59" customWidth="1"/>
    <col min="1031" max="1031" width="10" style="59" customWidth="1"/>
    <col min="1032" max="1032" width="14" style="59" customWidth="1"/>
    <col min="1033" max="1277" width="9.33203125" style="59"/>
    <col min="1278" max="1278" width="11.33203125" style="59" customWidth="1"/>
    <col min="1279" max="1279" width="14.1640625" style="59" customWidth="1"/>
    <col min="1280" max="1280" width="14.6640625" style="59" customWidth="1"/>
    <col min="1281" max="1281" width="13.5" style="59" customWidth="1"/>
    <col min="1282" max="1282" width="15.5" style="59" customWidth="1"/>
    <col min="1283" max="1283" width="11.6640625" style="59" customWidth="1"/>
    <col min="1284" max="1284" width="14.1640625" style="59" customWidth="1"/>
    <col min="1285" max="1285" width="10.1640625" style="59" customWidth="1"/>
    <col min="1286" max="1286" width="14" style="59" customWidth="1"/>
    <col min="1287" max="1287" width="10" style="59" customWidth="1"/>
    <col min="1288" max="1288" width="14" style="59" customWidth="1"/>
    <col min="1289" max="1533" width="9.33203125" style="59"/>
    <col min="1534" max="1534" width="11.33203125" style="59" customWidth="1"/>
    <col min="1535" max="1535" width="14.1640625" style="59" customWidth="1"/>
    <col min="1536" max="1536" width="14.6640625" style="59" customWidth="1"/>
    <col min="1537" max="1537" width="13.5" style="59" customWidth="1"/>
    <col min="1538" max="1538" width="15.5" style="59" customWidth="1"/>
    <col min="1539" max="1539" width="11.6640625" style="59" customWidth="1"/>
    <col min="1540" max="1540" width="14.1640625" style="59" customWidth="1"/>
    <col min="1541" max="1541" width="10.1640625" style="59" customWidth="1"/>
    <col min="1542" max="1542" width="14" style="59" customWidth="1"/>
    <col min="1543" max="1543" width="10" style="59" customWidth="1"/>
    <col min="1544" max="1544" width="14" style="59" customWidth="1"/>
    <col min="1545" max="1789" width="9.33203125" style="59"/>
    <col min="1790" max="1790" width="11.33203125" style="59" customWidth="1"/>
    <col min="1791" max="1791" width="14.1640625" style="59" customWidth="1"/>
    <col min="1792" max="1792" width="14.6640625" style="59" customWidth="1"/>
    <col min="1793" max="1793" width="13.5" style="59" customWidth="1"/>
    <col min="1794" max="1794" width="15.5" style="59" customWidth="1"/>
    <col min="1795" max="1795" width="11.6640625" style="59" customWidth="1"/>
    <col min="1796" max="1796" width="14.1640625" style="59" customWidth="1"/>
    <col min="1797" max="1797" width="10.1640625" style="59" customWidth="1"/>
    <col min="1798" max="1798" width="14" style="59" customWidth="1"/>
    <col min="1799" max="1799" width="10" style="59" customWidth="1"/>
    <col min="1800" max="1800" width="14" style="59" customWidth="1"/>
    <col min="1801" max="2045" width="9.33203125" style="59"/>
    <col min="2046" max="2046" width="11.33203125" style="59" customWidth="1"/>
    <col min="2047" max="2047" width="14.1640625" style="59" customWidth="1"/>
    <col min="2048" max="2048" width="14.6640625" style="59" customWidth="1"/>
    <col min="2049" max="2049" width="13.5" style="59" customWidth="1"/>
    <col min="2050" max="2050" width="15.5" style="59" customWidth="1"/>
    <col min="2051" max="2051" width="11.6640625" style="59" customWidth="1"/>
    <col min="2052" max="2052" width="14.1640625" style="59" customWidth="1"/>
    <col min="2053" max="2053" width="10.1640625" style="59" customWidth="1"/>
    <col min="2054" max="2054" width="14" style="59" customWidth="1"/>
    <col min="2055" max="2055" width="10" style="59" customWidth="1"/>
    <col min="2056" max="2056" width="14" style="59" customWidth="1"/>
    <col min="2057" max="2301" width="9.33203125" style="59"/>
    <col min="2302" max="2302" width="11.33203125" style="59" customWidth="1"/>
    <col min="2303" max="2303" width="14.1640625" style="59" customWidth="1"/>
    <col min="2304" max="2304" width="14.6640625" style="59" customWidth="1"/>
    <col min="2305" max="2305" width="13.5" style="59" customWidth="1"/>
    <col min="2306" max="2306" width="15.5" style="59" customWidth="1"/>
    <col min="2307" max="2307" width="11.6640625" style="59" customWidth="1"/>
    <col min="2308" max="2308" width="14.1640625" style="59" customWidth="1"/>
    <col min="2309" max="2309" width="10.1640625" style="59" customWidth="1"/>
    <col min="2310" max="2310" width="14" style="59" customWidth="1"/>
    <col min="2311" max="2311" width="10" style="59" customWidth="1"/>
    <col min="2312" max="2312" width="14" style="59" customWidth="1"/>
    <col min="2313" max="2557" width="9.33203125" style="59"/>
    <col min="2558" max="2558" width="11.33203125" style="59" customWidth="1"/>
    <col min="2559" max="2559" width="14.1640625" style="59" customWidth="1"/>
    <col min="2560" max="2560" width="14.6640625" style="59" customWidth="1"/>
    <col min="2561" max="2561" width="13.5" style="59" customWidth="1"/>
    <col min="2562" max="2562" width="15.5" style="59" customWidth="1"/>
    <col min="2563" max="2563" width="11.6640625" style="59" customWidth="1"/>
    <col min="2564" max="2564" width="14.1640625" style="59" customWidth="1"/>
    <col min="2565" max="2565" width="10.1640625" style="59" customWidth="1"/>
    <col min="2566" max="2566" width="14" style="59" customWidth="1"/>
    <col min="2567" max="2567" width="10" style="59" customWidth="1"/>
    <col min="2568" max="2568" width="14" style="59" customWidth="1"/>
    <col min="2569" max="2813" width="9.33203125" style="59"/>
    <col min="2814" max="2814" width="11.33203125" style="59" customWidth="1"/>
    <col min="2815" max="2815" width="14.1640625" style="59" customWidth="1"/>
    <col min="2816" max="2816" width="14.6640625" style="59" customWidth="1"/>
    <col min="2817" max="2817" width="13.5" style="59" customWidth="1"/>
    <col min="2818" max="2818" width="15.5" style="59" customWidth="1"/>
    <col min="2819" max="2819" width="11.6640625" style="59" customWidth="1"/>
    <col min="2820" max="2820" width="14.1640625" style="59" customWidth="1"/>
    <col min="2821" max="2821" width="10.1640625" style="59" customWidth="1"/>
    <col min="2822" max="2822" width="14" style="59" customWidth="1"/>
    <col min="2823" max="2823" width="10" style="59" customWidth="1"/>
    <col min="2824" max="2824" width="14" style="59" customWidth="1"/>
    <col min="2825" max="3069" width="9.33203125" style="59"/>
    <col min="3070" max="3070" width="11.33203125" style="59" customWidth="1"/>
    <col min="3071" max="3071" width="14.1640625" style="59" customWidth="1"/>
    <col min="3072" max="3072" width="14.6640625" style="59" customWidth="1"/>
    <col min="3073" max="3073" width="13.5" style="59" customWidth="1"/>
    <col min="3074" max="3074" width="15.5" style="59" customWidth="1"/>
    <col min="3075" max="3075" width="11.6640625" style="59" customWidth="1"/>
    <col min="3076" max="3076" width="14.1640625" style="59" customWidth="1"/>
    <col min="3077" max="3077" width="10.1640625" style="59" customWidth="1"/>
    <col min="3078" max="3078" width="14" style="59" customWidth="1"/>
    <col min="3079" max="3079" width="10" style="59" customWidth="1"/>
    <col min="3080" max="3080" width="14" style="59" customWidth="1"/>
    <col min="3081" max="3325" width="9.33203125" style="59"/>
    <col min="3326" max="3326" width="11.33203125" style="59" customWidth="1"/>
    <col min="3327" max="3327" width="14.1640625" style="59" customWidth="1"/>
    <col min="3328" max="3328" width="14.6640625" style="59" customWidth="1"/>
    <col min="3329" max="3329" width="13.5" style="59" customWidth="1"/>
    <col min="3330" max="3330" width="15.5" style="59" customWidth="1"/>
    <col min="3331" max="3331" width="11.6640625" style="59" customWidth="1"/>
    <col min="3332" max="3332" width="14.1640625" style="59" customWidth="1"/>
    <col min="3333" max="3333" width="10.1640625" style="59" customWidth="1"/>
    <col min="3334" max="3334" width="14" style="59" customWidth="1"/>
    <col min="3335" max="3335" width="10" style="59" customWidth="1"/>
    <col min="3336" max="3336" width="14" style="59" customWidth="1"/>
    <col min="3337" max="3581" width="9.33203125" style="59"/>
    <col min="3582" max="3582" width="11.33203125" style="59" customWidth="1"/>
    <col min="3583" max="3583" width="14.1640625" style="59" customWidth="1"/>
    <col min="3584" max="3584" width="14.6640625" style="59" customWidth="1"/>
    <col min="3585" max="3585" width="13.5" style="59" customWidth="1"/>
    <col min="3586" max="3586" width="15.5" style="59" customWidth="1"/>
    <col min="3587" max="3587" width="11.6640625" style="59" customWidth="1"/>
    <col min="3588" max="3588" width="14.1640625" style="59" customWidth="1"/>
    <col min="3589" max="3589" width="10.1640625" style="59" customWidth="1"/>
    <col min="3590" max="3590" width="14" style="59" customWidth="1"/>
    <col min="3591" max="3591" width="10" style="59" customWidth="1"/>
    <col min="3592" max="3592" width="14" style="59" customWidth="1"/>
    <col min="3593" max="3837" width="9.33203125" style="59"/>
    <col min="3838" max="3838" width="11.33203125" style="59" customWidth="1"/>
    <col min="3839" max="3839" width="14.1640625" style="59" customWidth="1"/>
    <col min="3840" max="3840" width="14.6640625" style="59" customWidth="1"/>
    <col min="3841" max="3841" width="13.5" style="59" customWidth="1"/>
    <col min="3842" max="3842" width="15.5" style="59" customWidth="1"/>
    <col min="3843" max="3843" width="11.6640625" style="59" customWidth="1"/>
    <col min="3844" max="3844" width="14.1640625" style="59" customWidth="1"/>
    <col min="3845" max="3845" width="10.1640625" style="59" customWidth="1"/>
    <col min="3846" max="3846" width="14" style="59" customWidth="1"/>
    <col min="3847" max="3847" width="10" style="59" customWidth="1"/>
    <col min="3848" max="3848" width="14" style="59" customWidth="1"/>
    <col min="3849" max="4093" width="9.33203125" style="59"/>
    <col min="4094" max="4094" width="11.33203125" style="59" customWidth="1"/>
    <col min="4095" max="4095" width="14.1640625" style="59" customWidth="1"/>
    <col min="4096" max="4096" width="14.6640625" style="59" customWidth="1"/>
    <col min="4097" max="4097" width="13.5" style="59" customWidth="1"/>
    <col min="4098" max="4098" width="15.5" style="59" customWidth="1"/>
    <col min="4099" max="4099" width="11.6640625" style="59" customWidth="1"/>
    <col min="4100" max="4100" width="14.1640625" style="59" customWidth="1"/>
    <col min="4101" max="4101" width="10.1640625" style="59" customWidth="1"/>
    <col min="4102" max="4102" width="14" style="59" customWidth="1"/>
    <col min="4103" max="4103" width="10" style="59" customWidth="1"/>
    <col min="4104" max="4104" width="14" style="59" customWidth="1"/>
    <col min="4105" max="4349" width="9.33203125" style="59"/>
    <col min="4350" max="4350" width="11.33203125" style="59" customWidth="1"/>
    <col min="4351" max="4351" width="14.1640625" style="59" customWidth="1"/>
    <col min="4352" max="4352" width="14.6640625" style="59" customWidth="1"/>
    <col min="4353" max="4353" width="13.5" style="59" customWidth="1"/>
    <col min="4354" max="4354" width="15.5" style="59" customWidth="1"/>
    <col min="4355" max="4355" width="11.6640625" style="59" customWidth="1"/>
    <col min="4356" max="4356" width="14.1640625" style="59" customWidth="1"/>
    <col min="4357" max="4357" width="10.1640625" style="59" customWidth="1"/>
    <col min="4358" max="4358" width="14" style="59" customWidth="1"/>
    <col min="4359" max="4359" width="10" style="59" customWidth="1"/>
    <col min="4360" max="4360" width="14" style="59" customWidth="1"/>
    <col min="4361" max="4605" width="9.33203125" style="59"/>
    <col min="4606" max="4606" width="11.33203125" style="59" customWidth="1"/>
    <col min="4607" max="4607" width="14.1640625" style="59" customWidth="1"/>
    <col min="4608" max="4608" width="14.6640625" style="59" customWidth="1"/>
    <col min="4609" max="4609" width="13.5" style="59" customWidth="1"/>
    <col min="4610" max="4610" width="15.5" style="59" customWidth="1"/>
    <col min="4611" max="4611" width="11.6640625" style="59" customWidth="1"/>
    <col min="4612" max="4612" width="14.1640625" style="59" customWidth="1"/>
    <col min="4613" max="4613" width="10.1640625" style="59" customWidth="1"/>
    <col min="4614" max="4614" width="14" style="59" customWidth="1"/>
    <col min="4615" max="4615" width="10" style="59" customWidth="1"/>
    <col min="4616" max="4616" width="14" style="59" customWidth="1"/>
    <col min="4617" max="4861" width="9.33203125" style="59"/>
    <col min="4862" max="4862" width="11.33203125" style="59" customWidth="1"/>
    <col min="4863" max="4863" width="14.1640625" style="59" customWidth="1"/>
    <col min="4864" max="4864" width="14.6640625" style="59" customWidth="1"/>
    <col min="4865" max="4865" width="13.5" style="59" customWidth="1"/>
    <col min="4866" max="4866" width="15.5" style="59" customWidth="1"/>
    <col min="4867" max="4867" width="11.6640625" style="59" customWidth="1"/>
    <col min="4868" max="4868" width="14.1640625" style="59" customWidth="1"/>
    <col min="4869" max="4869" width="10.1640625" style="59" customWidth="1"/>
    <col min="4870" max="4870" width="14" style="59" customWidth="1"/>
    <col min="4871" max="4871" width="10" style="59" customWidth="1"/>
    <col min="4872" max="4872" width="14" style="59" customWidth="1"/>
    <col min="4873" max="5117" width="9.33203125" style="59"/>
    <col min="5118" max="5118" width="11.33203125" style="59" customWidth="1"/>
    <col min="5119" max="5119" width="14.1640625" style="59" customWidth="1"/>
    <col min="5120" max="5120" width="14.6640625" style="59" customWidth="1"/>
    <col min="5121" max="5121" width="13.5" style="59" customWidth="1"/>
    <col min="5122" max="5122" width="15.5" style="59" customWidth="1"/>
    <col min="5123" max="5123" width="11.6640625" style="59" customWidth="1"/>
    <col min="5124" max="5124" width="14.1640625" style="59" customWidth="1"/>
    <col min="5125" max="5125" width="10.1640625" style="59" customWidth="1"/>
    <col min="5126" max="5126" width="14" style="59" customWidth="1"/>
    <col min="5127" max="5127" width="10" style="59" customWidth="1"/>
    <col min="5128" max="5128" width="14" style="59" customWidth="1"/>
    <col min="5129" max="5373" width="9.33203125" style="59"/>
    <col min="5374" max="5374" width="11.33203125" style="59" customWidth="1"/>
    <col min="5375" max="5375" width="14.1640625" style="59" customWidth="1"/>
    <col min="5376" max="5376" width="14.6640625" style="59" customWidth="1"/>
    <col min="5377" max="5377" width="13.5" style="59" customWidth="1"/>
    <col min="5378" max="5378" width="15.5" style="59" customWidth="1"/>
    <col min="5379" max="5379" width="11.6640625" style="59" customWidth="1"/>
    <col min="5380" max="5380" width="14.1640625" style="59" customWidth="1"/>
    <col min="5381" max="5381" width="10.1640625" style="59" customWidth="1"/>
    <col min="5382" max="5382" width="14" style="59" customWidth="1"/>
    <col min="5383" max="5383" width="10" style="59" customWidth="1"/>
    <col min="5384" max="5384" width="14" style="59" customWidth="1"/>
    <col min="5385" max="5629" width="9.33203125" style="59"/>
    <col min="5630" max="5630" width="11.33203125" style="59" customWidth="1"/>
    <col min="5631" max="5631" width="14.1640625" style="59" customWidth="1"/>
    <col min="5632" max="5632" width="14.6640625" style="59" customWidth="1"/>
    <col min="5633" max="5633" width="13.5" style="59" customWidth="1"/>
    <col min="5634" max="5634" width="15.5" style="59" customWidth="1"/>
    <col min="5635" max="5635" width="11.6640625" style="59" customWidth="1"/>
    <col min="5636" max="5636" width="14.1640625" style="59" customWidth="1"/>
    <col min="5637" max="5637" width="10.1640625" style="59" customWidth="1"/>
    <col min="5638" max="5638" width="14" style="59" customWidth="1"/>
    <col min="5639" max="5639" width="10" style="59" customWidth="1"/>
    <col min="5640" max="5640" width="14" style="59" customWidth="1"/>
    <col min="5641" max="5885" width="9.33203125" style="59"/>
    <col min="5886" max="5886" width="11.33203125" style="59" customWidth="1"/>
    <col min="5887" max="5887" width="14.1640625" style="59" customWidth="1"/>
    <col min="5888" max="5888" width="14.6640625" style="59" customWidth="1"/>
    <col min="5889" max="5889" width="13.5" style="59" customWidth="1"/>
    <col min="5890" max="5890" width="15.5" style="59" customWidth="1"/>
    <col min="5891" max="5891" width="11.6640625" style="59" customWidth="1"/>
    <col min="5892" max="5892" width="14.1640625" style="59" customWidth="1"/>
    <col min="5893" max="5893" width="10.1640625" style="59" customWidth="1"/>
    <col min="5894" max="5894" width="14" style="59" customWidth="1"/>
    <col min="5895" max="5895" width="10" style="59" customWidth="1"/>
    <col min="5896" max="5896" width="14" style="59" customWidth="1"/>
    <col min="5897" max="6141" width="9.33203125" style="59"/>
    <col min="6142" max="6142" width="11.33203125" style="59" customWidth="1"/>
    <col min="6143" max="6143" width="14.1640625" style="59" customWidth="1"/>
    <col min="6144" max="6144" width="14.6640625" style="59" customWidth="1"/>
    <col min="6145" max="6145" width="13.5" style="59" customWidth="1"/>
    <col min="6146" max="6146" width="15.5" style="59" customWidth="1"/>
    <col min="6147" max="6147" width="11.6640625" style="59" customWidth="1"/>
    <col min="6148" max="6148" width="14.1640625" style="59" customWidth="1"/>
    <col min="6149" max="6149" width="10.1640625" style="59" customWidth="1"/>
    <col min="6150" max="6150" width="14" style="59" customWidth="1"/>
    <col min="6151" max="6151" width="10" style="59" customWidth="1"/>
    <col min="6152" max="6152" width="14" style="59" customWidth="1"/>
    <col min="6153" max="6397" width="9.33203125" style="59"/>
    <col min="6398" max="6398" width="11.33203125" style="59" customWidth="1"/>
    <col min="6399" max="6399" width="14.1640625" style="59" customWidth="1"/>
    <col min="6400" max="6400" width="14.6640625" style="59" customWidth="1"/>
    <col min="6401" max="6401" width="13.5" style="59" customWidth="1"/>
    <col min="6402" max="6402" width="15.5" style="59" customWidth="1"/>
    <col min="6403" max="6403" width="11.6640625" style="59" customWidth="1"/>
    <col min="6404" max="6404" width="14.1640625" style="59" customWidth="1"/>
    <col min="6405" max="6405" width="10.1640625" style="59" customWidth="1"/>
    <col min="6406" max="6406" width="14" style="59" customWidth="1"/>
    <col min="6407" max="6407" width="10" style="59" customWidth="1"/>
    <col min="6408" max="6408" width="14" style="59" customWidth="1"/>
    <col min="6409" max="6653" width="9.33203125" style="59"/>
    <col min="6654" max="6654" width="11.33203125" style="59" customWidth="1"/>
    <col min="6655" max="6655" width="14.1640625" style="59" customWidth="1"/>
    <col min="6656" max="6656" width="14.6640625" style="59" customWidth="1"/>
    <col min="6657" max="6657" width="13.5" style="59" customWidth="1"/>
    <col min="6658" max="6658" width="15.5" style="59" customWidth="1"/>
    <col min="6659" max="6659" width="11.6640625" style="59" customWidth="1"/>
    <col min="6660" max="6660" width="14.1640625" style="59" customWidth="1"/>
    <col min="6661" max="6661" width="10.1640625" style="59" customWidth="1"/>
    <col min="6662" max="6662" width="14" style="59" customWidth="1"/>
    <col min="6663" max="6663" width="10" style="59" customWidth="1"/>
    <col min="6664" max="6664" width="14" style="59" customWidth="1"/>
    <col min="6665" max="6909" width="9.33203125" style="59"/>
    <col min="6910" max="6910" width="11.33203125" style="59" customWidth="1"/>
    <col min="6911" max="6911" width="14.1640625" style="59" customWidth="1"/>
    <col min="6912" max="6912" width="14.6640625" style="59" customWidth="1"/>
    <col min="6913" max="6913" width="13.5" style="59" customWidth="1"/>
    <col min="6914" max="6914" width="15.5" style="59" customWidth="1"/>
    <col min="6915" max="6915" width="11.6640625" style="59" customWidth="1"/>
    <col min="6916" max="6916" width="14.1640625" style="59" customWidth="1"/>
    <col min="6917" max="6917" width="10.1640625" style="59" customWidth="1"/>
    <col min="6918" max="6918" width="14" style="59" customWidth="1"/>
    <col min="6919" max="6919" width="10" style="59" customWidth="1"/>
    <col min="6920" max="6920" width="14" style="59" customWidth="1"/>
    <col min="6921" max="7165" width="9.33203125" style="59"/>
    <col min="7166" max="7166" width="11.33203125" style="59" customWidth="1"/>
    <col min="7167" max="7167" width="14.1640625" style="59" customWidth="1"/>
    <col min="7168" max="7168" width="14.6640625" style="59" customWidth="1"/>
    <col min="7169" max="7169" width="13.5" style="59" customWidth="1"/>
    <col min="7170" max="7170" width="15.5" style="59" customWidth="1"/>
    <col min="7171" max="7171" width="11.6640625" style="59" customWidth="1"/>
    <col min="7172" max="7172" width="14.1640625" style="59" customWidth="1"/>
    <col min="7173" max="7173" width="10.1640625" style="59" customWidth="1"/>
    <col min="7174" max="7174" width="14" style="59" customWidth="1"/>
    <col min="7175" max="7175" width="10" style="59" customWidth="1"/>
    <col min="7176" max="7176" width="14" style="59" customWidth="1"/>
    <col min="7177" max="7421" width="9.33203125" style="59"/>
    <col min="7422" max="7422" width="11.33203125" style="59" customWidth="1"/>
    <col min="7423" max="7423" width="14.1640625" style="59" customWidth="1"/>
    <col min="7424" max="7424" width="14.6640625" style="59" customWidth="1"/>
    <col min="7425" max="7425" width="13.5" style="59" customWidth="1"/>
    <col min="7426" max="7426" width="15.5" style="59" customWidth="1"/>
    <col min="7427" max="7427" width="11.6640625" style="59" customWidth="1"/>
    <col min="7428" max="7428" width="14.1640625" style="59" customWidth="1"/>
    <col min="7429" max="7429" width="10.1640625" style="59" customWidth="1"/>
    <col min="7430" max="7430" width="14" style="59" customWidth="1"/>
    <col min="7431" max="7431" width="10" style="59" customWidth="1"/>
    <col min="7432" max="7432" width="14" style="59" customWidth="1"/>
    <col min="7433" max="7677" width="9.33203125" style="59"/>
    <col min="7678" max="7678" width="11.33203125" style="59" customWidth="1"/>
    <col min="7679" max="7679" width="14.1640625" style="59" customWidth="1"/>
    <col min="7680" max="7680" width="14.6640625" style="59" customWidth="1"/>
    <col min="7681" max="7681" width="13.5" style="59" customWidth="1"/>
    <col min="7682" max="7682" width="15.5" style="59" customWidth="1"/>
    <col min="7683" max="7683" width="11.6640625" style="59" customWidth="1"/>
    <col min="7684" max="7684" width="14.1640625" style="59" customWidth="1"/>
    <col min="7685" max="7685" width="10.1640625" style="59" customWidth="1"/>
    <col min="7686" max="7686" width="14" style="59" customWidth="1"/>
    <col min="7687" max="7687" width="10" style="59" customWidth="1"/>
    <col min="7688" max="7688" width="14" style="59" customWidth="1"/>
    <col min="7689" max="7933" width="9.33203125" style="59"/>
    <col min="7934" max="7934" width="11.33203125" style="59" customWidth="1"/>
    <col min="7935" max="7935" width="14.1640625" style="59" customWidth="1"/>
    <col min="7936" max="7936" width="14.6640625" style="59" customWidth="1"/>
    <col min="7937" max="7937" width="13.5" style="59" customWidth="1"/>
    <col min="7938" max="7938" width="15.5" style="59" customWidth="1"/>
    <col min="7939" max="7939" width="11.6640625" style="59" customWidth="1"/>
    <col min="7940" max="7940" width="14.1640625" style="59" customWidth="1"/>
    <col min="7941" max="7941" width="10.1640625" style="59" customWidth="1"/>
    <col min="7942" max="7942" width="14" style="59" customWidth="1"/>
    <col min="7943" max="7943" width="10" style="59" customWidth="1"/>
    <col min="7944" max="7944" width="14" style="59" customWidth="1"/>
    <col min="7945" max="8189" width="9.33203125" style="59"/>
    <col min="8190" max="8190" width="11.33203125" style="59" customWidth="1"/>
    <col min="8191" max="8191" width="14.1640625" style="59" customWidth="1"/>
    <col min="8192" max="8192" width="14.6640625" style="59" customWidth="1"/>
    <col min="8193" max="8193" width="13.5" style="59" customWidth="1"/>
    <col min="8194" max="8194" width="15.5" style="59" customWidth="1"/>
    <col min="8195" max="8195" width="11.6640625" style="59" customWidth="1"/>
    <col min="8196" max="8196" width="14.1640625" style="59" customWidth="1"/>
    <col min="8197" max="8197" width="10.1640625" style="59" customWidth="1"/>
    <col min="8198" max="8198" width="14" style="59" customWidth="1"/>
    <col min="8199" max="8199" width="10" style="59" customWidth="1"/>
    <col min="8200" max="8200" width="14" style="59" customWidth="1"/>
    <col min="8201" max="8445" width="9.33203125" style="59"/>
    <col min="8446" max="8446" width="11.33203125" style="59" customWidth="1"/>
    <col min="8447" max="8447" width="14.1640625" style="59" customWidth="1"/>
    <col min="8448" max="8448" width="14.6640625" style="59" customWidth="1"/>
    <col min="8449" max="8449" width="13.5" style="59" customWidth="1"/>
    <col min="8450" max="8450" width="15.5" style="59" customWidth="1"/>
    <col min="8451" max="8451" width="11.6640625" style="59" customWidth="1"/>
    <col min="8452" max="8452" width="14.1640625" style="59" customWidth="1"/>
    <col min="8453" max="8453" width="10.1640625" style="59" customWidth="1"/>
    <col min="8454" max="8454" width="14" style="59" customWidth="1"/>
    <col min="8455" max="8455" width="10" style="59" customWidth="1"/>
    <col min="8456" max="8456" width="14" style="59" customWidth="1"/>
    <col min="8457" max="8701" width="9.33203125" style="59"/>
    <col min="8702" max="8702" width="11.33203125" style="59" customWidth="1"/>
    <col min="8703" max="8703" width="14.1640625" style="59" customWidth="1"/>
    <col min="8704" max="8704" width="14.6640625" style="59" customWidth="1"/>
    <col min="8705" max="8705" width="13.5" style="59" customWidth="1"/>
    <col min="8706" max="8706" width="15.5" style="59" customWidth="1"/>
    <col min="8707" max="8707" width="11.6640625" style="59" customWidth="1"/>
    <col min="8708" max="8708" width="14.1640625" style="59" customWidth="1"/>
    <col min="8709" max="8709" width="10.1640625" style="59" customWidth="1"/>
    <col min="8710" max="8710" width="14" style="59" customWidth="1"/>
    <col min="8711" max="8711" width="10" style="59" customWidth="1"/>
    <col min="8712" max="8712" width="14" style="59" customWidth="1"/>
    <col min="8713" max="8957" width="9.33203125" style="59"/>
    <col min="8958" max="8958" width="11.33203125" style="59" customWidth="1"/>
    <col min="8959" max="8959" width="14.1640625" style="59" customWidth="1"/>
    <col min="8960" max="8960" width="14.6640625" style="59" customWidth="1"/>
    <col min="8961" max="8961" width="13.5" style="59" customWidth="1"/>
    <col min="8962" max="8962" width="15.5" style="59" customWidth="1"/>
    <col min="8963" max="8963" width="11.6640625" style="59" customWidth="1"/>
    <col min="8964" max="8964" width="14.1640625" style="59" customWidth="1"/>
    <col min="8965" max="8965" width="10.1640625" style="59" customWidth="1"/>
    <col min="8966" max="8966" width="14" style="59" customWidth="1"/>
    <col min="8967" max="8967" width="10" style="59" customWidth="1"/>
    <col min="8968" max="8968" width="14" style="59" customWidth="1"/>
    <col min="8969" max="9213" width="9.33203125" style="59"/>
    <col min="9214" max="9214" width="11.33203125" style="59" customWidth="1"/>
    <col min="9215" max="9215" width="14.1640625" style="59" customWidth="1"/>
    <col min="9216" max="9216" width="14.6640625" style="59" customWidth="1"/>
    <col min="9217" max="9217" width="13.5" style="59" customWidth="1"/>
    <col min="9218" max="9218" width="15.5" style="59" customWidth="1"/>
    <col min="9219" max="9219" width="11.6640625" style="59" customWidth="1"/>
    <col min="9220" max="9220" width="14.1640625" style="59" customWidth="1"/>
    <col min="9221" max="9221" width="10.1640625" style="59" customWidth="1"/>
    <col min="9222" max="9222" width="14" style="59" customWidth="1"/>
    <col min="9223" max="9223" width="10" style="59" customWidth="1"/>
    <col min="9224" max="9224" width="14" style="59" customWidth="1"/>
    <col min="9225" max="9469" width="9.33203125" style="59"/>
    <col min="9470" max="9470" width="11.33203125" style="59" customWidth="1"/>
    <col min="9471" max="9471" width="14.1640625" style="59" customWidth="1"/>
    <col min="9472" max="9472" width="14.6640625" style="59" customWidth="1"/>
    <col min="9473" max="9473" width="13.5" style="59" customWidth="1"/>
    <col min="9474" max="9474" width="15.5" style="59" customWidth="1"/>
    <col min="9475" max="9475" width="11.6640625" style="59" customWidth="1"/>
    <col min="9476" max="9476" width="14.1640625" style="59" customWidth="1"/>
    <col min="9477" max="9477" width="10.1640625" style="59" customWidth="1"/>
    <col min="9478" max="9478" width="14" style="59" customWidth="1"/>
    <col min="9479" max="9479" width="10" style="59" customWidth="1"/>
    <col min="9480" max="9480" width="14" style="59" customWidth="1"/>
    <col min="9481" max="9725" width="9.33203125" style="59"/>
    <col min="9726" max="9726" width="11.33203125" style="59" customWidth="1"/>
    <col min="9727" max="9727" width="14.1640625" style="59" customWidth="1"/>
    <col min="9728" max="9728" width="14.6640625" style="59" customWidth="1"/>
    <col min="9729" max="9729" width="13.5" style="59" customWidth="1"/>
    <col min="9730" max="9730" width="15.5" style="59" customWidth="1"/>
    <col min="9731" max="9731" width="11.6640625" style="59" customWidth="1"/>
    <col min="9732" max="9732" width="14.1640625" style="59" customWidth="1"/>
    <col min="9733" max="9733" width="10.1640625" style="59" customWidth="1"/>
    <col min="9734" max="9734" width="14" style="59" customWidth="1"/>
    <col min="9735" max="9735" width="10" style="59" customWidth="1"/>
    <col min="9736" max="9736" width="14" style="59" customWidth="1"/>
    <col min="9737" max="9981" width="9.33203125" style="59"/>
    <col min="9982" max="9982" width="11.33203125" style="59" customWidth="1"/>
    <col min="9983" max="9983" width="14.1640625" style="59" customWidth="1"/>
    <col min="9984" max="9984" width="14.6640625" style="59" customWidth="1"/>
    <col min="9985" max="9985" width="13.5" style="59" customWidth="1"/>
    <col min="9986" max="9986" width="15.5" style="59" customWidth="1"/>
    <col min="9987" max="9987" width="11.6640625" style="59" customWidth="1"/>
    <col min="9988" max="9988" width="14.1640625" style="59" customWidth="1"/>
    <col min="9989" max="9989" width="10.1640625" style="59" customWidth="1"/>
    <col min="9990" max="9990" width="14" style="59" customWidth="1"/>
    <col min="9991" max="9991" width="10" style="59" customWidth="1"/>
    <col min="9992" max="9992" width="14" style="59" customWidth="1"/>
    <col min="9993" max="10237" width="9.33203125" style="59"/>
    <col min="10238" max="10238" width="11.33203125" style="59" customWidth="1"/>
    <col min="10239" max="10239" width="14.1640625" style="59" customWidth="1"/>
    <col min="10240" max="10240" width="14.6640625" style="59" customWidth="1"/>
    <col min="10241" max="10241" width="13.5" style="59" customWidth="1"/>
    <col min="10242" max="10242" width="15.5" style="59" customWidth="1"/>
    <col min="10243" max="10243" width="11.6640625" style="59" customWidth="1"/>
    <col min="10244" max="10244" width="14.1640625" style="59" customWidth="1"/>
    <col min="10245" max="10245" width="10.1640625" style="59" customWidth="1"/>
    <col min="10246" max="10246" width="14" style="59" customWidth="1"/>
    <col min="10247" max="10247" width="10" style="59" customWidth="1"/>
    <col min="10248" max="10248" width="14" style="59" customWidth="1"/>
    <col min="10249" max="10493" width="9.33203125" style="59"/>
    <col min="10494" max="10494" width="11.33203125" style="59" customWidth="1"/>
    <col min="10495" max="10495" width="14.1640625" style="59" customWidth="1"/>
    <col min="10496" max="10496" width="14.6640625" style="59" customWidth="1"/>
    <col min="10497" max="10497" width="13.5" style="59" customWidth="1"/>
    <col min="10498" max="10498" width="15.5" style="59" customWidth="1"/>
    <col min="10499" max="10499" width="11.6640625" style="59" customWidth="1"/>
    <col min="10500" max="10500" width="14.1640625" style="59" customWidth="1"/>
    <col min="10501" max="10501" width="10.1640625" style="59" customWidth="1"/>
    <col min="10502" max="10502" width="14" style="59" customWidth="1"/>
    <col min="10503" max="10503" width="10" style="59" customWidth="1"/>
    <col min="10504" max="10504" width="14" style="59" customWidth="1"/>
    <col min="10505" max="10749" width="9.33203125" style="59"/>
    <col min="10750" max="10750" width="11.33203125" style="59" customWidth="1"/>
    <col min="10751" max="10751" width="14.1640625" style="59" customWidth="1"/>
    <col min="10752" max="10752" width="14.6640625" style="59" customWidth="1"/>
    <col min="10753" max="10753" width="13.5" style="59" customWidth="1"/>
    <col min="10754" max="10754" width="15.5" style="59" customWidth="1"/>
    <col min="10755" max="10755" width="11.6640625" style="59" customWidth="1"/>
    <col min="10756" max="10756" width="14.1640625" style="59" customWidth="1"/>
    <col min="10757" max="10757" width="10.1640625" style="59" customWidth="1"/>
    <col min="10758" max="10758" width="14" style="59" customWidth="1"/>
    <col min="10759" max="10759" width="10" style="59" customWidth="1"/>
    <col min="10760" max="10760" width="14" style="59" customWidth="1"/>
    <col min="10761" max="11005" width="9.33203125" style="59"/>
    <col min="11006" max="11006" width="11.33203125" style="59" customWidth="1"/>
    <col min="11007" max="11007" width="14.1640625" style="59" customWidth="1"/>
    <col min="11008" max="11008" width="14.6640625" style="59" customWidth="1"/>
    <col min="11009" max="11009" width="13.5" style="59" customWidth="1"/>
    <col min="11010" max="11010" width="15.5" style="59" customWidth="1"/>
    <col min="11011" max="11011" width="11.6640625" style="59" customWidth="1"/>
    <col min="11012" max="11012" width="14.1640625" style="59" customWidth="1"/>
    <col min="11013" max="11013" width="10.1640625" style="59" customWidth="1"/>
    <col min="11014" max="11014" width="14" style="59" customWidth="1"/>
    <col min="11015" max="11015" width="10" style="59" customWidth="1"/>
    <col min="11016" max="11016" width="14" style="59" customWidth="1"/>
    <col min="11017" max="11261" width="9.33203125" style="59"/>
    <col min="11262" max="11262" width="11.33203125" style="59" customWidth="1"/>
    <col min="11263" max="11263" width="14.1640625" style="59" customWidth="1"/>
    <col min="11264" max="11264" width="14.6640625" style="59" customWidth="1"/>
    <col min="11265" max="11265" width="13.5" style="59" customWidth="1"/>
    <col min="11266" max="11266" width="15.5" style="59" customWidth="1"/>
    <col min="11267" max="11267" width="11.6640625" style="59" customWidth="1"/>
    <col min="11268" max="11268" width="14.1640625" style="59" customWidth="1"/>
    <col min="11269" max="11269" width="10.1640625" style="59" customWidth="1"/>
    <col min="11270" max="11270" width="14" style="59" customWidth="1"/>
    <col min="11271" max="11271" width="10" style="59" customWidth="1"/>
    <col min="11272" max="11272" width="14" style="59" customWidth="1"/>
    <col min="11273" max="11517" width="9.33203125" style="59"/>
    <col min="11518" max="11518" width="11.33203125" style="59" customWidth="1"/>
    <col min="11519" max="11519" width="14.1640625" style="59" customWidth="1"/>
    <col min="11520" max="11520" width="14.6640625" style="59" customWidth="1"/>
    <col min="11521" max="11521" width="13.5" style="59" customWidth="1"/>
    <col min="11522" max="11522" width="15.5" style="59" customWidth="1"/>
    <col min="11523" max="11523" width="11.6640625" style="59" customWidth="1"/>
    <col min="11524" max="11524" width="14.1640625" style="59" customWidth="1"/>
    <col min="11525" max="11525" width="10.1640625" style="59" customWidth="1"/>
    <col min="11526" max="11526" width="14" style="59" customWidth="1"/>
    <col min="11527" max="11527" width="10" style="59" customWidth="1"/>
    <col min="11528" max="11528" width="14" style="59" customWidth="1"/>
    <col min="11529" max="11773" width="9.33203125" style="59"/>
    <col min="11774" max="11774" width="11.33203125" style="59" customWidth="1"/>
    <col min="11775" max="11775" width="14.1640625" style="59" customWidth="1"/>
    <col min="11776" max="11776" width="14.6640625" style="59" customWidth="1"/>
    <col min="11777" max="11777" width="13.5" style="59" customWidth="1"/>
    <col min="11778" max="11778" width="15.5" style="59" customWidth="1"/>
    <col min="11779" max="11779" width="11.6640625" style="59" customWidth="1"/>
    <col min="11780" max="11780" width="14.1640625" style="59" customWidth="1"/>
    <col min="11781" max="11781" width="10.1640625" style="59" customWidth="1"/>
    <col min="11782" max="11782" width="14" style="59" customWidth="1"/>
    <col min="11783" max="11783" width="10" style="59" customWidth="1"/>
    <col min="11784" max="11784" width="14" style="59" customWidth="1"/>
    <col min="11785" max="12029" width="9.33203125" style="59"/>
    <col min="12030" max="12030" width="11.33203125" style="59" customWidth="1"/>
    <col min="12031" max="12031" width="14.1640625" style="59" customWidth="1"/>
    <col min="12032" max="12032" width="14.6640625" style="59" customWidth="1"/>
    <col min="12033" max="12033" width="13.5" style="59" customWidth="1"/>
    <col min="12034" max="12034" width="15.5" style="59" customWidth="1"/>
    <col min="12035" max="12035" width="11.6640625" style="59" customWidth="1"/>
    <col min="12036" max="12036" width="14.1640625" style="59" customWidth="1"/>
    <col min="12037" max="12037" width="10.1640625" style="59" customWidth="1"/>
    <col min="12038" max="12038" width="14" style="59" customWidth="1"/>
    <col min="12039" max="12039" width="10" style="59" customWidth="1"/>
    <col min="12040" max="12040" width="14" style="59" customWidth="1"/>
    <col min="12041" max="12285" width="9.33203125" style="59"/>
    <col min="12286" max="12286" width="11.33203125" style="59" customWidth="1"/>
    <col min="12287" max="12287" width="14.1640625" style="59" customWidth="1"/>
    <col min="12288" max="12288" width="14.6640625" style="59" customWidth="1"/>
    <col min="12289" max="12289" width="13.5" style="59" customWidth="1"/>
    <col min="12290" max="12290" width="15.5" style="59" customWidth="1"/>
    <col min="12291" max="12291" width="11.6640625" style="59" customWidth="1"/>
    <col min="12292" max="12292" width="14.1640625" style="59" customWidth="1"/>
    <col min="12293" max="12293" width="10.1640625" style="59" customWidth="1"/>
    <col min="12294" max="12294" width="14" style="59" customWidth="1"/>
    <col min="12295" max="12295" width="10" style="59" customWidth="1"/>
    <col min="12296" max="12296" width="14" style="59" customWidth="1"/>
    <col min="12297" max="12541" width="9.33203125" style="59"/>
    <col min="12542" max="12542" width="11.33203125" style="59" customWidth="1"/>
    <col min="12543" max="12543" width="14.1640625" style="59" customWidth="1"/>
    <col min="12544" max="12544" width="14.6640625" style="59" customWidth="1"/>
    <col min="12545" max="12545" width="13.5" style="59" customWidth="1"/>
    <col min="12546" max="12546" width="15.5" style="59" customWidth="1"/>
    <col min="12547" max="12547" width="11.6640625" style="59" customWidth="1"/>
    <col min="12548" max="12548" width="14.1640625" style="59" customWidth="1"/>
    <col min="12549" max="12549" width="10.1640625" style="59" customWidth="1"/>
    <col min="12550" max="12550" width="14" style="59" customWidth="1"/>
    <col min="12551" max="12551" width="10" style="59" customWidth="1"/>
    <col min="12552" max="12552" width="14" style="59" customWidth="1"/>
    <col min="12553" max="12797" width="9.33203125" style="59"/>
    <col min="12798" max="12798" width="11.33203125" style="59" customWidth="1"/>
    <col min="12799" max="12799" width="14.1640625" style="59" customWidth="1"/>
    <col min="12800" max="12800" width="14.6640625" style="59" customWidth="1"/>
    <col min="12801" max="12801" width="13.5" style="59" customWidth="1"/>
    <col min="12802" max="12802" width="15.5" style="59" customWidth="1"/>
    <col min="12803" max="12803" width="11.6640625" style="59" customWidth="1"/>
    <col min="12804" max="12804" width="14.1640625" style="59" customWidth="1"/>
    <col min="12805" max="12805" width="10.1640625" style="59" customWidth="1"/>
    <col min="12806" max="12806" width="14" style="59" customWidth="1"/>
    <col min="12807" max="12807" width="10" style="59" customWidth="1"/>
    <col min="12808" max="12808" width="14" style="59" customWidth="1"/>
    <col min="12809" max="13053" width="9.33203125" style="59"/>
    <col min="13054" max="13054" width="11.33203125" style="59" customWidth="1"/>
    <col min="13055" max="13055" width="14.1640625" style="59" customWidth="1"/>
    <col min="13056" max="13056" width="14.6640625" style="59" customWidth="1"/>
    <col min="13057" max="13057" width="13.5" style="59" customWidth="1"/>
    <col min="13058" max="13058" width="15.5" style="59" customWidth="1"/>
    <col min="13059" max="13059" width="11.6640625" style="59" customWidth="1"/>
    <col min="13060" max="13060" width="14.1640625" style="59" customWidth="1"/>
    <col min="13061" max="13061" width="10.1640625" style="59" customWidth="1"/>
    <col min="13062" max="13062" width="14" style="59" customWidth="1"/>
    <col min="13063" max="13063" width="10" style="59" customWidth="1"/>
    <col min="13064" max="13064" width="14" style="59" customWidth="1"/>
    <col min="13065" max="13309" width="9.33203125" style="59"/>
    <col min="13310" max="13310" width="11.33203125" style="59" customWidth="1"/>
    <col min="13311" max="13311" width="14.1640625" style="59" customWidth="1"/>
    <col min="13312" max="13312" width="14.6640625" style="59" customWidth="1"/>
    <col min="13313" max="13313" width="13.5" style="59" customWidth="1"/>
    <col min="13314" max="13314" width="15.5" style="59" customWidth="1"/>
    <col min="13315" max="13315" width="11.6640625" style="59" customWidth="1"/>
    <col min="13316" max="13316" width="14.1640625" style="59" customWidth="1"/>
    <col min="13317" max="13317" width="10.1640625" style="59" customWidth="1"/>
    <col min="13318" max="13318" width="14" style="59" customWidth="1"/>
    <col min="13319" max="13319" width="10" style="59" customWidth="1"/>
    <col min="13320" max="13320" width="14" style="59" customWidth="1"/>
    <col min="13321" max="13565" width="9.33203125" style="59"/>
    <col min="13566" max="13566" width="11.33203125" style="59" customWidth="1"/>
    <col min="13567" max="13567" width="14.1640625" style="59" customWidth="1"/>
    <col min="13568" max="13568" width="14.6640625" style="59" customWidth="1"/>
    <col min="13569" max="13569" width="13.5" style="59" customWidth="1"/>
    <col min="13570" max="13570" width="15.5" style="59" customWidth="1"/>
    <col min="13571" max="13571" width="11.6640625" style="59" customWidth="1"/>
    <col min="13572" max="13572" width="14.1640625" style="59" customWidth="1"/>
    <col min="13573" max="13573" width="10.1640625" style="59" customWidth="1"/>
    <col min="13574" max="13574" width="14" style="59" customWidth="1"/>
    <col min="13575" max="13575" width="10" style="59" customWidth="1"/>
    <col min="13576" max="13576" width="14" style="59" customWidth="1"/>
    <col min="13577" max="13821" width="9.33203125" style="59"/>
    <col min="13822" max="13822" width="11.33203125" style="59" customWidth="1"/>
    <col min="13823" max="13823" width="14.1640625" style="59" customWidth="1"/>
    <col min="13824" max="13824" width="14.6640625" style="59" customWidth="1"/>
    <col min="13825" max="13825" width="13.5" style="59" customWidth="1"/>
    <col min="13826" max="13826" width="15.5" style="59" customWidth="1"/>
    <col min="13827" max="13827" width="11.6640625" style="59" customWidth="1"/>
    <col min="13828" max="13828" width="14.1640625" style="59" customWidth="1"/>
    <col min="13829" max="13829" width="10.1640625" style="59" customWidth="1"/>
    <col min="13830" max="13830" width="14" style="59" customWidth="1"/>
    <col min="13831" max="13831" width="10" style="59" customWidth="1"/>
    <col min="13832" max="13832" width="14" style="59" customWidth="1"/>
    <col min="13833" max="14077" width="9.33203125" style="59"/>
    <col min="14078" max="14078" width="11.33203125" style="59" customWidth="1"/>
    <col min="14079" max="14079" width="14.1640625" style="59" customWidth="1"/>
    <col min="14080" max="14080" width="14.6640625" style="59" customWidth="1"/>
    <col min="14081" max="14081" width="13.5" style="59" customWidth="1"/>
    <col min="14082" max="14082" width="15.5" style="59" customWidth="1"/>
    <col min="14083" max="14083" width="11.6640625" style="59" customWidth="1"/>
    <col min="14084" max="14084" width="14.1640625" style="59" customWidth="1"/>
    <col min="14085" max="14085" width="10.1640625" style="59" customWidth="1"/>
    <col min="14086" max="14086" width="14" style="59" customWidth="1"/>
    <col min="14087" max="14087" width="10" style="59" customWidth="1"/>
    <col min="14088" max="14088" width="14" style="59" customWidth="1"/>
    <col min="14089" max="14333" width="9.33203125" style="59"/>
    <col min="14334" max="14334" width="11.33203125" style="59" customWidth="1"/>
    <col min="14335" max="14335" width="14.1640625" style="59" customWidth="1"/>
    <col min="14336" max="14336" width="14.6640625" style="59" customWidth="1"/>
    <col min="14337" max="14337" width="13.5" style="59" customWidth="1"/>
    <col min="14338" max="14338" width="15.5" style="59" customWidth="1"/>
    <col min="14339" max="14339" width="11.6640625" style="59" customWidth="1"/>
    <col min="14340" max="14340" width="14.1640625" style="59" customWidth="1"/>
    <col min="14341" max="14341" width="10.1640625" style="59" customWidth="1"/>
    <col min="14342" max="14342" width="14" style="59" customWidth="1"/>
    <col min="14343" max="14343" width="10" style="59" customWidth="1"/>
    <col min="14344" max="14344" width="14" style="59" customWidth="1"/>
    <col min="14345" max="14589" width="9.33203125" style="59"/>
    <col min="14590" max="14590" width="11.33203125" style="59" customWidth="1"/>
    <col min="14591" max="14591" width="14.1640625" style="59" customWidth="1"/>
    <col min="14592" max="14592" width="14.6640625" style="59" customWidth="1"/>
    <col min="14593" max="14593" width="13.5" style="59" customWidth="1"/>
    <col min="14594" max="14594" width="15.5" style="59" customWidth="1"/>
    <col min="14595" max="14595" width="11.6640625" style="59" customWidth="1"/>
    <col min="14596" max="14596" width="14.1640625" style="59" customWidth="1"/>
    <col min="14597" max="14597" width="10.1640625" style="59" customWidth="1"/>
    <col min="14598" max="14598" width="14" style="59" customWidth="1"/>
    <col min="14599" max="14599" width="10" style="59" customWidth="1"/>
    <col min="14600" max="14600" width="14" style="59" customWidth="1"/>
    <col min="14601" max="14845" width="9.33203125" style="59"/>
    <col min="14846" max="14846" width="11.33203125" style="59" customWidth="1"/>
    <col min="14847" max="14847" width="14.1640625" style="59" customWidth="1"/>
    <col min="14848" max="14848" width="14.6640625" style="59" customWidth="1"/>
    <col min="14849" max="14849" width="13.5" style="59" customWidth="1"/>
    <col min="14850" max="14850" width="15.5" style="59" customWidth="1"/>
    <col min="14851" max="14851" width="11.6640625" style="59" customWidth="1"/>
    <col min="14852" max="14852" width="14.1640625" style="59" customWidth="1"/>
    <col min="14853" max="14853" width="10.1640625" style="59" customWidth="1"/>
    <col min="14854" max="14854" width="14" style="59" customWidth="1"/>
    <col min="14855" max="14855" width="10" style="59" customWidth="1"/>
    <col min="14856" max="14856" width="14" style="59" customWidth="1"/>
    <col min="14857" max="15101" width="9.33203125" style="59"/>
    <col min="15102" max="15102" width="11.33203125" style="59" customWidth="1"/>
    <col min="15103" max="15103" width="14.1640625" style="59" customWidth="1"/>
    <col min="15104" max="15104" width="14.6640625" style="59" customWidth="1"/>
    <col min="15105" max="15105" width="13.5" style="59" customWidth="1"/>
    <col min="15106" max="15106" width="15.5" style="59" customWidth="1"/>
    <col min="15107" max="15107" width="11.6640625" style="59" customWidth="1"/>
    <col min="15108" max="15108" width="14.1640625" style="59" customWidth="1"/>
    <col min="15109" max="15109" width="10.1640625" style="59" customWidth="1"/>
    <col min="15110" max="15110" width="14" style="59" customWidth="1"/>
    <col min="15111" max="15111" width="10" style="59" customWidth="1"/>
    <col min="15112" max="15112" width="14" style="59" customWidth="1"/>
    <col min="15113" max="15357" width="9.33203125" style="59"/>
    <col min="15358" max="15358" width="11.33203125" style="59" customWidth="1"/>
    <col min="15359" max="15359" width="14.1640625" style="59" customWidth="1"/>
    <col min="15360" max="15360" width="14.6640625" style="59" customWidth="1"/>
    <col min="15361" max="15361" width="13.5" style="59" customWidth="1"/>
    <col min="15362" max="15362" width="15.5" style="59" customWidth="1"/>
    <col min="15363" max="15363" width="11.6640625" style="59" customWidth="1"/>
    <col min="15364" max="15364" width="14.1640625" style="59" customWidth="1"/>
    <col min="15365" max="15365" width="10.1640625" style="59" customWidth="1"/>
    <col min="15366" max="15366" width="14" style="59" customWidth="1"/>
    <col min="15367" max="15367" width="10" style="59" customWidth="1"/>
    <col min="15368" max="15368" width="14" style="59" customWidth="1"/>
    <col min="15369" max="15613" width="9.33203125" style="59"/>
    <col min="15614" max="15614" width="11.33203125" style="59" customWidth="1"/>
    <col min="15615" max="15615" width="14.1640625" style="59" customWidth="1"/>
    <col min="15616" max="15616" width="14.6640625" style="59" customWidth="1"/>
    <col min="15617" max="15617" width="13.5" style="59" customWidth="1"/>
    <col min="15618" max="15618" width="15.5" style="59" customWidth="1"/>
    <col min="15619" max="15619" width="11.6640625" style="59" customWidth="1"/>
    <col min="15620" max="15620" width="14.1640625" style="59" customWidth="1"/>
    <col min="15621" max="15621" width="10.1640625" style="59" customWidth="1"/>
    <col min="15622" max="15622" width="14" style="59" customWidth="1"/>
    <col min="15623" max="15623" width="10" style="59" customWidth="1"/>
    <col min="15624" max="15624" width="14" style="59" customWidth="1"/>
    <col min="15625" max="15869" width="9.33203125" style="59"/>
    <col min="15870" max="15870" width="11.33203125" style="59" customWidth="1"/>
    <col min="15871" max="15871" width="14.1640625" style="59" customWidth="1"/>
    <col min="15872" max="15872" width="14.6640625" style="59" customWidth="1"/>
    <col min="15873" max="15873" width="13.5" style="59" customWidth="1"/>
    <col min="15874" max="15874" width="15.5" style="59" customWidth="1"/>
    <col min="15875" max="15875" width="11.6640625" style="59" customWidth="1"/>
    <col min="15876" max="15876" width="14.1640625" style="59" customWidth="1"/>
    <col min="15877" max="15877" width="10.1640625" style="59" customWidth="1"/>
    <col min="15878" max="15878" width="14" style="59" customWidth="1"/>
    <col min="15879" max="15879" width="10" style="59" customWidth="1"/>
    <col min="15880" max="15880" width="14" style="59" customWidth="1"/>
    <col min="15881" max="16125" width="9.33203125" style="59"/>
    <col min="16126" max="16126" width="11.33203125" style="59" customWidth="1"/>
    <col min="16127" max="16127" width="14.1640625" style="59" customWidth="1"/>
    <col min="16128" max="16128" width="14.6640625" style="59" customWidth="1"/>
    <col min="16129" max="16129" width="13.5" style="59" customWidth="1"/>
    <col min="16130" max="16130" width="15.5" style="59" customWidth="1"/>
    <col min="16131" max="16131" width="11.6640625" style="59" customWidth="1"/>
    <col min="16132" max="16132" width="14.1640625" style="59" customWidth="1"/>
    <col min="16133" max="16133" width="10.1640625" style="59" customWidth="1"/>
    <col min="16134" max="16134" width="14" style="59" customWidth="1"/>
    <col min="16135" max="16135" width="10" style="59" customWidth="1"/>
    <col min="16136" max="16136" width="14" style="59" customWidth="1"/>
    <col min="16137" max="16384" width="9.33203125" style="59"/>
  </cols>
  <sheetData>
    <row r="1" spans="1:13" ht="17.25" customHeight="1">
      <c r="A1" s="644" t="s">
        <v>512</v>
      </c>
      <c r="B1" s="184"/>
      <c r="C1" s="184"/>
      <c r="D1" s="58"/>
      <c r="E1" s="58"/>
      <c r="F1" s="58"/>
      <c r="G1" s="58"/>
      <c r="H1" s="58"/>
      <c r="I1" s="58"/>
      <c r="J1" s="58"/>
      <c r="K1" s="58"/>
      <c r="L1" s="58"/>
      <c r="M1" s="58"/>
    </row>
    <row r="2" spans="1:13" s="11" customFormat="1" ht="12" customHeight="1">
      <c r="A2" s="772" t="s">
        <v>66</v>
      </c>
      <c r="B2" s="835" t="s">
        <v>380</v>
      </c>
      <c r="C2" s="835" t="s">
        <v>69</v>
      </c>
      <c r="D2" s="835" t="s">
        <v>381</v>
      </c>
      <c r="E2" s="835" t="s">
        <v>69</v>
      </c>
      <c r="F2" s="835" t="s">
        <v>382</v>
      </c>
      <c r="G2" s="835" t="s">
        <v>69</v>
      </c>
      <c r="H2" s="835" t="s">
        <v>399</v>
      </c>
      <c r="I2" s="835" t="s">
        <v>69</v>
      </c>
      <c r="J2" s="835" t="s">
        <v>409</v>
      </c>
      <c r="K2" s="835" t="s">
        <v>69</v>
      </c>
      <c r="L2" s="835" t="s">
        <v>372</v>
      </c>
      <c r="M2" s="764" t="s">
        <v>69</v>
      </c>
    </row>
    <row r="3" spans="1:13" s="11" customFormat="1" ht="16.5" customHeight="1">
      <c r="A3" s="768"/>
      <c r="B3" s="770"/>
      <c r="C3" s="770"/>
      <c r="D3" s="770"/>
      <c r="E3" s="770"/>
      <c r="F3" s="770"/>
      <c r="G3" s="770"/>
      <c r="H3" s="770"/>
      <c r="I3" s="770"/>
      <c r="J3" s="770"/>
      <c r="K3" s="770"/>
      <c r="L3" s="770"/>
      <c r="M3" s="766"/>
    </row>
    <row r="4" spans="1:13" s="60" customFormat="1" ht="12.75">
      <c r="A4" s="579">
        <v>1</v>
      </c>
      <c r="B4" s="580">
        <v>2</v>
      </c>
      <c r="C4" s="580">
        <v>3</v>
      </c>
      <c r="D4" s="580">
        <v>4</v>
      </c>
      <c r="E4" s="580">
        <v>5</v>
      </c>
      <c r="F4" s="581">
        <v>6</v>
      </c>
      <c r="G4" s="580">
        <v>7</v>
      </c>
      <c r="H4" s="580">
        <v>8</v>
      </c>
      <c r="I4" s="581">
        <v>9</v>
      </c>
      <c r="J4" s="580">
        <v>10</v>
      </c>
      <c r="K4" s="580">
        <v>11</v>
      </c>
      <c r="L4" s="581">
        <v>12</v>
      </c>
      <c r="M4" s="386">
        <v>13</v>
      </c>
    </row>
    <row r="5" spans="1:13" ht="12.75">
      <c r="A5" s="197">
        <v>40269</v>
      </c>
      <c r="B5" s="69">
        <v>5439.84</v>
      </c>
      <c r="C5" s="69" t="s">
        <v>393</v>
      </c>
      <c r="D5" s="69">
        <v>9207.14</v>
      </c>
      <c r="E5" s="69" t="s">
        <v>393</v>
      </c>
      <c r="F5" s="85">
        <v>7042.68</v>
      </c>
      <c r="G5" s="69" t="s">
        <v>393</v>
      </c>
      <c r="H5" s="69">
        <v>11082.1</v>
      </c>
      <c r="I5" s="69" t="s">
        <v>393</v>
      </c>
      <c r="J5" s="69">
        <v>8061.1</v>
      </c>
      <c r="K5" s="69" t="s">
        <v>393</v>
      </c>
      <c r="L5" s="86">
        <v>20.29</v>
      </c>
      <c r="M5" s="70" t="s">
        <v>393</v>
      </c>
    </row>
    <row r="6" spans="1:13" ht="12.75">
      <c r="A6" s="197">
        <v>40299</v>
      </c>
      <c r="B6" s="69">
        <v>5243.91</v>
      </c>
      <c r="C6" s="69">
        <v>-3.6017603458925351</v>
      </c>
      <c r="D6" s="69">
        <v>8547.16</v>
      </c>
      <c r="E6" s="69">
        <v>-7.1681325579930348</v>
      </c>
      <c r="F6" s="85">
        <v>6782.37</v>
      </c>
      <c r="G6" s="69">
        <v>-3.6961781594506693</v>
      </c>
      <c r="H6" s="69">
        <v>10821.75</v>
      </c>
      <c r="I6" s="69">
        <v>-2.3492839804730159</v>
      </c>
      <c r="J6" s="69">
        <v>7755.95</v>
      </c>
      <c r="K6" s="69">
        <v>-3.7854635223480759</v>
      </c>
      <c r="L6" s="86">
        <v>26.43</v>
      </c>
      <c r="M6" s="70">
        <v>30.261212419911288</v>
      </c>
    </row>
    <row r="7" spans="1:13" ht="12.75">
      <c r="A7" s="197">
        <v>40330</v>
      </c>
      <c r="B7" s="69">
        <v>5476.7</v>
      </c>
      <c r="C7" s="69">
        <v>4.4392447620191788</v>
      </c>
      <c r="D7" s="69">
        <v>9071.2000000000007</v>
      </c>
      <c r="E7" s="69">
        <v>6.1311593558562194</v>
      </c>
      <c r="F7" s="85">
        <v>7092.2</v>
      </c>
      <c r="G7" s="69">
        <v>4.5681671746012009</v>
      </c>
      <c r="H7" s="69">
        <v>11304.45</v>
      </c>
      <c r="I7" s="69">
        <v>4.4604615704484152</v>
      </c>
      <c r="J7" s="69">
        <v>8130.85</v>
      </c>
      <c r="K7" s="69">
        <v>4.833708314261953</v>
      </c>
      <c r="L7" s="86">
        <v>21.11</v>
      </c>
      <c r="M7" s="70">
        <v>-20.128641695043513</v>
      </c>
    </row>
    <row r="8" spans="1:13" ht="12.75">
      <c r="A8" s="197">
        <v>40360</v>
      </c>
      <c r="B8" s="69">
        <v>5542.87</v>
      </c>
      <c r="C8" s="69">
        <v>1.2082093231325475</v>
      </c>
      <c r="D8" s="69">
        <v>9348.9699999999993</v>
      </c>
      <c r="E8" s="69">
        <v>3.062108651556561</v>
      </c>
      <c r="F8" s="85">
        <v>7205.22</v>
      </c>
      <c r="G8" s="69">
        <v>1.5935816812836734</v>
      </c>
      <c r="H8" s="69">
        <v>11564.25</v>
      </c>
      <c r="I8" s="69">
        <v>2.2982099969480974</v>
      </c>
      <c r="J8" s="69">
        <v>8415.2999999999993</v>
      </c>
      <c r="K8" s="69">
        <v>3.498404225880436</v>
      </c>
      <c r="L8" s="86">
        <v>18.940000000000001</v>
      </c>
      <c r="M8" s="70">
        <v>-10.279488394126002</v>
      </c>
    </row>
    <row r="9" spans="1:13" ht="12.75">
      <c r="A9" s="197">
        <v>40391</v>
      </c>
      <c r="B9" s="69">
        <v>5584.08</v>
      </c>
      <c r="C9" s="69">
        <v>0.74347765688171918</v>
      </c>
      <c r="D9" s="69">
        <v>9540.56</v>
      </c>
      <c r="E9" s="69">
        <v>2.0493166626911918</v>
      </c>
      <c r="F9" s="85">
        <v>7289.74</v>
      </c>
      <c r="G9" s="69">
        <v>1.1730384360227664</v>
      </c>
      <c r="H9" s="69">
        <v>11797.6</v>
      </c>
      <c r="I9" s="69">
        <v>2.0178567568151839</v>
      </c>
      <c r="J9" s="69">
        <v>8679.85</v>
      </c>
      <c r="K9" s="69">
        <v>3.1436787755635631</v>
      </c>
      <c r="L9" s="86">
        <v>18.47</v>
      </c>
      <c r="M9" s="70">
        <v>-2.4815205913410909</v>
      </c>
    </row>
    <row r="10" spans="1:13" ht="12.75">
      <c r="A10" s="197">
        <v>40422</v>
      </c>
      <c r="B10" s="69">
        <v>6163.86</v>
      </c>
      <c r="C10" s="69">
        <v>10.382730906434002</v>
      </c>
      <c r="D10" s="69">
        <v>10245.709999999999</v>
      </c>
      <c r="E10" s="69">
        <v>7.3910755762764513</v>
      </c>
      <c r="F10" s="85">
        <v>7984.45</v>
      </c>
      <c r="G10" s="69">
        <v>9.5299695188031386</v>
      </c>
      <c r="H10" s="69">
        <v>12585.3</v>
      </c>
      <c r="I10" s="69">
        <v>6.6767817183155831</v>
      </c>
      <c r="J10" s="69">
        <v>9164.25</v>
      </c>
      <c r="K10" s="69">
        <v>5.5807416026774526</v>
      </c>
      <c r="L10" s="86">
        <v>22.25</v>
      </c>
      <c r="M10" s="70">
        <v>20.465619924201416</v>
      </c>
    </row>
    <row r="11" spans="1:13" ht="12.75">
      <c r="A11" s="197">
        <v>40452</v>
      </c>
      <c r="B11" s="69">
        <v>6171.18</v>
      </c>
      <c r="C11" s="69">
        <v>0.11875675307357891</v>
      </c>
      <c r="D11" s="69">
        <v>10597.59</v>
      </c>
      <c r="E11" s="69">
        <v>3.4344130372614634</v>
      </c>
      <c r="F11" s="85">
        <v>8036.88</v>
      </c>
      <c r="G11" s="69">
        <v>0.65665136609285302</v>
      </c>
      <c r="H11" s="69">
        <v>13030</v>
      </c>
      <c r="I11" s="69">
        <v>3.5334874814267447</v>
      </c>
      <c r="J11" s="69">
        <v>9360.7000000000007</v>
      </c>
      <c r="K11" s="69">
        <v>2.143656054778087</v>
      </c>
      <c r="L11" s="86">
        <v>20.76</v>
      </c>
      <c r="M11" s="70">
        <v>-6.6966292134831402</v>
      </c>
    </row>
    <row r="12" spans="1:13" ht="12.75">
      <c r="A12" s="197">
        <v>40483</v>
      </c>
      <c r="B12" s="69">
        <v>5962.87</v>
      </c>
      <c r="C12" s="69">
        <v>-3.3755294773446964</v>
      </c>
      <c r="D12" s="69">
        <v>9744.7099999999991</v>
      </c>
      <c r="E12" s="69">
        <v>-8.0478674868531552</v>
      </c>
      <c r="F12" s="85">
        <v>7722.05</v>
      </c>
      <c r="G12" s="69">
        <v>-3.9173161724450289</v>
      </c>
      <c r="H12" s="69">
        <v>12338.8</v>
      </c>
      <c r="I12" s="69">
        <v>-5.3046815042210316</v>
      </c>
      <c r="J12" s="69">
        <v>8907.5</v>
      </c>
      <c r="K12" s="69">
        <v>-4.841518262523115</v>
      </c>
      <c r="L12" s="86">
        <v>20.71</v>
      </c>
      <c r="M12" s="70">
        <v>-0.2408477842003931</v>
      </c>
    </row>
    <row r="13" spans="1:13" ht="12.75">
      <c r="A13" s="197">
        <v>40513</v>
      </c>
      <c r="B13" s="69">
        <v>6191.51</v>
      </c>
      <c r="C13" s="69">
        <v>3.8343951821857569</v>
      </c>
      <c r="D13" s="69">
        <v>9670.31</v>
      </c>
      <c r="E13" s="69">
        <v>-0.76349116597620448</v>
      </c>
      <c r="F13" s="85">
        <v>7961.06</v>
      </c>
      <c r="G13" s="69">
        <v>3.0951625539850092</v>
      </c>
      <c r="H13" s="69">
        <v>12232.05</v>
      </c>
      <c r="I13" s="69">
        <v>-0.8651570655169083</v>
      </c>
      <c r="J13" s="69">
        <v>8857.2000000000007</v>
      </c>
      <c r="K13" s="69">
        <v>-0.56469267471230822</v>
      </c>
      <c r="L13" s="86">
        <v>16.559999999999999</v>
      </c>
      <c r="M13" s="70">
        <v>-20.038628681796244</v>
      </c>
    </row>
    <row r="14" spans="1:13" ht="12.75">
      <c r="A14" s="197">
        <v>40544</v>
      </c>
      <c r="B14" s="69">
        <v>5550.03</v>
      </c>
      <c r="C14" s="69">
        <v>-10.36063900405556</v>
      </c>
      <c r="D14" s="69">
        <v>8477.82</v>
      </c>
      <c r="E14" s="69">
        <v>-12.331455765120246</v>
      </c>
      <c r="F14" s="85">
        <v>7128.29</v>
      </c>
      <c r="G14" s="69">
        <v>-10.46054168665982</v>
      </c>
      <c r="H14" s="69">
        <v>10915.65</v>
      </c>
      <c r="I14" s="69">
        <v>-10.761891915091903</v>
      </c>
      <c r="J14" s="69">
        <v>7922.5</v>
      </c>
      <c r="K14" s="69">
        <v>-10.552996432281091</v>
      </c>
      <c r="L14" s="86">
        <v>23.41</v>
      </c>
      <c r="M14" s="70">
        <v>41.364734299516925</v>
      </c>
    </row>
    <row r="15" spans="1:13" ht="12.75">
      <c r="A15" s="197">
        <v>40575</v>
      </c>
      <c r="B15" s="69">
        <v>5370.5</v>
      </c>
      <c r="C15" s="69">
        <v>-3.2347572896002319</v>
      </c>
      <c r="D15" s="69">
        <v>7817.32</v>
      </c>
      <c r="E15" s="69">
        <v>-7.7909179482461344</v>
      </c>
      <c r="F15" s="85">
        <v>6850.4</v>
      </c>
      <c r="G15" s="69">
        <v>-3.898410418206899</v>
      </c>
      <c r="H15" s="69">
        <v>10448.85</v>
      </c>
      <c r="I15" s="69">
        <v>-4.2764287971856829</v>
      </c>
      <c r="J15" s="69">
        <v>7370.1</v>
      </c>
      <c r="K15" s="69">
        <v>-6.9725465446513031</v>
      </c>
      <c r="L15" s="86">
        <v>24.4</v>
      </c>
      <c r="M15" s="70">
        <v>4.2289619820589319</v>
      </c>
    </row>
    <row r="16" spans="1:13" ht="12.75">
      <c r="A16" s="197">
        <v>40603</v>
      </c>
      <c r="B16" s="69">
        <v>5855.53</v>
      </c>
      <c r="C16" s="69">
        <v>9.0313751047388369</v>
      </c>
      <c r="D16" s="69">
        <v>8175.89</v>
      </c>
      <c r="E16" s="69">
        <v>4.5868660870989064</v>
      </c>
      <c r="F16" s="85">
        <v>7437.26</v>
      </c>
      <c r="G16" s="69">
        <v>8.5667990190353862</v>
      </c>
      <c r="H16" s="69">
        <v>11279.55</v>
      </c>
      <c r="I16" s="69">
        <v>7.9501571943323857</v>
      </c>
      <c r="J16" s="69">
        <v>8040.15</v>
      </c>
      <c r="K16" s="69">
        <v>9.091464159237983</v>
      </c>
      <c r="L16" s="86">
        <v>22.18</v>
      </c>
      <c r="M16" s="70">
        <v>-9.0983606557377037</v>
      </c>
    </row>
    <row r="17" spans="1:13" ht="12.75">
      <c r="A17" s="197">
        <v>40634</v>
      </c>
      <c r="B17" s="69">
        <v>5795.29</v>
      </c>
      <c r="C17" s="69">
        <v>-1.0287710933083782</v>
      </c>
      <c r="D17" s="69">
        <v>8715.31</v>
      </c>
      <c r="E17" s="69">
        <v>6.597691505144998</v>
      </c>
      <c r="F17" s="85">
        <v>7427.14</v>
      </c>
      <c r="G17" s="69">
        <v>-0.13607161777321464</v>
      </c>
      <c r="H17" s="69">
        <v>11376.7</v>
      </c>
      <c r="I17" s="69">
        <v>0.8612932253503125</v>
      </c>
      <c r="J17" s="69">
        <v>8200.9500000000007</v>
      </c>
      <c r="K17" s="69">
        <v>1.9999626872633014</v>
      </c>
      <c r="L17" s="86">
        <v>19.579999999999998</v>
      </c>
      <c r="M17" s="70">
        <v>-11.722272317403071</v>
      </c>
    </row>
    <row r="18" spans="1:13" ht="12.75">
      <c r="A18" s="197">
        <v>40664</v>
      </c>
      <c r="B18" s="69">
        <v>5638.16</v>
      </c>
      <c r="C18" s="69">
        <v>-2.7113397258808458</v>
      </c>
      <c r="D18" s="69">
        <v>8235.7199999999993</v>
      </c>
      <c r="E18" s="69">
        <v>-5.5028449934655281</v>
      </c>
      <c r="F18" s="85">
        <v>7233.85</v>
      </c>
      <c r="G18" s="69">
        <v>-2.6024822475407716</v>
      </c>
      <c r="H18" s="69">
        <v>11444.15</v>
      </c>
      <c r="I18" s="69">
        <v>0.59287842696036375</v>
      </c>
      <c r="J18" s="69">
        <v>8064.8</v>
      </c>
      <c r="K18" s="69">
        <v>-1.6601735164828546</v>
      </c>
      <c r="L18" s="86">
        <v>16.82</v>
      </c>
      <c r="M18" s="70">
        <v>-14.09601634320734</v>
      </c>
    </row>
    <row r="19" spans="1:13" ht="12.75">
      <c r="A19" s="197">
        <v>40695</v>
      </c>
      <c r="B19" s="69">
        <v>5686.26</v>
      </c>
      <c r="C19" s="69">
        <v>0.85311520070379121</v>
      </c>
      <c r="D19" s="69">
        <v>8156.6</v>
      </c>
      <c r="E19" s="69">
        <v>-0.96069317558148404</v>
      </c>
      <c r="F19" s="85">
        <v>7265.32</v>
      </c>
      <c r="G19" s="69">
        <v>0.43503805027751419</v>
      </c>
      <c r="H19" s="69">
        <v>11234.9</v>
      </c>
      <c r="I19" s="69">
        <v>-1.8284451007720137</v>
      </c>
      <c r="J19" s="69">
        <v>7971.5</v>
      </c>
      <c r="K19" s="69">
        <v>-1.1568792778494208</v>
      </c>
      <c r="L19" s="86">
        <v>18.41</v>
      </c>
      <c r="M19" s="70">
        <v>9.4530321046373267</v>
      </c>
    </row>
    <row r="20" spans="1:13" ht="12.75">
      <c r="A20" s="197">
        <v>40725</v>
      </c>
      <c r="B20" s="69">
        <v>5531.7</v>
      </c>
      <c r="C20" s="69">
        <v>-2.718131073851715</v>
      </c>
      <c r="D20" s="69">
        <v>8305.58</v>
      </c>
      <c r="E20" s="69">
        <v>1.8264963342569107</v>
      </c>
      <c r="F20" s="85">
        <v>7111.31</v>
      </c>
      <c r="G20" s="69">
        <v>-2.1197965127482288</v>
      </c>
      <c r="H20" s="69">
        <v>10910.2</v>
      </c>
      <c r="I20" s="69">
        <v>-2.8901013805196163</v>
      </c>
      <c r="J20" s="69">
        <v>8017.35</v>
      </c>
      <c r="K20" s="69">
        <v>0.57517405758014117</v>
      </c>
      <c r="L20" s="86">
        <v>19.77</v>
      </c>
      <c r="M20" s="70">
        <v>7.387289516567086</v>
      </c>
    </row>
    <row r="21" spans="1:13" ht="12.75">
      <c r="A21" s="197">
        <v>40756</v>
      </c>
      <c r="B21" s="69">
        <v>5062.17</v>
      </c>
      <c r="C21" s="69">
        <v>-8.487987417972775</v>
      </c>
      <c r="D21" s="69">
        <v>7131.48</v>
      </c>
      <c r="E21" s="69">
        <v>-14.136279465130674</v>
      </c>
      <c r="F21" s="85">
        <v>6487.22</v>
      </c>
      <c r="G21" s="69">
        <v>-8.7760201706858503</v>
      </c>
      <c r="H21" s="69">
        <v>9989</v>
      </c>
      <c r="I21" s="69">
        <v>-8.4434749133838078</v>
      </c>
      <c r="J21" s="69">
        <v>7294.75</v>
      </c>
      <c r="K21" s="69">
        <v>-9.0129531578389432</v>
      </c>
      <c r="L21" s="86">
        <v>24.88</v>
      </c>
      <c r="M21" s="70">
        <v>25.847243297926159</v>
      </c>
    </row>
    <row r="22" spans="1:13" ht="12.75">
      <c r="A22" s="197">
        <v>40787</v>
      </c>
      <c r="B22" s="69">
        <v>4995.67</v>
      </c>
      <c r="C22" s="69">
        <v>-1.3136658784671407</v>
      </c>
      <c r="D22" s="69">
        <v>6881.08</v>
      </c>
      <c r="E22" s="69">
        <v>-3.5111926276172656</v>
      </c>
      <c r="F22" s="85">
        <v>6385.76</v>
      </c>
      <c r="G22" s="69">
        <v>-1.5639981378772427</v>
      </c>
      <c r="H22" s="69">
        <v>9822.2000000000007</v>
      </c>
      <c r="I22" s="69">
        <v>-1.669836820502546</v>
      </c>
      <c r="J22" s="69">
        <v>7094</v>
      </c>
      <c r="K22" s="69">
        <v>-2.7519791630967516</v>
      </c>
      <c r="L22" s="86">
        <v>31.94</v>
      </c>
      <c r="M22" s="70">
        <v>28.376205787781352</v>
      </c>
    </row>
    <row r="23" spans="1:13" ht="12.75">
      <c r="A23" s="197">
        <v>40817</v>
      </c>
      <c r="B23" s="69">
        <v>5334.14</v>
      </c>
      <c r="C23" s="69">
        <v>6.77526738155243</v>
      </c>
      <c r="D23" s="69">
        <v>6974.61</v>
      </c>
      <c r="E23" s="69">
        <v>1.3592343062426293</v>
      </c>
      <c r="F23" s="85">
        <v>6763.26</v>
      </c>
      <c r="G23" s="69">
        <v>5.9115907895066488</v>
      </c>
      <c r="H23" s="69">
        <v>10047.15</v>
      </c>
      <c r="I23" s="69">
        <v>2.290220113620145</v>
      </c>
      <c r="J23" s="69">
        <v>7267.15</v>
      </c>
      <c r="K23" s="69">
        <v>2.4407950380603172</v>
      </c>
      <c r="L23" s="86">
        <v>22.66</v>
      </c>
      <c r="M23" s="70">
        <v>-29.054477144646217</v>
      </c>
    </row>
    <row r="24" spans="1:13" ht="12.75">
      <c r="A24" s="197">
        <v>40848</v>
      </c>
      <c r="B24" s="69">
        <v>4831.7299999999996</v>
      </c>
      <c r="C24" s="69">
        <v>-9.4187629121095569</v>
      </c>
      <c r="D24" s="69">
        <v>6097.26</v>
      </c>
      <c r="E24" s="69">
        <v>-12.57919797666105</v>
      </c>
      <c r="F24" s="85">
        <v>6117</v>
      </c>
      <c r="G24" s="69">
        <v>-9.5554510694546799</v>
      </c>
      <c r="H24" s="69">
        <v>9089.9500000000007</v>
      </c>
      <c r="I24" s="69">
        <v>-9.527079818655027</v>
      </c>
      <c r="J24" s="69">
        <v>6641.05</v>
      </c>
      <c r="K24" s="69">
        <v>-8.6154819977570245</v>
      </c>
      <c r="L24" s="86">
        <v>26.55</v>
      </c>
      <c r="M24" s="70">
        <v>17.166813768755528</v>
      </c>
    </row>
    <row r="25" spans="1:13" ht="12.75">
      <c r="A25" s="197">
        <v>40878</v>
      </c>
      <c r="B25" s="69">
        <v>4598.21</v>
      </c>
      <c r="C25" s="69">
        <v>-4.8330515157096858</v>
      </c>
      <c r="D25" s="69">
        <v>5550.14</v>
      </c>
      <c r="E25" s="69">
        <v>-8.9732109176908992</v>
      </c>
      <c r="F25" s="85">
        <v>5778.68</v>
      </c>
      <c r="G25" s="69">
        <v>-5.5308157593591538</v>
      </c>
      <c r="H25" s="69">
        <v>8333.1</v>
      </c>
      <c r="I25" s="69">
        <v>-8.3262284170980028</v>
      </c>
      <c r="J25" s="69">
        <v>6111.85</v>
      </c>
      <c r="K25" s="69">
        <v>-7.9686194201218141</v>
      </c>
      <c r="L25" s="86">
        <v>27.11</v>
      </c>
      <c r="M25" s="70">
        <v>2.1092278719397228</v>
      </c>
    </row>
    <row r="26" spans="1:13" ht="12.75">
      <c r="A26" s="197">
        <v>40939</v>
      </c>
      <c r="B26" s="69">
        <v>5202.6499999999996</v>
      </c>
      <c r="C26" s="69">
        <v>13.145115164379174</v>
      </c>
      <c r="D26" s="69">
        <v>6463.3</v>
      </c>
      <c r="E26" s="69">
        <v>16.452918304763475</v>
      </c>
      <c r="F26" s="85">
        <v>6549.31</v>
      </c>
      <c r="G26" s="69">
        <v>13.335744495282654</v>
      </c>
      <c r="H26" s="69">
        <v>9812.5499999999993</v>
      </c>
      <c r="I26" s="69">
        <v>17.753897109119031</v>
      </c>
      <c r="J26" s="69">
        <v>7100.55</v>
      </c>
      <c r="K26" s="69">
        <v>16.176771354009013</v>
      </c>
      <c r="L26" s="86">
        <v>22.66</v>
      </c>
      <c r="M26" s="70">
        <v>-16.414607156030982</v>
      </c>
    </row>
    <row r="27" spans="1:13" ht="12.75">
      <c r="A27" s="197">
        <v>40968</v>
      </c>
      <c r="B27" s="69">
        <v>5406.46</v>
      </c>
      <c r="C27" s="69">
        <v>3.9174266960106952</v>
      </c>
      <c r="D27" s="69">
        <v>6859.97</v>
      </c>
      <c r="E27" s="69">
        <v>6.1372673402132039</v>
      </c>
      <c r="F27" s="85">
        <v>6857.28</v>
      </c>
      <c r="G27" s="69">
        <v>4.7023274207511845</v>
      </c>
      <c r="H27" s="69">
        <v>10438</v>
      </c>
      <c r="I27" s="69">
        <v>6.3739802599731998</v>
      </c>
      <c r="J27" s="69">
        <v>7705.6</v>
      </c>
      <c r="K27" s="69">
        <v>8.5211708952123377</v>
      </c>
      <c r="L27" s="86">
        <v>26.93</v>
      </c>
      <c r="M27" s="70">
        <v>18.843777581641664</v>
      </c>
    </row>
    <row r="28" spans="1:13" ht="12.75">
      <c r="A28" s="197">
        <v>40999</v>
      </c>
      <c r="B28" s="69">
        <v>5315.15</v>
      </c>
      <c r="C28" s="69">
        <v>-1.6889054945380177</v>
      </c>
      <c r="D28" s="69">
        <v>6629.38</v>
      </c>
      <c r="E28" s="69">
        <v>-3.3613849623249092</v>
      </c>
      <c r="F28" s="85">
        <v>6759.63</v>
      </c>
      <c r="G28" s="69">
        <v>-1.4240340193196088</v>
      </c>
      <c r="H28" s="69">
        <v>10450.200000000001</v>
      </c>
      <c r="I28" s="69">
        <v>0.11688062847290404</v>
      </c>
      <c r="J28" s="69">
        <v>7711.4</v>
      </c>
      <c r="K28" s="69">
        <v>7.5269933554800161E-2</v>
      </c>
      <c r="L28" s="86">
        <v>22.38</v>
      </c>
      <c r="M28" s="70">
        <v>-16.895655402896402</v>
      </c>
    </row>
    <row r="29" spans="1:13" ht="12.75">
      <c r="A29" s="197">
        <v>41029</v>
      </c>
      <c r="B29" s="69">
        <v>5268.41</v>
      </c>
      <c r="C29" s="69">
        <v>-0.87937311270612772</v>
      </c>
      <c r="D29" s="69">
        <v>6764.62</v>
      </c>
      <c r="E29" s="69">
        <v>2.0400097746697154</v>
      </c>
      <c r="F29" s="85">
        <v>6698.51</v>
      </c>
      <c r="G29" s="69">
        <v>-0.90419150160585549</v>
      </c>
      <c r="H29" s="69">
        <v>10226.25</v>
      </c>
      <c r="I29" s="69">
        <v>-2.1430211861974025</v>
      </c>
      <c r="J29" s="69">
        <v>7471.05</v>
      </c>
      <c r="K29" s="69">
        <v>-3.1168140674844969</v>
      </c>
      <c r="L29" s="86">
        <v>17.82</v>
      </c>
      <c r="M29" s="70">
        <v>-20.375335120643424</v>
      </c>
    </row>
    <row r="30" spans="1:13" ht="12.75">
      <c r="A30" s="197">
        <v>41060</v>
      </c>
      <c r="B30" s="69">
        <v>4942.13</v>
      </c>
      <c r="C30" s="69">
        <v>-6.1931398657279813</v>
      </c>
      <c r="D30" s="69">
        <v>6271</v>
      </c>
      <c r="E30" s="69">
        <v>-7.2970839455874792</v>
      </c>
      <c r="F30" s="85">
        <v>6280.04</v>
      </c>
      <c r="G30" s="69">
        <v>-6.2472102004774266</v>
      </c>
      <c r="H30" s="69">
        <v>9563.15</v>
      </c>
      <c r="I30" s="69">
        <v>-6.4842928737318228</v>
      </c>
      <c r="J30" s="69">
        <v>6898.4</v>
      </c>
      <c r="K30" s="69">
        <v>-7.664919924240909</v>
      </c>
      <c r="L30" s="86">
        <v>25.25</v>
      </c>
      <c r="M30" s="70">
        <v>41.694725028058357</v>
      </c>
    </row>
    <row r="31" spans="1:13" ht="12.75">
      <c r="A31" s="197">
        <v>41090</v>
      </c>
      <c r="B31" s="69">
        <v>5279.22</v>
      </c>
      <c r="C31" s="69">
        <v>6.8207432827546155</v>
      </c>
      <c r="D31" s="69">
        <v>6543.75</v>
      </c>
      <c r="E31" s="69">
        <v>4.3493860628288861</v>
      </c>
      <c r="F31" s="85">
        <v>6682.47</v>
      </c>
      <c r="G31" s="69">
        <v>6.4080802033108064</v>
      </c>
      <c r="H31" s="69">
        <v>10099.549999999999</v>
      </c>
      <c r="I31" s="69">
        <v>5.6090304972733929</v>
      </c>
      <c r="J31" s="69">
        <v>7351.8</v>
      </c>
      <c r="K31" s="69">
        <v>6.5725385596660191</v>
      </c>
      <c r="L31" s="86">
        <v>19.079999999999998</v>
      </c>
      <c r="M31" s="70">
        <v>-24.435643564356447</v>
      </c>
    </row>
    <row r="32" spans="1:13" ht="12.75">
      <c r="A32" s="197">
        <v>41121</v>
      </c>
      <c r="B32" s="69">
        <v>5229.16</v>
      </c>
      <c r="C32" s="69">
        <v>-0.94824614242255967</v>
      </c>
      <c r="D32" s="69">
        <v>6447.89</v>
      </c>
      <c r="E32" s="69">
        <v>-1.4649092645654171</v>
      </c>
      <c r="F32" s="85">
        <v>6605.7</v>
      </c>
      <c r="G32" s="69">
        <v>-1.1488267062927382</v>
      </c>
      <c r="H32" s="69">
        <v>10028.549999999999</v>
      </c>
      <c r="I32" s="69">
        <v>-0.7030016188840138</v>
      </c>
      <c r="J32" s="69">
        <v>7168.5</v>
      </c>
      <c r="K32" s="69">
        <v>-2.4932669550314257</v>
      </c>
      <c r="L32" s="86">
        <v>16.010000000000002</v>
      </c>
      <c r="M32" s="70">
        <v>-16.090146750524092</v>
      </c>
    </row>
    <row r="33" spans="1:13" ht="12.75">
      <c r="A33" s="197">
        <v>41152</v>
      </c>
      <c r="B33" s="69">
        <v>5251.07</v>
      </c>
      <c r="C33" s="69">
        <v>0.41899655011512493</v>
      </c>
      <c r="D33" s="69">
        <v>6395.09</v>
      </c>
      <c r="E33" s="69">
        <v>-0.81887253039366614</v>
      </c>
      <c r="F33" s="85">
        <v>6632.34</v>
      </c>
      <c r="G33" s="69">
        <v>0.40328806939462503</v>
      </c>
      <c r="H33" s="69">
        <v>9892.15</v>
      </c>
      <c r="I33" s="69">
        <v>-1.3601168663465724</v>
      </c>
      <c r="J33" s="69">
        <v>7065.85</v>
      </c>
      <c r="K33" s="69">
        <v>-1.4319592662342173</v>
      </c>
      <c r="L33" s="86">
        <v>17.3</v>
      </c>
      <c r="M33" s="70">
        <v>8.057464084946897</v>
      </c>
    </row>
    <row r="34" spans="1:13" ht="12.75">
      <c r="A34" s="197">
        <v>41182</v>
      </c>
      <c r="B34" s="69">
        <v>5701.39</v>
      </c>
      <c r="C34" s="69">
        <v>8.5757759847040926</v>
      </c>
      <c r="D34" s="69">
        <v>7017.89</v>
      </c>
      <c r="E34" s="69">
        <v>9.7387214253435097</v>
      </c>
      <c r="F34" s="85">
        <v>7206.51</v>
      </c>
      <c r="G34" s="69">
        <v>8.6571255394023883</v>
      </c>
      <c r="H34" s="69">
        <v>11042.75</v>
      </c>
      <c r="I34" s="69">
        <v>11.631445135789487</v>
      </c>
      <c r="J34" s="69">
        <v>7840.55</v>
      </c>
      <c r="K34" s="69">
        <v>10.964002915431269</v>
      </c>
      <c r="L34" s="86">
        <v>16.16</v>
      </c>
      <c r="M34" s="70">
        <v>-6.5895953757225456</v>
      </c>
    </row>
    <row r="35" spans="1:13" ht="12.75">
      <c r="A35" s="197">
        <v>41213</v>
      </c>
      <c r="B35" s="69">
        <v>5620.99</v>
      </c>
      <c r="C35" s="69">
        <v>-1.4101824291971043</v>
      </c>
      <c r="D35" s="69">
        <v>6989.17</v>
      </c>
      <c r="E35" s="69">
        <v>-0.40923981424616507</v>
      </c>
      <c r="F35" s="85">
        <v>7118.77</v>
      </c>
      <c r="G35" s="69">
        <v>-1.217510278900602</v>
      </c>
      <c r="H35" s="69">
        <v>10898.45</v>
      </c>
      <c r="I35" s="69">
        <v>-1.3067397161033223</v>
      </c>
      <c r="J35" s="69">
        <v>7763.05</v>
      </c>
      <c r="K35" s="69">
        <v>-0.98845106529515947</v>
      </c>
      <c r="L35" s="86">
        <v>14.4</v>
      </c>
      <c r="M35" s="70">
        <v>-10.89108910891089</v>
      </c>
    </row>
    <row r="36" spans="1:13" ht="12.75">
      <c r="A36" s="197">
        <v>41243</v>
      </c>
      <c r="B36" s="69">
        <v>5908.97</v>
      </c>
      <c r="C36" s="69">
        <v>5.1232967857975265</v>
      </c>
      <c r="D36" s="69">
        <v>7275.65</v>
      </c>
      <c r="E36" s="69">
        <v>4.0989130325918444</v>
      </c>
      <c r="F36" s="85">
        <v>7472.45</v>
      </c>
      <c r="G36" s="69">
        <v>4.9682740136287595</v>
      </c>
      <c r="H36" s="69">
        <v>11790.6</v>
      </c>
      <c r="I36" s="69">
        <v>8.1860264533029969</v>
      </c>
      <c r="J36" s="69">
        <v>8139.8</v>
      </c>
      <c r="K36" s="69">
        <v>4.853118297576331</v>
      </c>
      <c r="L36" s="86">
        <v>15.15</v>
      </c>
      <c r="M36" s="70">
        <v>5.2083333333333259</v>
      </c>
    </row>
    <row r="37" spans="1:13" ht="12.75">
      <c r="A37" s="197">
        <v>41274</v>
      </c>
      <c r="B37" s="69">
        <v>5975.74</v>
      </c>
      <c r="C37" s="69">
        <v>1.1299769672210136</v>
      </c>
      <c r="D37" s="69">
        <v>7379.94</v>
      </c>
      <c r="E37" s="69">
        <v>1.4334114477744242</v>
      </c>
      <c r="F37" s="85">
        <v>7581.57</v>
      </c>
      <c r="G37" s="69">
        <v>1.4602974927901746</v>
      </c>
      <c r="H37" s="69">
        <v>12340.05</v>
      </c>
      <c r="I37" s="69">
        <v>4.6600681899139795</v>
      </c>
      <c r="J37" s="69">
        <v>8505.1</v>
      </c>
      <c r="K37" s="69">
        <v>4.4878252536917351</v>
      </c>
      <c r="L37" s="86">
        <v>14.95</v>
      </c>
      <c r="M37" s="70">
        <v>-1.320132013201325</v>
      </c>
    </row>
    <row r="38" spans="1:13" ht="12.75">
      <c r="A38" s="197">
        <v>41275</v>
      </c>
      <c r="B38" s="69">
        <v>6091.49</v>
      </c>
      <c r="C38" s="69">
        <v>1.9369985976632087</v>
      </c>
      <c r="D38" s="69">
        <v>7074.07</v>
      </c>
      <c r="E38" s="69">
        <v>-4.1446136418453294</v>
      </c>
      <c r="F38" s="85">
        <v>7665.74</v>
      </c>
      <c r="G38" s="69">
        <v>1.1101922161240951</v>
      </c>
      <c r="H38" s="69">
        <v>12270.55</v>
      </c>
      <c r="I38" s="69">
        <v>-0.56320679413778274</v>
      </c>
      <c r="J38" s="69">
        <v>8363.7000000000007</v>
      </c>
      <c r="K38" s="69">
        <v>-1.6625318926291266</v>
      </c>
      <c r="L38" s="86">
        <v>14.13</v>
      </c>
      <c r="M38" s="70">
        <v>-5.484949832775909</v>
      </c>
    </row>
    <row r="39" spans="1:13" ht="12.75">
      <c r="A39" s="197">
        <v>41306</v>
      </c>
      <c r="B39" s="69">
        <v>5720.1</v>
      </c>
      <c r="C39" s="69">
        <v>-6.0968662839469445</v>
      </c>
      <c r="D39" s="69">
        <v>6206.22</v>
      </c>
      <c r="E39" s="69">
        <v>-12.268043714580145</v>
      </c>
      <c r="F39" s="85">
        <v>7163.69</v>
      </c>
      <c r="G39" s="69">
        <v>-6.5492698682710344</v>
      </c>
      <c r="H39" s="69">
        <v>11457.75</v>
      </c>
      <c r="I39" s="69">
        <v>-6.6239899597002498</v>
      </c>
      <c r="J39" s="69">
        <v>7540.35</v>
      </c>
      <c r="K39" s="69">
        <v>-9.8443272714229373</v>
      </c>
      <c r="L39" s="86">
        <v>14.86</v>
      </c>
      <c r="M39" s="70">
        <v>5.1663128096248956</v>
      </c>
    </row>
    <row r="40" spans="1:13" ht="12.75">
      <c r="A40" s="197">
        <v>41334</v>
      </c>
      <c r="B40" s="69">
        <v>5678.7</v>
      </c>
      <c r="C40" s="69">
        <v>-0.72376357056695984</v>
      </c>
      <c r="D40" s="69">
        <v>5804.65</v>
      </c>
      <c r="E40" s="69">
        <v>-6.4704441673031354</v>
      </c>
      <c r="F40" s="85">
        <v>7084.96</v>
      </c>
      <c r="G40" s="69">
        <v>-1.0990146139768675</v>
      </c>
      <c r="H40" s="69">
        <v>11222.8</v>
      </c>
      <c r="I40" s="69">
        <v>-2.0505771202897649</v>
      </c>
      <c r="J40" s="69">
        <v>7401.6</v>
      </c>
      <c r="K40" s="69">
        <v>-1.8401002605979877</v>
      </c>
      <c r="L40" s="86">
        <v>15.22</v>
      </c>
      <c r="M40" s="70">
        <v>2.422611036339184</v>
      </c>
    </row>
    <row r="41" spans="1:13" ht="12.75">
      <c r="A41" s="197">
        <v>41365</v>
      </c>
      <c r="B41" s="69">
        <v>5941.35</v>
      </c>
      <c r="C41" s="69">
        <v>4.6251782978498746</v>
      </c>
      <c r="D41" s="69">
        <v>6021.16</v>
      </c>
      <c r="E41" s="69">
        <v>3.7299406510297839</v>
      </c>
      <c r="F41" s="85">
        <v>7385.25</v>
      </c>
      <c r="G41" s="69">
        <v>4.23841489577923</v>
      </c>
      <c r="H41" s="69">
        <v>12042.4</v>
      </c>
      <c r="I41" s="69">
        <v>7.3029903410913644</v>
      </c>
      <c r="J41" s="69">
        <v>7818.6</v>
      </c>
      <c r="K41" s="69">
        <v>5.6339169909208842</v>
      </c>
      <c r="L41" s="86">
        <v>15.1</v>
      </c>
      <c r="M41" s="70">
        <v>-0.78843626806833766</v>
      </c>
    </row>
    <row r="42" spans="1:13" ht="12.75">
      <c r="A42" s="197">
        <v>41395</v>
      </c>
      <c r="B42" s="69">
        <v>5991.11</v>
      </c>
      <c r="C42" s="69">
        <v>0.83752009223492241</v>
      </c>
      <c r="D42" s="69">
        <v>5943.46</v>
      </c>
      <c r="E42" s="69">
        <v>-1.2904490164685867</v>
      </c>
      <c r="F42" s="85">
        <v>7441.89</v>
      </c>
      <c r="G42" s="69">
        <v>0.76693409160151216</v>
      </c>
      <c r="H42" s="69">
        <v>12312.05</v>
      </c>
      <c r="I42" s="69">
        <v>2.2391715937022383</v>
      </c>
      <c r="J42" s="69">
        <v>7821.8</v>
      </c>
      <c r="K42" s="69">
        <v>4.0928043383714474E-2</v>
      </c>
      <c r="L42" s="86">
        <v>16.989999999999998</v>
      </c>
      <c r="M42" s="70">
        <v>12.516556291390724</v>
      </c>
    </row>
    <row r="43" spans="1:13" ht="12.75">
      <c r="A43" s="197">
        <v>41426</v>
      </c>
      <c r="B43" s="69">
        <v>5802.3</v>
      </c>
      <c r="C43" s="69">
        <v>-3.151502809996809</v>
      </c>
      <c r="D43" s="69">
        <v>5643.52</v>
      </c>
      <c r="E43" s="69">
        <v>-5.0465553734693192</v>
      </c>
      <c r="F43" s="85">
        <v>7164.06</v>
      </c>
      <c r="G43" s="69">
        <v>-3.7333258083631971</v>
      </c>
      <c r="H43" s="69">
        <v>11546.65</v>
      </c>
      <c r="I43" s="69">
        <v>-6.2166739088941325</v>
      </c>
      <c r="J43" s="69">
        <v>7342.4</v>
      </c>
      <c r="K43" s="69">
        <v>-6.1290240098187176</v>
      </c>
      <c r="L43" s="86">
        <v>17.95</v>
      </c>
      <c r="M43" s="70">
        <v>5.6503825779870676</v>
      </c>
    </row>
    <row r="44" spans="1:13" ht="12.75">
      <c r="A44" s="197">
        <v>41456</v>
      </c>
      <c r="B44" s="69">
        <v>5707.16</v>
      </c>
      <c r="C44" s="69">
        <v>-1.6396946038639948</v>
      </c>
      <c r="D44" s="69">
        <v>5311.06</v>
      </c>
      <c r="E44" s="69">
        <v>-5.8910041959628012</v>
      </c>
      <c r="F44" s="85">
        <v>6985.56</v>
      </c>
      <c r="G44" s="69">
        <v>-2.4916039229152198</v>
      </c>
      <c r="H44" s="69">
        <v>11161.95</v>
      </c>
      <c r="I44" s="69">
        <v>-3.3317022686233599</v>
      </c>
      <c r="J44" s="69">
        <v>6872.95</v>
      </c>
      <c r="K44" s="69">
        <v>-6.3936859882327335</v>
      </c>
      <c r="L44" s="86">
        <v>18.77</v>
      </c>
      <c r="M44" s="70">
        <v>4.5682451253481915</v>
      </c>
    </row>
    <row r="45" spans="1:13" ht="12.75">
      <c r="A45" s="197">
        <v>41487</v>
      </c>
      <c r="B45" s="69">
        <v>5447.15</v>
      </c>
      <c r="C45" s="69">
        <v>-4.5558561526223285</v>
      </c>
      <c r="D45" s="69">
        <v>5191.25</v>
      </c>
      <c r="E45" s="69">
        <v>-2.2558585291825084</v>
      </c>
      <c r="F45" s="85">
        <v>6673.96</v>
      </c>
      <c r="G45" s="69">
        <v>-4.4606302143278427</v>
      </c>
      <c r="H45" s="69">
        <v>10494.4</v>
      </c>
      <c r="I45" s="69">
        <v>-5.9805858295369667</v>
      </c>
      <c r="J45" s="69">
        <v>6589.8</v>
      </c>
      <c r="K45" s="69">
        <v>-4.1197738962163166</v>
      </c>
      <c r="L45" s="86">
        <v>27.81</v>
      </c>
      <c r="M45" s="70">
        <v>48.161960575386246</v>
      </c>
    </row>
    <row r="46" spans="1:13" ht="12.75">
      <c r="A46" s="197">
        <v>41518</v>
      </c>
      <c r="B46" s="69">
        <v>5723.4</v>
      </c>
      <c r="C46" s="69">
        <v>5.0714593870188951</v>
      </c>
      <c r="D46" s="69">
        <v>5466.24</v>
      </c>
      <c r="E46" s="69">
        <v>5.2971827594509913</v>
      </c>
      <c r="F46" s="85">
        <v>7019.96</v>
      </c>
      <c r="G46" s="69">
        <v>5.1843283447907895</v>
      </c>
      <c r="H46" s="69">
        <v>11208</v>
      </c>
      <c r="I46" s="69">
        <v>6.7998170452812978</v>
      </c>
      <c r="J46" s="69">
        <v>6997.95</v>
      </c>
      <c r="K46" s="69">
        <v>6.1936629336246884</v>
      </c>
      <c r="L46" s="86">
        <v>26.65</v>
      </c>
      <c r="M46" s="70">
        <v>-4.1711614527148555</v>
      </c>
    </row>
    <row r="47" spans="1:13" ht="12.75">
      <c r="A47" s="197">
        <v>41548</v>
      </c>
      <c r="B47" s="69">
        <v>6270.72</v>
      </c>
      <c r="C47" s="69">
        <v>9.562847258622508</v>
      </c>
      <c r="D47" s="69">
        <v>5896.11</v>
      </c>
      <c r="E47" s="69">
        <v>7.8640893923428212</v>
      </c>
      <c r="F47" s="85">
        <v>7656.62</v>
      </c>
      <c r="G47" s="69">
        <v>9.0692824460538279</v>
      </c>
      <c r="H47" s="69">
        <v>12209.4</v>
      </c>
      <c r="I47" s="69">
        <v>8.9346895074946531</v>
      </c>
      <c r="J47" s="69">
        <v>7534.8</v>
      </c>
      <c r="K47" s="69">
        <v>7.6715323773390853</v>
      </c>
      <c r="L47" s="86">
        <v>18.39</v>
      </c>
      <c r="M47" s="70">
        <v>-30.994371482176351</v>
      </c>
    </row>
    <row r="48" spans="1:13" ht="12.75">
      <c r="A48" s="197">
        <v>41579</v>
      </c>
      <c r="B48" s="69">
        <v>6177.75</v>
      </c>
      <c r="C48" s="69">
        <v>-1.4826048683404869</v>
      </c>
      <c r="D48" s="69">
        <v>6099.52</v>
      </c>
      <c r="E48" s="69">
        <v>3.4499017148594824</v>
      </c>
      <c r="F48" s="85">
        <v>7598.21</v>
      </c>
      <c r="G48" s="69">
        <v>-0.76286925562454311</v>
      </c>
      <c r="H48" s="69">
        <v>12363.4</v>
      </c>
      <c r="I48" s="69">
        <v>1.2613232427473919</v>
      </c>
      <c r="J48" s="69">
        <v>7682.4</v>
      </c>
      <c r="K48" s="69">
        <v>1.9589106545628177</v>
      </c>
      <c r="L48" s="86">
        <v>21.38</v>
      </c>
      <c r="M48" s="70">
        <v>16.258836324089177</v>
      </c>
    </row>
    <row r="49" spans="1:13" ht="12.75">
      <c r="A49" s="197">
        <v>41609</v>
      </c>
      <c r="B49" s="69">
        <v>6326.72</v>
      </c>
      <c r="C49" s="69">
        <v>2.4113957346930448</v>
      </c>
      <c r="D49" s="69">
        <v>6551.13</v>
      </c>
      <c r="E49" s="69">
        <v>7.404025234772571</v>
      </c>
      <c r="F49" s="85">
        <v>7828.34</v>
      </c>
      <c r="G49" s="69">
        <v>3.0287396636839548</v>
      </c>
      <c r="H49" s="69">
        <v>12933.25</v>
      </c>
      <c r="I49" s="69">
        <v>4.6091689988190909</v>
      </c>
      <c r="J49" s="69">
        <v>8071.3</v>
      </c>
      <c r="K49" s="69">
        <v>5.0622201395397415</v>
      </c>
      <c r="L49" s="86">
        <v>15.12</v>
      </c>
      <c r="M49" s="70">
        <v>-29.279700654817585</v>
      </c>
    </row>
    <row r="50" spans="1:13" ht="12.75">
      <c r="A50" s="197">
        <v>41640</v>
      </c>
      <c r="B50" s="69">
        <v>6071.02</v>
      </c>
      <c r="C50" s="69">
        <v>-4.041588690506293</v>
      </c>
      <c r="D50" s="69">
        <v>6263.35</v>
      </c>
      <c r="E50" s="69">
        <v>-4.3928299392623877</v>
      </c>
      <c r="F50" s="85">
        <v>7499.02</v>
      </c>
      <c r="G50" s="69">
        <v>-4.2067666963877315</v>
      </c>
      <c r="H50" s="69">
        <v>11993.05</v>
      </c>
      <c r="I50" s="69">
        <v>-7.269634469294262</v>
      </c>
      <c r="J50" s="69">
        <v>7540</v>
      </c>
      <c r="K50" s="69">
        <v>-6.5825827314063385</v>
      </c>
      <c r="L50" s="86">
        <v>16.82</v>
      </c>
      <c r="M50" s="70">
        <v>11.243386243386254</v>
      </c>
    </row>
    <row r="51" spans="1:13" ht="12.75">
      <c r="A51" s="197">
        <v>41671</v>
      </c>
      <c r="B51" s="69">
        <v>6235.99</v>
      </c>
      <c r="C51" s="69">
        <v>2.7173358018915961</v>
      </c>
      <c r="D51" s="69">
        <v>6445.04</v>
      </c>
      <c r="E51" s="69">
        <v>2.9008437976482115</v>
      </c>
      <c r="F51" s="85">
        <v>7709.75</v>
      </c>
      <c r="G51" s="69">
        <v>2.8101005198012396</v>
      </c>
      <c r="H51" s="69">
        <v>12180</v>
      </c>
      <c r="I51" s="69">
        <v>1.5588194829505575</v>
      </c>
      <c r="J51" s="69">
        <v>7805.25</v>
      </c>
      <c r="K51" s="69">
        <v>3.5179045092838201</v>
      </c>
      <c r="L51" s="86">
        <v>14.18</v>
      </c>
      <c r="M51" s="70">
        <v>-15.695600475624261</v>
      </c>
    </row>
    <row r="52" spans="1:13" ht="12.75">
      <c r="A52" s="197">
        <v>41699</v>
      </c>
      <c r="B52" s="69">
        <v>6707.28</v>
      </c>
      <c r="C52" s="69">
        <v>7.5575810737348759</v>
      </c>
      <c r="D52" s="69">
        <v>7071.96</v>
      </c>
      <c r="E52" s="69">
        <v>9.7271700408376063</v>
      </c>
      <c r="F52" s="85">
        <v>8295.26</v>
      </c>
      <c r="G52" s="69">
        <v>7.5944096760595325</v>
      </c>
      <c r="H52" s="69">
        <v>13469.05</v>
      </c>
      <c r="I52" s="69">
        <v>10.583333333333321</v>
      </c>
      <c r="J52" s="69">
        <v>8612.4500000000007</v>
      </c>
      <c r="K52" s="69">
        <v>10.341757150635789</v>
      </c>
      <c r="L52" s="86">
        <v>21.62</v>
      </c>
      <c r="M52" s="70">
        <v>52.468265162200289</v>
      </c>
    </row>
    <row r="53" spans="1:13" ht="12.75">
      <c r="A53" s="197">
        <v>41730</v>
      </c>
      <c r="B53" s="69">
        <v>6715.36</v>
      </c>
      <c r="C53" s="69">
        <v>0.12046612039455784</v>
      </c>
      <c r="D53" s="69">
        <v>7489.87</v>
      </c>
      <c r="E53" s="69">
        <v>5.9093942839043123</v>
      </c>
      <c r="F53" s="85">
        <v>8342.15</v>
      </c>
      <c r="G53" s="69">
        <v>0.56526257163729277</v>
      </c>
      <c r="H53" s="69">
        <v>13587.3</v>
      </c>
      <c r="I53" s="69">
        <v>0.87793868164420807</v>
      </c>
      <c r="J53" s="69">
        <v>8783.65</v>
      </c>
      <c r="K53" s="69">
        <v>1.9878199583161393</v>
      </c>
      <c r="L53" s="86">
        <v>30.59</v>
      </c>
      <c r="M53" s="70">
        <v>41.489361702127646</v>
      </c>
    </row>
    <row r="54" spans="1:13" ht="12.75">
      <c r="A54" s="197">
        <v>41760</v>
      </c>
      <c r="B54" s="69">
        <v>7345.12</v>
      </c>
      <c r="C54" s="69">
        <v>9.3779037907126384</v>
      </c>
      <c r="D54" s="69">
        <v>9015.73</v>
      </c>
      <c r="E54" s="69">
        <v>20.372316208425502</v>
      </c>
      <c r="F54" s="85">
        <v>9206.01</v>
      </c>
      <c r="G54" s="69">
        <v>10.355364024861702</v>
      </c>
      <c r="H54" s="69">
        <v>15511.95</v>
      </c>
      <c r="I54" s="69">
        <v>14.16506590713389</v>
      </c>
      <c r="J54" s="69">
        <v>10141.049999999999</v>
      </c>
      <c r="K54" s="69">
        <v>15.453712295002653</v>
      </c>
      <c r="L54" s="86">
        <v>16.34</v>
      </c>
      <c r="M54" s="70">
        <v>-46.58385093167702</v>
      </c>
    </row>
    <row r="55" spans="1:13" ht="12.75">
      <c r="A55" s="197">
        <v>41791</v>
      </c>
      <c r="B55" s="69">
        <v>7742.66</v>
      </c>
      <c r="C55" s="69">
        <v>5.4123009562811797</v>
      </c>
      <c r="D55" s="69">
        <v>10203.19</v>
      </c>
      <c r="E55" s="69">
        <v>13.170980053750503</v>
      </c>
      <c r="F55" s="85">
        <v>9791.34</v>
      </c>
      <c r="G55" s="69">
        <v>6.3581290917563704</v>
      </c>
      <c r="H55" s="69">
        <v>16486.2</v>
      </c>
      <c r="I55" s="69">
        <v>6.2806416988193003</v>
      </c>
      <c r="J55" s="69">
        <v>11096.9</v>
      </c>
      <c r="K55" s="69">
        <v>9.4255525808471639</v>
      </c>
      <c r="L55" s="86">
        <v>17.87</v>
      </c>
      <c r="M55" s="70">
        <v>9.3635250917992749</v>
      </c>
    </row>
    <row r="56" spans="1:13" ht="12.75">
      <c r="A56" s="197">
        <v>41821</v>
      </c>
      <c r="B56" s="69">
        <v>7799.72</v>
      </c>
      <c r="C56" s="69">
        <v>0.73695603319789971</v>
      </c>
      <c r="D56" s="69">
        <v>9989.42</v>
      </c>
      <c r="E56" s="69">
        <v>-2.0951290723783433</v>
      </c>
      <c r="F56" s="85">
        <v>9831.51</v>
      </c>
      <c r="G56" s="69">
        <v>0.41026049549908183</v>
      </c>
      <c r="H56" s="69">
        <v>16285.7</v>
      </c>
      <c r="I56" s="69">
        <v>-1.2161686744064704</v>
      </c>
      <c r="J56" s="69">
        <v>10838.2</v>
      </c>
      <c r="K56" s="69">
        <v>-2.3312817093061877</v>
      </c>
      <c r="L56" s="86">
        <v>13.82</v>
      </c>
      <c r="M56" s="70">
        <v>-22.663682148852825</v>
      </c>
    </row>
    <row r="57" spans="1:13" ht="12.75">
      <c r="A57" s="197">
        <v>41852</v>
      </c>
      <c r="B57" s="69">
        <v>8016.74</v>
      </c>
      <c r="C57" s="69">
        <v>2.7824075736051945</v>
      </c>
      <c r="D57" s="69">
        <v>10264.450000000001</v>
      </c>
      <c r="E57" s="69">
        <v>2.7532128992474147</v>
      </c>
      <c r="F57" s="85">
        <v>10096.08</v>
      </c>
      <c r="G57" s="69">
        <v>2.6910413558039359</v>
      </c>
      <c r="H57" s="69">
        <v>16764.7</v>
      </c>
      <c r="I57" s="69">
        <v>2.9412306502023311</v>
      </c>
      <c r="J57" s="69">
        <v>11114.05</v>
      </c>
      <c r="K57" s="69">
        <v>2.5451643261796164</v>
      </c>
      <c r="L57" s="86">
        <v>13.07</v>
      </c>
      <c r="M57" s="70">
        <v>-5.4269175108538352</v>
      </c>
    </row>
    <row r="58" spans="1:13" ht="12.75">
      <c r="A58" s="197">
        <v>41883</v>
      </c>
      <c r="B58" s="69">
        <v>8015.71</v>
      </c>
      <c r="C58" s="69">
        <v>-1.2848115318697673E-2</v>
      </c>
      <c r="D58" s="69">
        <v>10681.46</v>
      </c>
      <c r="E58" s="69">
        <v>4.0626628801348152</v>
      </c>
      <c r="F58" s="85">
        <v>10173.26</v>
      </c>
      <c r="G58" s="69">
        <v>0.76445511525264909</v>
      </c>
      <c r="H58" s="69">
        <v>17003.849999999999</v>
      </c>
      <c r="I58" s="69">
        <v>1.4265092724593753</v>
      </c>
      <c r="J58" s="69">
        <v>11418.3</v>
      </c>
      <c r="K58" s="69">
        <v>2.7375259243930028</v>
      </c>
      <c r="L58" s="86">
        <v>13.15</v>
      </c>
      <c r="M58" s="70">
        <v>0.61208875286917763</v>
      </c>
    </row>
    <row r="59" spans="1:13" ht="12.75">
      <c r="A59" s="197">
        <v>41913</v>
      </c>
      <c r="B59" s="69">
        <v>8383.91</v>
      </c>
      <c r="C59" s="69">
        <v>4.5934795545248042</v>
      </c>
      <c r="D59" s="69">
        <v>10930.95</v>
      </c>
      <c r="E59" s="69">
        <v>2.3357293853087713</v>
      </c>
      <c r="F59" s="85">
        <v>10594.89</v>
      </c>
      <c r="G59" s="69">
        <v>4.1444925225542217</v>
      </c>
      <c r="H59" s="69">
        <v>17715.650000000001</v>
      </c>
      <c r="I59" s="69">
        <v>4.1861107925558194</v>
      </c>
      <c r="J59" s="69">
        <v>11841.1</v>
      </c>
      <c r="K59" s="69">
        <v>3.7028279165900457</v>
      </c>
      <c r="L59" s="86">
        <v>13.3</v>
      </c>
      <c r="M59" s="70">
        <v>1.1406844106463865</v>
      </c>
    </row>
    <row r="60" spans="1:13" ht="12.75">
      <c r="A60" s="197">
        <v>41944</v>
      </c>
      <c r="B60" s="69">
        <v>8644.3700000000008</v>
      </c>
      <c r="C60" s="69">
        <v>3.1066650286083908</v>
      </c>
      <c r="D60" s="69">
        <v>11270.79</v>
      </c>
      <c r="E60" s="69">
        <v>3.1089704005598851</v>
      </c>
      <c r="F60" s="85">
        <v>10956.16</v>
      </c>
      <c r="G60" s="69">
        <v>3.4098513528691754</v>
      </c>
      <c r="H60" s="69">
        <v>18568</v>
      </c>
      <c r="I60" s="69">
        <v>4.8112826794387997</v>
      </c>
      <c r="J60" s="69">
        <v>12389.25</v>
      </c>
      <c r="K60" s="69">
        <v>4.6292151911562218</v>
      </c>
      <c r="L60" s="86">
        <v>12.9</v>
      </c>
      <c r="M60" s="70">
        <v>-3.007518796992481</v>
      </c>
    </row>
    <row r="61" spans="1:13" ht="12.75">
      <c r="A61" s="197">
        <v>41974</v>
      </c>
      <c r="B61" s="69">
        <v>8369.27</v>
      </c>
      <c r="C61" s="69">
        <v>-3.1824181519300998</v>
      </c>
      <c r="D61" s="69">
        <v>11087.07</v>
      </c>
      <c r="E61" s="69">
        <v>-1.6300543262717238</v>
      </c>
      <c r="F61" s="85">
        <v>10721.62</v>
      </c>
      <c r="G61" s="69">
        <v>-2.1407135346690698</v>
      </c>
      <c r="H61" s="69">
        <v>18677.7</v>
      </c>
      <c r="I61" s="69">
        <v>0.59080137871607707</v>
      </c>
      <c r="J61" s="69">
        <v>12583.85</v>
      </c>
      <c r="K61" s="69">
        <v>1.5707165486207764</v>
      </c>
      <c r="L61" s="86">
        <v>15.12</v>
      </c>
      <c r="M61" s="70">
        <f>(L61-L60)/L60*100</f>
        <v>17.209302325581387</v>
      </c>
    </row>
    <row r="62" spans="1:13" ht="12.75">
      <c r="A62" s="197">
        <v>42005</v>
      </c>
      <c r="B62" s="69">
        <v>8903.1</v>
      </c>
      <c r="C62" s="69">
        <v>6.26</v>
      </c>
      <c r="D62" s="69">
        <v>11329.26</v>
      </c>
      <c r="E62" s="69">
        <v>0.93</v>
      </c>
      <c r="F62" s="85">
        <v>11346.24</v>
      </c>
      <c r="G62" s="69">
        <v>5.6</v>
      </c>
      <c r="H62" s="69">
        <v>19546.45</v>
      </c>
      <c r="I62" s="69">
        <v>4.6512686251519275</v>
      </c>
      <c r="J62" s="69">
        <v>13124.1</v>
      </c>
      <c r="K62" s="69">
        <v>4.2932012063080949</v>
      </c>
      <c r="L62" s="86">
        <v>20.170000000000002</v>
      </c>
      <c r="M62" s="70">
        <f t="shared" ref="M62:M73" si="0">(L62-L61)/L61*100</f>
        <v>33.39947089947092</v>
      </c>
    </row>
    <row r="63" spans="1:13" ht="12.75">
      <c r="A63" s="197">
        <v>42036</v>
      </c>
      <c r="B63" s="69">
        <v>8994.4599999999991</v>
      </c>
      <c r="C63" s="69">
        <v>1.1100000000000001</v>
      </c>
      <c r="D63" s="69">
        <v>11266.44</v>
      </c>
      <c r="E63" s="69">
        <v>-1.66</v>
      </c>
      <c r="F63" s="85">
        <v>11454.35</v>
      </c>
      <c r="G63" s="69">
        <v>0.89</v>
      </c>
      <c r="H63" s="69">
        <v>19704.349999999999</v>
      </c>
      <c r="I63" s="69">
        <v>0.80781932269029522</v>
      </c>
      <c r="J63" s="69">
        <v>13117.5</v>
      </c>
      <c r="K63" s="69">
        <v>-5.0289162685446254E-2</v>
      </c>
      <c r="L63" s="86">
        <v>16.97</v>
      </c>
      <c r="M63" s="70">
        <f t="shared" si="0"/>
        <v>-15.865146256817066</v>
      </c>
    </row>
    <row r="64" spans="1:13" ht="12.75">
      <c r="A64" s="197">
        <v>42064</v>
      </c>
      <c r="B64" s="69">
        <v>8606.6</v>
      </c>
      <c r="C64" s="69">
        <v>-5</v>
      </c>
      <c r="D64" s="69">
        <v>10890.45</v>
      </c>
      <c r="E64" s="69">
        <v>-4.22</v>
      </c>
      <c r="F64" s="85">
        <v>11048.75</v>
      </c>
      <c r="G64" s="69">
        <v>-4.32</v>
      </c>
      <c r="H64" s="69">
        <v>19441.7</v>
      </c>
      <c r="I64" s="69">
        <v>-1.3329543983942482</v>
      </c>
      <c r="J64" s="69">
        <v>13001.25</v>
      </c>
      <c r="K64" s="69">
        <v>-0.88622069754145105</v>
      </c>
      <c r="L64" s="86">
        <v>14.49</v>
      </c>
      <c r="M64" s="70">
        <f t="shared" si="0"/>
        <v>-14.614024749558036</v>
      </c>
    </row>
    <row r="65" spans="1:13" ht="12.75">
      <c r="A65" s="197">
        <v>42095</v>
      </c>
      <c r="B65" s="69">
        <v>8321.56</v>
      </c>
      <c r="C65" s="69">
        <v>-4.41</v>
      </c>
      <c r="D65" s="69">
        <v>10944.03</v>
      </c>
      <c r="E65" s="69">
        <v>-1.82</v>
      </c>
      <c r="F65" s="85">
        <v>10696.83</v>
      </c>
      <c r="G65" s="69">
        <v>-4.3499999999999996</v>
      </c>
      <c r="H65" s="69">
        <v>19188.95</v>
      </c>
      <c r="I65" s="69">
        <v>-1.3000406343066762</v>
      </c>
      <c r="J65" s="69">
        <v>12689.6</v>
      </c>
      <c r="K65" s="69">
        <v>-2.3970772041149835</v>
      </c>
      <c r="L65" s="86">
        <v>17.22</v>
      </c>
      <c r="M65" s="70">
        <f t="shared" si="0"/>
        <v>18.840579710144915</v>
      </c>
    </row>
    <row r="66" spans="1:13" ht="12.75">
      <c r="A66" s="197">
        <v>42125</v>
      </c>
      <c r="B66" s="69">
        <v>8550.51</v>
      </c>
      <c r="C66" s="69">
        <v>0.94</v>
      </c>
      <c r="D66" s="69">
        <v>11280.57</v>
      </c>
      <c r="E66" s="69">
        <v>0.99</v>
      </c>
      <c r="F66" s="85">
        <v>11023.76</v>
      </c>
      <c r="G66" s="69">
        <v>1.23</v>
      </c>
      <c r="H66" s="69">
        <v>19875.349999999999</v>
      </c>
      <c r="I66" s="69">
        <v>3.5770586717876585</v>
      </c>
      <c r="J66" s="69">
        <v>13180.75</v>
      </c>
      <c r="K66" s="69">
        <v>3.8704923717059581</v>
      </c>
      <c r="L66" s="86">
        <v>16.649999999999999</v>
      </c>
      <c r="M66" s="70">
        <f t="shared" si="0"/>
        <v>-3.3101045296167269</v>
      </c>
    </row>
    <row r="67" spans="1:13" ht="12.75">
      <c r="A67" s="197">
        <v>42156</v>
      </c>
      <c r="B67" s="69">
        <v>8464.09</v>
      </c>
      <c r="C67" s="69">
        <v>-0.84</v>
      </c>
      <c r="D67" s="69">
        <v>11075.35</v>
      </c>
      <c r="E67" s="69">
        <v>-1.81</v>
      </c>
      <c r="F67" s="85">
        <v>10903.53</v>
      </c>
      <c r="G67" s="69">
        <v>-0.97</v>
      </c>
      <c r="H67" s="69">
        <v>19825.45</v>
      </c>
      <c r="I67" s="69">
        <v>-0.25106476112368714</v>
      </c>
      <c r="J67" s="69">
        <v>13009.65</v>
      </c>
      <c r="K67" s="69">
        <v>-1.2981051912827501</v>
      </c>
      <c r="L67" s="86">
        <v>16.920000000000002</v>
      </c>
      <c r="M67" s="70">
        <f t="shared" si="0"/>
        <v>1.6216216216216404</v>
      </c>
    </row>
    <row r="68" spans="1:13" ht="12.75">
      <c r="A68" s="197">
        <v>42186</v>
      </c>
      <c r="B68" s="69">
        <v>8653.31</v>
      </c>
      <c r="C68" s="69">
        <v>1.18</v>
      </c>
      <c r="D68" s="69">
        <v>11830.8</v>
      </c>
      <c r="E68" s="69">
        <v>5.3</v>
      </c>
      <c r="F68" s="85">
        <v>11233.42</v>
      </c>
      <c r="G68" s="69">
        <v>1.93</v>
      </c>
      <c r="H68" s="69">
        <v>20813.349999999999</v>
      </c>
      <c r="I68" s="69">
        <v>4.982989036818819</v>
      </c>
      <c r="J68" s="69">
        <v>13728.65</v>
      </c>
      <c r="K68" s="69">
        <v>5.5266667435326822</v>
      </c>
      <c r="L68" s="86">
        <v>14.57</v>
      </c>
      <c r="M68" s="70">
        <f t="shared" si="0"/>
        <v>-13.888888888888895</v>
      </c>
    </row>
    <row r="69" spans="1:13" ht="12.75">
      <c r="A69" s="197">
        <v>42217</v>
      </c>
      <c r="B69" s="69">
        <v>8120.97</v>
      </c>
      <c r="C69" s="69">
        <v>-6.28</v>
      </c>
      <c r="D69" s="69">
        <v>10971.27</v>
      </c>
      <c r="E69" s="69">
        <v>-8.1199999999999992</v>
      </c>
      <c r="F69" s="85">
        <v>10536.38</v>
      </c>
      <c r="G69" s="69">
        <v>-6.51</v>
      </c>
      <c r="H69" s="69">
        <v>20095.75</v>
      </c>
      <c r="I69" s="69">
        <v>-3.4477871174030117</v>
      </c>
      <c r="J69" s="69">
        <v>13059.1</v>
      </c>
      <c r="K69" s="69">
        <v>-4.8770272386578384</v>
      </c>
      <c r="L69" s="86">
        <v>24.59</v>
      </c>
      <c r="M69" s="70">
        <f t="shared" si="0"/>
        <v>68.771448181194231</v>
      </c>
    </row>
    <row r="70" spans="1:13" ht="12.75">
      <c r="A70" s="197">
        <v>42248</v>
      </c>
      <c r="B70" s="69">
        <v>8077.41</v>
      </c>
      <c r="C70" s="69">
        <v>1.83</v>
      </c>
      <c r="D70" s="69">
        <v>11020.83</v>
      </c>
      <c r="E70" s="69">
        <v>2.68</v>
      </c>
      <c r="F70" s="85">
        <v>10498.27</v>
      </c>
      <c r="G70" s="69">
        <v>1.9</v>
      </c>
      <c r="H70" s="69">
        <v>19609.75</v>
      </c>
      <c r="I70" s="69">
        <v>-2.4184218056056639</v>
      </c>
      <c r="J70" s="69">
        <v>12984.5</v>
      </c>
      <c r="K70" s="69">
        <v>-0.57124916724736741</v>
      </c>
      <c r="L70" s="86">
        <v>19.62</v>
      </c>
      <c r="M70" s="70">
        <f t="shared" si="0"/>
        <v>-20.211468076453841</v>
      </c>
    </row>
    <row r="71" spans="1:13" ht="12.75">
      <c r="A71" s="197">
        <v>42278</v>
      </c>
      <c r="B71" s="69">
        <v>8193.8700000000008</v>
      </c>
      <c r="C71" s="69">
        <v>1.36</v>
      </c>
      <c r="D71" s="69">
        <v>11315.39</v>
      </c>
      <c r="E71" s="69">
        <v>2.4700000000000002</v>
      </c>
      <c r="F71" s="85">
        <v>10671.58</v>
      </c>
      <c r="G71" s="69">
        <v>1.5</v>
      </c>
      <c r="H71" s="69">
        <v>19733.599999999999</v>
      </c>
      <c r="I71" s="69">
        <v>0.63157357946939108</v>
      </c>
      <c r="J71" s="69">
        <v>13238.5</v>
      </c>
      <c r="K71" s="69">
        <v>1.9561785205437277</v>
      </c>
      <c r="L71" s="86">
        <v>17.88</v>
      </c>
      <c r="M71" s="70">
        <f t="shared" si="0"/>
        <v>-8.8685015290519971</v>
      </c>
    </row>
    <row r="72" spans="1:13" ht="12.75">
      <c r="A72" s="197">
        <v>42309</v>
      </c>
      <c r="B72" s="69">
        <v>8082.02</v>
      </c>
      <c r="C72" s="69">
        <v>-1.22</v>
      </c>
      <c r="D72" s="69">
        <v>11636.49</v>
      </c>
      <c r="E72" s="69">
        <v>3.05</v>
      </c>
      <c r="F72" s="85">
        <v>10580.88</v>
      </c>
      <c r="G72" s="69">
        <v>-0.69</v>
      </c>
      <c r="H72" s="69">
        <v>19616.7</v>
      </c>
      <c r="I72" s="69">
        <v>-0.59239064336967795</v>
      </c>
      <c r="J72" s="69">
        <v>13248.7</v>
      </c>
      <c r="K72" s="69">
        <v>7.7048003927937536E-2</v>
      </c>
      <c r="L72" s="86">
        <v>16.43</v>
      </c>
      <c r="M72" s="70">
        <f t="shared" si="0"/>
        <v>-8.1096196868008903</v>
      </c>
    </row>
    <row r="73" spans="1:13" ht="12.75">
      <c r="A73" s="197">
        <v>42339</v>
      </c>
      <c r="B73" s="69">
        <v>8097.57</v>
      </c>
      <c r="C73" s="582">
        <v>-0.01</v>
      </c>
      <c r="D73" s="69">
        <v>11836.71</v>
      </c>
      <c r="E73" s="69">
        <v>1.26</v>
      </c>
      <c r="F73" s="85">
        <v>10634.22</v>
      </c>
      <c r="G73" s="69">
        <v>0.21</v>
      </c>
      <c r="H73" s="69">
        <v>19977.05</v>
      </c>
      <c r="I73" s="69">
        <v>1.8369552473147754</v>
      </c>
      <c r="J73" s="69">
        <v>13396.7</v>
      </c>
      <c r="K73" s="69">
        <v>1.1170907334304481</v>
      </c>
      <c r="L73" s="86">
        <v>13.87</v>
      </c>
      <c r="M73" s="70">
        <f t="shared" si="0"/>
        <v>-15.581253804017045</v>
      </c>
    </row>
    <row r="74" spans="1:13" ht="12.75">
      <c r="A74" s="122" t="s">
        <v>188</v>
      </c>
      <c r="B74" s="359"/>
      <c r="C74" s="357"/>
      <c r="D74" s="357"/>
      <c r="E74" s="357"/>
      <c r="F74" s="139"/>
      <c r="G74" s="357"/>
      <c r="H74" s="357"/>
      <c r="I74" s="357"/>
      <c r="J74" s="357"/>
      <c r="K74" s="357"/>
      <c r="L74" s="358"/>
      <c r="M74" s="357"/>
    </row>
    <row r="76" spans="1:13">
      <c r="A76" s="59"/>
    </row>
  </sheetData>
  <mergeCells count="13">
    <mergeCell ref="M2:M3"/>
    <mergeCell ref="G2:G3"/>
    <mergeCell ref="H2:H3"/>
    <mergeCell ref="I2:I3"/>
    <mergeCell ref="J2:J3"/>
    <mergeCell ref="K2:K3"/>
    <mergeCell ref="L2:L3"/>
    <mergeCell ref="F2:F3"/>
    <mergeCell ref="A2:A3"/>
    <mergeCell ref="B2:B3"/>
    <mergeCell ref="C2:C3"/>
    <mergeCell ref="D2:D3"/>
    <mergeCell ref="E2:E3"/>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sheetPr>
    <tabColor rgb="FF92D050"/>
  </sheetPr>
  <dimension ref="A1:R27"/>
  <sheetViews>
    <sheetView zoomScale="92" zoomScaleNormal="92" workbookViewId="0">
      <selection activeCell="C19" sqref="C19"/>
    </sheetView>
  </sheetViews>
  <sheetFormatPr defaultColWidth="9.5" defaultRowHeight="12.75"/>
  <cols>
    <col min="1" max="1" width="13.6640625" style="12" customWidth="1"/>
    <col min="2" max="5" width="9.5" style="12" customWidth="1"/>
    <col min="6" max="6" width="10.1640625" style="12" customWidth="1"/>
    <col min="7" max="7" width="9.33203125" style="12" customWidth="1"/>
    <col min="8" max="8" width="9.83203125" style="12" customWidth="1"/>
    <col min="9" max="9" width="9.5" style="12" customWidth="1"/>
    <col min="10" max="10" width="8.6640625" style="12" customWidth="1"/>
    <col min="11" max="12" width="8.83203125" style="12" customWidth="1"/>
    <col min="13" max="13" width="8.5" style="12" customWidth="1"/>
    <col min="14" max="14" width="9.1640625" style="12" customWidth="1"/>
    <col min="15" max="256" width="9.5" style="12"/>
    <col min="257" max="257" width="11" style="12" customWidth="1"/>
    <col min="258" max="261" width="11.5" style="12" bestFit="1" customWidth="1"/>
    <col min="262" max="262" width="11.5" style="12" customWidth="1"/>
    <col min="263" max="269" width="11.5" style="12" bestFit="1" customWidth="1"/>
    <col min="270" max="270" width="11.5" style="12" customWidth="1"/>
    <col min="271" max="512" width="9.5" style="12"/>
    <col min="513" max="513" width="11" style="12" customWidth="1"/>
    <col min="514" max="517" width="11.5" style="12" bestFit="1" customWidth="1"/>
    <col min="518" max="518" width="11.5" style="12" customWidth="1"/>
    <col min="519" max="525" width="11.5" style="12" bestFit="1" customWidth="1"/>
    <col min="526" max="526" width="11.5" style="12" customWidth="1"/>
    <col min="527" max="768" width="9.5" style="12"/>
    <col min="769" max="769" width="11" style="12" customWidth="1"/>
    <col min="770" max="773" width="11.5" style="12" bestFit="1" customWidth="1"/>
    <col min="774" max="774" width="11.5" style="12" customWidth="1"/>
    <col min="775" max="781" width="11.5" style="12" bestFit="1" customWidth="1"/>
    <col min="782" max="782" width="11.5" style="12" customWidth="1"/>
    <col min="783" max="1024" width="9.5" style="12"/>
    <col min="1025" max="1025" width="11" style="12" customWidth="1"/>
    <col min="1026" max="1029" width="11.5" style="12" bestFit="1" customWidth="1"/>
    <col min="1030" max="1030" width="11.5" style="12" customWidth="1"/>
    <col min="1031" max="1037" width="11.5" style="12" bestFit="1" customWidth="1"/>
    <col min="1038" max="1038" width="11.5" style="12" customWidth="1"/>
    <col min="1039" max="1280" width="9.5" style="12"/>
    <col min="1281" max="1281" width="11" style="12" customWidth="1"/>
    <col min="1282" max="1285" width="11.5" style="12" bestFit="1" customWidth="1"/>
    <col min="1286" max="1286" width="11.5" style="12" customWidth="1"/>
    <col min="1287" max="1293" width="11.5" style="12" bestFit="1" customWidth="1"/>
    <col min="1294" max="1294" width="11.5" style="12" customWidth="1"/>
    <col min="1295" max="1536" width="9.5" style="12"/>
    <col min="1537" max="1537" width="11" style="12" customWidth="1"/>
    <col min="1538" max="1541" width="11.5" style="12" bestFit="1" customWidth="1"/>
    <col min="1542" max="1542" width="11.5" style="12" customWidth="1"/>
    <col min="1543" max="1549" width="11.5" style="12" bestFit="1" customWidth="1"/>
    <col min="1550" max="1550" width="11.5" style="12" customWidth="1"/>
    <col min="1551" max="1792" width="9.5" style="12"/>
    <col min="1793" max="1793" width="11" style="12" customWidth="1"/>
    <col min="1794" max="1797" width="11.5" style="12" bestFit="1" customWidth="1"/>
    <col min="1798" max="1798" width="11.5" style="12" customWidth="1"/>
    <col min="1799" max="1805" width="11.5" style="12" bestFit="1" customWidth="1"/>
    <col min="1806" max="1806" width="11.5" style="12" customWidth="1"/>
    <col min="1807" max="2048" width="9.5" style="12"/>
    <col min="2049" max="2049" width="11" style="12" customWidth="1"/>
    <col min="2050" max="2053" width="11.5" style="12" bestFit="1" customWidth="1"/>
    <col min="2054" max="2054" width="11.5" style="12" customWidth="1"/>
    <col min="2055" max="2061" width="11.5" style="12" bestFit="1" customWidth="1"/>
    <col min="2062" max="2062" width="11.5" style="12" customWidth="1"/>
    <col min="2063" max="2304" width="9.5" style="12"/>
    <col min="2305" max="2305" width="11" style="12" customWidth="1"/>
    <col min="2306" max="2309" width="11.5" style="12" bestFit="1" customWidth="1"/>
    <col min="2310" max="2310" width="11.5" style="12" customWidth="1"/>
    <col min="2311" max="2317" width="11.5" style="12" bestFit="1" customWidth="1"/>
    <col min="2318" max="2318" width="11.5" style="12" customWidth="1"/>
    <col min="2319" max="2560" width="9.5" style="12"/>
    <col min="2561" max="2561" width="11" style="12" customWidth="1"/>
    <col min="2562" max="2565" width="11.5" style="12" bestFit="1" customWidth="1"/>
    <col min="2566" max="2566" width="11.5" style="12" customWidth="1"/>
    <col min="2567" max="2573" width="11.5" style="12" bestFit="1" customWidth="1"/>
    <col min="2574" max="2574" width="11.5" style="12" customWidth="1"/>
    <col min="2575" max="2816" width="9.5" style="12"/>
    <col min="2817" max="2817" width="11" style="12" customWidth="1"/>
    <col min="2818" max="2821" width="11.5" style="12" bestFit="1" customWidth="1"/>
    <col min="2822" max="2822" width="11.5" style="12" customWidth="1"/>
    <col min="2823" max="2829" width="11.5" style="12" bestFit="1" customWidth="1"/>
    <col min="2830" max="2830" width="11.5" style="12" customWidth="1"/>
    <col min="2831" max="3072" width="9.5" style="12"/>
    <col min="3073" max="3073" width="11" style="12" customWidth="1"/>
    <col min="3074" max="3077" width="11.5" style="12" bestFit="1" customWidth="1"/>
    <col min="3078" max="3078" width="11.5" style="12" customWidth="1"/>
    <col min="3079" max="3085" width="11.5" style="12" bestFit="1" customWidth="1"/>
    <col min="3086" max="3086" width="11.5" style="12" customWidth="1"/>
    <col min="3087" max="3328" width="9.5" style="12"/>
    <col min="3329" max="3329" width="11" style="12" customWidth="1"/>
    <col min="3330" max="3333" width="11.5" style="12" bestFit="1" customWidth="1"/>
    <col min="3334" max="3334" width="11.5" style="12" customWidth="1"/>
    <col min="3335" max="3341" width="11.5" style="12" bestFit="1" customWidth="1"/>
    <col min="3342" max="3342" width="11.5" style="12" customWidth="1"/>
    <col min="3343" max="3584" width="9.5" style="12"/>
    <col min="3585" max="3585" width="11" style="12" customWidth="1"/>
    <col min="3586" max="3589" width="11.5" style="12" bestFit="1" customWidth="1"/>
    <col min="3590" max="3590" width="11.5" style="12" customWidth="1"/>
    <col min="3591" max="3597" width="11.5" style="12" bestFit="1" customWidth="1"/>
    <col min="3598" max="3598" width="11.5" style="12" customWidth="1"/>
    <col min="3599" max="3840" width="9.5" style="12"/>
    <col min="3841" max="3841" width="11" style="12" customWidth="1"/>
    <col min="3842" max="3845" width="11.5" style="12" bestFit="1" customWidth="1"/>
    <col min="3846" max="3846" width="11.5" style="12" customWidth="1"/>
    <col min="3847" max="3853" width="11.5" style="12" bestFit="1" customWidth="1"/>
    <col min="3854" max="3854" width="11.5" style="12" customWidth="1"/>
    <col min="3855" max="4096" width="9.5" style="12"/>
    <col min="4097" max="4097" width="11" style="12" customWidth="1"/>
    <col min="4098" max="4101" width="11.5" style="12" bestFit="1" customWidth="1"/>
    <col min="4102" max="4102" width="11.5" style="12" customWidth="1"/>
    <col min="4103" max="4109" width="11.5" style="12" bestFit="1" customWidth="1"/>
    <col min="4110" max="4110" width="11.5" style="12" customWidth="1"/>
    <col min="4111" max="4352" width="9.5" style="12"/>
    <col min="4353" max="4353" width="11" style="12" customWidth="1"/>
    <col min="4354" max="4357" width="11.5" style="12" bestFit="1" customWidth="1"/>
    <col min="4358" max="4358" width="11.5" style="12" customWidth="1"/>
    <col min="4359" max="4365" width="11.5" style="12" bestFit="1" customWidth="1"/>
    <col min="4366" max="4366" width="11.5" style="12" customWidth="1"/>
    <col min="4367" max="4608" width="9.5" style="12"/>
    <col min="4609" max="4609" width="11" style="12" customWidth="1"/>
    <col min="4610" max="4613" width="11.5" style="12" bestFit="1" customWidth="1"/>
    <col min="4614" max="4614" width="11.5" style="12" customWidth="1"/>
    <col min="4615" max="4621" width="11.5" style="12" bestFit="1" customWidth="1"/>
    <col min="4622" max="4622" width="11.5" style="12" customWidth="1"/>
    <col min="4623" max="4864" width="9.5" style="12"/>
    <col min="4865" max="4865" width="11" style="12" customWidth="1"/>
    <col min="4866" max="4869" width="11.5" style="12" bestFit="1" customWidth="1"/>
    <col min="4870" max="4870" width="11.5" style="12" customWidth="1"/>
    <col min="4871" max="4877" width="11.5" style="12" bestFit="1" customWidth="1"/>
    <col min="4878" max="4878" width="11.5" style="12" customWidth="1"/>
    <col min="4879" max="5120" width="9.5" style="12"/>
    <col min="5121" max="5121" width="11" style="12" customWidth="1"/>
    <col min="5122" max="5125" width="11.5" style="12" bestFit="1" customWidth="1"/>
    <col min="5126" max="5126" width="11.5" style="12" customWidth="1"/>
    <col min="5127" max="5133" width="11.5" style="12" bestFit="1" customWidth="1"/>
    <col min="5134" max="5134" width="11.5" style="12" customWidth="1"/>
    <col min="5135" max="5376" width="9.5" style="12"/>
    <col min="5377" max="5377" width="11" style="12" customWidth="1"/>
    <col min="5378" max="5381" width="11.5" style="12" bestFit="1" customWidth="1"/>
    <col min="5382" max="5382" width="11.5" style="12" customWidth="1"/>
    <col min="5383" max="5389" width="11.5" style="12" bestFit="1" customWidth="1"/>
    <col min="5390" max="5390" width="11.5" style="12" customWidth="1"/>
    <col min="5391" max="5632" width="9.5" style="12"/>
    <col min="5633" max="5633" width="11" style="12" customWidth="1"/>
    <col min="5634" max="5637" width="11.5" style="12" bestFit="1" customWidth="1"/>
    <col min="5638" max="5638" width="11.5" style="12" customWidth="1"/>
    <col min="5639" max="5645" width="11.5" style="12" bestFit="1" customWidth="1"/>
    <col min="5646" max="5646" width="11.5" style="12" customWidth="1"/>
    <col min="5647" max="5888" width="9.5" style="12"/>
    <col min="5889" max="5889" width="11" style="12" customWidth="1"/>
    <col min="5890" max="5893" width="11.5" style="12" bestFit="1" customWidth="1"/>
    <col min="5894" max="5894" width="11.5" style="12" customWidth="1"/>
    <col min="5895" max="5901" width="11.5" style="12" bestFit="1" customWidth="1"/>
    <col min="5902" max="5902" width="11.5" style="12" customWidth="1"/>
    <col min="5903" max="6144" width="9.5" style="12"/>
    <col min="6145" max="6145" width="11" style="12" customWidth="1"/>
    <col min="6146" max="6149" width="11.5" style="12" bestFit="1" customWidth="1"/>
    <col min="6150" max="6150" width="11.5" style="12" customWidth="1"/>
    <col min="6151" max="6157" width="11.5" style="12" bestFit="1" customWidth="1"/>
    <col min="6158" max="6158" width="11.5" style="12" customWidth="1"/>
    <col min="6159" max="6400" width="9.5" style="12"/>
    <col min="6401" max="6401" width="11" style="12" customWidth="1"/>
    <col min="6402" max="6405" width="11.5" style="12" bestFit="1" customWidth="1"/>
    <col min="6406" max="6406" width="11.5" style="12" customWidth="1"/>
    <col min="6407" max="6413" width="11.5" style="12" bestFit="1" customWidth="1"/>
    <col min="6414" max="6414" width="11.5" style="12" customWidth="1"/>
    <col min="6415" max="6656" width="9.5" style="12"/>
    <col min="6657" max="6657" width="11" style="12" customWidth="1"/>
    <col min="6658" max="6661" width="11.5" style="12" bestFit="1" customWidth="1"/>
    <col min="6662" max="6662" width="11.5" style="12" customWidth="1"/>
    <col min="6663" max="6669" width="11.5" style="12" bestFit="1" customWidth="1"/>
    <col min="6670" max="6670" width="11.5" style="12" customWidth="1"/>
    <col min="6671" max="6912" width="9.5" style="12"/>
    <col min="6913" max="6913" width="11" style="12" customWidth="1"/>
    <col min="6914" max="6917" width="11.5" style="12" bestFit="1" customWidth="1"/>
    <col min="6918" max="6918" width="11.5" style="12" customWidth="1"/>
    <col min="6919" max="6925" width="11.5" style="12" bestFit="1" customWidth="1"/>
    <col min="6926" max="6926" width="11.5" style="12" customWidth="1"/>
    <col min="6927" max="7168" width="9.5" style="12"/>
    <col min="7169" max="7169" width="11" style="12" customWidth="1"/>
    <col min="7170" max="7173" width="11.5" style="12" bestFit="1" customWidth="1"/>
    <col min="7174" max="7174" width="11.5" style="12" customWidth="1"/>
    <col min="7175" max="7181" width="11.5" style="12" bestFit="1" customWidth="1"/>
    <col min="7182" max="7182" width="11.5" style="12" customWidth="1"/>
    <col min="7183" max="7424" width="9.5" style="12"/>
    <col min="7425" max="7425" width="11" style="12" customWidth="1"/>
    <col min="7426" max="7429" width="11.5" style="12" bestFit="1" customWidth="1"/>
    <col min="7430" max="7430" width="11.5" style="12" customWidth="1"/>
    <col min="7431" max="7437" width="11.5" style="12" bestFit="1" customWidth="1"/>
    <col min="7438" max="7438" width="11.5" style="12" customWidth="1"/>
    <col min="7439" max="7680" width="9.5" style="12"/>
    <col min="7681" max="7681" width="11" style="12" customWidth="1"/>
    <col min="7682" max="7685" width="11.5" style="12" bestFit="1" customWidth="1"/>
    <col min="7686" max="7686" width="11.5" style="12" customWidth="1"/>
    <col min="7687" max="7693" width="11.5" style="12" bestFit="1" customWidth="1"/>
    <col min="7694" max="7694" width="11.5" style="12" customWidth="1"/>
    <col min="7695" max="7936" width="9.5" style="12"/>
    <col min="7937" max="7937" width="11" style="12" customWidth="1"/>
    <col min="7938" max="7941" width="11.5" style="12" bestFit="1" customWidth="1"/>
    <col min="7942" max="7942" width="11.5" style="12" customWidth="1"/>
    <col min="7943" max="7949" width="11.5" style="12" bestFit="1" customWidth="1"/>
    <col min="7950" max="7950" width="11.5" style="12" customWidth="1"/>
    <col min="7951" max="8192" width="9.5" style="12"/>
    <col min="8193" max="8193" width="11" style="12" customWidth="1"/>
    <col min="8194" max="8197" width="11.5" style="12" bestFit="1" customWidth="1"/>
    <col min="8198" max="8198" width="11.5" style="12" customWidth="1"/>
    <col min="8199" max="8205" width="11.5" style="12" bestFit="1" customWidth="1"/>
    <col min="8206" max="8206" width="11.5" style="12" customWidth="1"/>
    <col min="8207" max="8448" width="9.5" style="12"/>
    <col min="8449" max="8449" width="11" style="12" customWidth="1"/>
    <col min="8450" max="8453" width="11.5" style="12" bestFit="1" customWidth="1"/>
    <col min="8454" max="8454" width="11.5" style="12" customWidth="1"/>
    <col min="8455" max="8461" width="11.5" style="12" bestFit="1" customWidth="1"/>
    <col min="8462" max="8462" width="11.5" style="12" customWidth="1"/>
    <col min="8463" max="8704" width="9.5" style="12"/>
    <col min="8705" max="8705" width="11" style="12" customWidth="1"/>
    <col min="8706" max="8709" width="11.5" style="12" bestFit="1" customWidth="1"/>
    <col min="8710" max="8710" width="11.5" style="12" customWidth="1"/>
    <col min="8711" max="8717" width="11.5" style="12" bestFit="1" customWidth="1"/>
    <col min="8718" max="8718" width="11.5" style="12" customWidth="1"/>
    <col min="8719" max="8960" width="9.5" style="12"/>
    <col min="8961" max="8961" width="11" style="12" customWidth="1"/>
    <col min="8962" max="8965" width="11.5" style="12" bestFit="1" customWidth="1"/>
    <col min="8966" max="8966" width="11.5" style="12" customWidth="1"/>
    <col min="8967" max="8973" width="11.5" style="12" bestFit="1" customWidth="1"/>
    <col min="8974" max="8974" width="11.5" style="12" customWidth="1"/>
    <col min="8975" max="9216" width="9.5" style="12"/>
    <col min="9217" max="9217" width="11" style="12" customWidth="1"/>
    <col min="9218" max="9221" width="11.5" style="12" bestFit="1" customWidth="1"/>
    <col min="9222" max="9222" width="11.5" style="12" customWidth="1"/>
    <col min="9223" max="9229" width="11.5" style="12" bestFit="1" customWidth="1"/>
    <col min="9230" max="9230" width="11.5" style="12" customWidth="1"/>
    <col min="9231" max="9472" width="9.5" style="12"/>
    <col min="9473" max="9473" width="11" style="12" customWidth="1"/>
    <col min="9474" max="9477" width="11.5" style="12" bestFit="1" customWidth="1"/>
    <col min="9478" max="9478" width="11.5" style="12" customWidth="1"/>
    <col min="9479" max="9485" width="11.5" style="12" bestFit="1" customWidth="1"/>
    <col min="9486" max="9486" width="11.5" style="12" customWidth="1"/>
    <col min="9487" max="9728" width="9.5" style="12"/>
    <col min="9729" max="9729" width="11" style="12" customWidth="1"/>
    <col min="9730" max="9733" width="11.5" style="12" bestFit="1" customWidth="1"/>
    <col min="9734" max="9734" width="11.5" style="12" customWidth="1"/>
    <col min="9735" max="9741" width="11.5" style="12" bestFit="1" customWidth="1"/>
    <col min="9742" max="9742" width="11.5" style="12" customWidth="1"/>
    <col min="9743" max="9984" width="9.5" style="12"/>
    <col min="9985" max="9985" width="11" style="12" customWidth="1"/>
    <col min="9986" max="9989" width="11.5" style="12" bestFit="1" customWidth="1"/>
    <col min="9990" max="9990" width="11.5" style="12" customWidth="1"/>
    <col min="9991" max="9997" width="11.5" style="12" bestFit="1" customWidth="1"/>
    <col min="9998" max="9998" width="11.5" style="12" customWidth="1"/>
    <col min="9999" max="10240" width="9.5" style="12"/>
    <col min="10241" max="10241" width="11" style="12" customWidth="1"/>
    <col min="10242" max="10245" width="11.5" style="12" bestFit="1" customWidth="1"/>
    <col min="10246" max="10246" width="11.5" style="12" customWidth="1"/>
    <col min="10247" max="10253" width="11.5" style="12" bestFit="1" customWidth="1"/>
    <col min="10254" max="10254" width="11.5" style="12" customWidth="1"/>
    <col min="10255" max="10496" width="9.5" style="12"/>
    <col min="10497" max="10497" width="11" style="12" customWidth="1"/>
    <col min="10498" max="10501" width="11.5" style="12" bestFit="1" customWidth="1"/>
    <col min="10502" max="10502" width="11.5" style="12" customWidth="1"/>
    <col min="10503" max="10509" width="11.5" style="12" bestFit="1" customWidth="1"/>
    <col min="10510" max="10510" width="11.5" style="12" customWidth="1"/>
    <col min="10511" max="10752" width="9.5" style="12"/>
    <col min="10753" max="10753" width="11" style="12" customWidth="1"/>
    <col min="10754" max="10757" width="11.5" style="12" bestFit="1" customWidth="1"/>
    <col min="10758" max="10758" width="11.5" style="12" customWidth="1"/>
    <col min="10759" max="10765" width="11.5" style="12" bestFit="1" customWidth="1"/>
    <col min="10766" max="10766" width="11.5" style="12" customWidth="1"/>
    <col min="10767" max="11008" width="9.5" style="12"/>
    <col min="11009" max="11009" width="11" style="12" customWidth="1"/>
    <col min="11010" max="11013" width="11.5" style="12" bestFit="1" customWidth="1"/>
    <col min="11014" max="11014" width="11.5" style="12" customWidth="1"/>
    <col min="11015" max="11021" width="11.5" style="12" bestFit="1" customWidth="1"/>
    <col min="11022" max="11022" width="11.5" style="12" customWidth="1"/>
    <col min="11023" max="11264" width="9.5" style="12"/>
    <col min="11265" max="11265" width="11" style="12" customWidth="1"/>
    <col min="11266" max="11269" width="11.5" style="12" bestFit="1" customWidth="1"/>
    <col min="11270" max="11270" width="11.5" style="12" customWidth="1"/>
    <col min="11271" max="11277" width="11.5" style="12" bestFit="1" customWidth="1"/>
    <col min="11278" max="11278" width="11.5" style="12" customWidth="1"/>
    <col min="11279" max="11520" width="9.5" style="12"/>
    <col min="11521" max="11521" width="11" style="12" customWidth="1"/>
    <col min="11522" max="11525" width="11.5" style="12" bestFit="1" customWidth="1"/>
    <col min="11526" max="11526" width="11.5" style="12" customWidth="1"/>
    <col min="11527" max="11533" width="11.5" style="12" bestFit="1" customWidth="1"/>
    <col min="11534" max="11534" width="11.5" style="12" customWidth="1"/>
    <col min="11535" max="11776" width="9.5" style="12"/>
    <col min="11777" max="11777" width="11" style="12" customWidth="1"/>
    <col min="11778" max="11781" width="11.5" style="12" bestFit="1" customWidth="1"/>
    <col min="11782" max="11782" width="11.5" style="12" customWidth="1"/>
    <col min="11783" max="11789" width="11.5" style="12" bestFit="1" customWidth="1"/>
    <col min="11790" max="11790" width="11.5" style="12" customWidth="1"/>
    <col min="11791" max="12032" width="9.5" style="12"/>
    <col min="12033" max="12033" width="11" style="12" customWidth="1"/>
    <col min="12034" max="12037" width="11.5" style="12" bestFit="1" customWidth="1"/>
    <col min="12038" max="12038" width="11.5" style="12" customWidth="1"/>
    <col min="12039" max="12045" width="11.5" style="12" bestFit="1" customWidth="1"/>
    <col min="12046" max="12046" width="11.5" style="12" customWidth="1"/>
    <col min="12047" max="12288" width="9.5" style="12"/>
    <col min="12289" max="12289" width="11" style="12" customWidth="1"/>
    <col min="12290" max="12293" width="11.5" style="12" bestFit="1" customWidth="1"/>
    <col min="12294" max="12294" width="11.5" style="12" customWidth="1"/>
    <col min="12295" max="12301" width="11.5" style="12" bestFit="1" customWidth="1"/>
    <col min="12302" max="12302" width="11.5" style="12" customWidth="1"/>
    <col min="12303" max="12544" width="9.5" style="12"/>
    <col min="12545" max="12545" width="11" style="12" customWidth="1"/>
    <col min="12546" max="12549" width="11.5" style="12" bestFit="1" customWidth="1"/>
    <col min="12550" max="12550" width="11.5" style="12" customWidth="1"/>
    <col min="12551" max="12557" width="11.5" style="12" bestFit="1" customWidth="1"/>
    <col min="12558" max="12558" width="11.5" style="12" customWidth="1"/>
    <col min="12559" max="12800" width="9.5" style="12"/>
    <col min="12801" max="12801" width="11" style="12" customWidth="1"/>
    <col min="12802" max="12805" width="11.5" style="12" bestFit="1" customWidth="1"/>
    <col min="12806" max="12806" width="11.5" style="12" customWidth="1"/>
    <col min="12807" max="12813" width="11.5" style="12" bestFit="1" customWidth="1"/>
    <col min="12814" max="12814" width="11.5" style="12" customWidth="1"/>
    <col min="12815" max="13056" width="9.5" style="12"/>
    <col min="13057" max="13057" width="11" style="12" customWidth="1"/>
    <col min="13058" max="13061" width="11.5" style="12" bestFit="1" customWidth="1"/>
    <col min="13062" max="13062" width="11.5" style="12" customWidth="1"/>
    <col min="13063" max="13069" width="11.5" style="12" bestFit="1" customWidth="1"/>
    <col min="13070" max="13070" width="11.5" style="12" customWidth="1"/>
    <col min="13071" max="13312" width="9.5" style="12"/>
    <col min="13313" max="13313" width="11" style="12" customWidth="1"/>
    <col min="13314" max="13317" width="11.5" style="12" bestFit="1" customWidth="1"/>
    <col min="13318" max="13318" width="11.5" style="12" customWidth="1"/>
    <col min="13319" max="13325" width="11.5" style="12" bestFit="1" customWidth="1"/>
    <col min="13326" max="13326" width="11.5" style="12" customWidth="1"/>
    <col min="13327" max="13568" width="9.5" style="12"/>
    <col min="13569" max="13569" width="11" style="12" customWidth="1"/>
    <col min="13570" max="13573" width="11.5" style="12" bestFit="1" customWidth="1"/>
    <col min="13574" max="13574" width="11.5" style="12" customWidth="1"/>
    <col min="13575" max="13581" width="11.5" style="12" bestFit="1" customWidth="1"/>
    <col min="13582" max="13582" width="11.5" style="12" customWidth="1"/>
    <col min="13583" max="13824" width="9.5" style="12"/>
    <col min="13825" max="13825" width="11" style="12" customWidth="1"/>
    <col min="13826" max="13829" width="11.5" style="12" bestFit="1" customWidth="1"/>
    <col min="13830" max="13830" width="11.5" style="12" customWidth="1"/>
    <col min="13831" max="13837" width="11.5" style="12" bestFit="1" customWidth="1"/>
    <col min="13838" max="13838" width="11.5" style="12" customWidth="1"/>
    <col min="13839" max="14080" width="9.5" style="12"/>
    <col min="14081" max="14081" width="11" style="12" customWidth="1"/>
    <col min="14082" max="14085" width="11.5" style="12" bestFit="1" customWidth="1"/>
    <col min="14086" max="14086" width="11.5" style="12" customWidth="1"/>
    <col min="14087" max="14093" width="11.5" style="12" bestFit="1" customWidth="1"/>
    <col min="14094" max="14094" width="11.5" style="12" customWidth="1"/>
    <col min="14095" max="14336" width="9.5" style="12"/>
    <col min="14337" max="14337" width="11" style="12" customWidth="1"/>
    <col min="14338" max="14341" width="11.5" style="12" bestFit="1" customWidth="1"/>
    <col min="14342" max="14342" width="11.5" style="12" customWidth="1"/>
    <col min="14343" max="14349" width="11.5" style="12" bestFit="1" customWidth="1"/>
    <col min="14350" max="14350" width="11.5" style="12" customWidth="1"/>
    <col min="14351" max="14592" width="9.5" style="12"/>
    <col min="14593" max="14593" width="11" style="12" customWidth="1"/>
    <col min="14594" max="14597" width="11.5" style="12" bestFit="1" customWidth="1"/>
    <col min="14598" max="14598" width="11.5" style="12" customWidth="1"/>
    <col min="14599" max="14605" width="11.5" style="12" bestFit="1" customWidth="1"/>
    <col min="14606" max="14606" width="11.5" style="12" customWidth="1"/>
    <col min="14607" max="14848" width="9.5" style="12"/>
    <col min="14849" max="14849" width="11" style="12" customWidth="1"/>
    <col min="14850" max="14853" width="11.5" style="12" bestFit="1" customWidth="1"/>
    <col min="14854" max="14854" width="11.5" style="12" customWidth="1"/>
    <col min="14855" max="14861" width="11.5" style="12" bestFit="1" customWidth="1"/>
    <col min="14862" max="14862" width="11.5" style="12" customWidth="1"/>
    <col min="14863" max="15104" width="9.5" style="12"/>
    <col min="15105" max="15105" width="11" style="12" customWidth="1"/>
    <col min="15106" max="15109" width="11.5" style="12" bestFit="1" customWidth="1"/>
    <col min="15110" max="15110" width="11.5" style="12" customWidth="1"/>
    <col min="15111" max="15117" width="11.5" style="12" bestFit="1" customWidth="1"/>
    <col min="15118" max="15118" width="11.5" style="12" customWidth="1"/>
    <col min="15119" max="15360" width="9.5" style="12"/>
    <col min="15361" max="15361" width="11" style="12" customWidth="1"/>
    <col min="15362" max="15365" width="11.5" style="12" bestFit="1" customWidth="1"/>
    <col min="15366" max="15366" width="11.5" style="12" customWidth="1"/>
    <col min="15367" max="15373" width="11.5" style="12" bestFit="1" customWidth="1"/>
    <col min="15374" max="15374" width="11.5" style="12" customWidth="1"/>
    <col min="15375" max="15616" width="9.5" style="12"/>
    <col min="15617" max="15617" width="11" style="12" customWidth="1"/>
    <col min="15618" max="15621" width="11.5" style="12" bestFit="1" customWidth="1"/>
    <col min="15622" max="15622" width="11.5" style="12" customWidth="1"/>
    <col min="15623" max="15629" width="11.5" style="12" bestFit="1" customWidth="1"/>
    <col min="15630" max="15630" width="11.5" style="12" customWidth="1"/>
    <col min="15631" max="15872" width="9.5" style="12"/>
    <col min="15873" max="15873" width="11" style="12" customWidth="1"/>
    <col min="15874" max="15877" width="11.5" style="12" bestFit="1" customWidth="1"/>
    <col min="15878" max="15878" width="11.5" style="12" customWidth="1"/>
    <col min="15879" max="15885" width="11.5" style="12" bestFit="1" customWidth="1"/>
    <col min="15886" max="15886" width="11.5" style="12" customWidth="1"/>
    <col min="15887" max="16128" width="9.5" style="12"/>
    <col min="16129" max="16129" width="11" style="12" customWidth="1"/>
    <col min="16130" max="16133" width="11.5" style="12" bestFit="1" customWidth="1"/>
    <col min="16134" max="16134" width="11.5" style="12" customWidth="1"/>
    <col min="16135" max="16141" width="11.5" style="12" bestFit="1" customWidth="1"/>
    <col min="16142" max="16142" width="11.5" style="12" customWidth="1"/>
    <col min="16143" max="16384" width="9.5" style="12"/>
  </cols>
  <sheetData>
    <row r="1" spans="1:18" s="575" customFormat="1" ht="16.5" customHeight="1">
      <c r="A1" s="836" t="s">
        <v>547</v>
      </c>
      <c r="B1" s="836"/>
      <c r="C1" s="836"/>
      <c r="D1" s="836"/>
      <c r="E1" s="836"/>
      <c r="F1" s="836"/>
      <c r="G1" s="836"/>
      <c r="H1" s="836"/>
      <c r="I1" s="836"/>
      <c r="J1" s="836"/>
      <c r="K1" s="836"/>
      <c r="L1" s="836"/>
      <c r="M1" s="836"/>
      <c r="N1" s="836"/>
      <c r="O1" s="574"/>
    </row>
    <row r="2" spans="1:18">
      <c r="A2" s="284" t="s">
        <v>30</v>
      </c>
      <c r="B2" s="94" t="s">
        <v>60</v>
      </c>
      <c r="C2" s="94" t="s">
        <v>13</v>
      </c>
      <c r="D2" s="94" t="s">
        <v>61</v>
      </c>
      <c r="E2" s="94" t="s">
        <v>62</v>
      </c>
      <c r="F2" s="94" t="s">
        <v>63</v>
      </c>
      <c r="G2" s="94" t="s">
        <v>65</v>
      </c>
      <c r="H2" s="94" t="s">
        <v>38</v>
      </c>
      <c r="I2" s="94" t="s">
        <v>39</v>
      </c>
      <c r="J2" s="94" t="s">
        <v>40</v>
      </c>
      <c r="K2" s="94" t="s">
        <v>41</v>
      </c>
      <c r="L2" s="94" t="s">
        <v>42</v>
      </c>
      <c r="M2" s="94" t="s">
        <v>43</v>
      </c>
      <c r="N2" s="67" t="s">
        <v>70</v>
      </c>
      <c r="O2" s="5"/>
    </row>
    <row r="3" spans="1:18">
      <c r="A3" s="61">
        <v>1</v>
      </c>
      <c r="B3" s="62">
        <v>2</v>
      </c>
      <c r="C3" s="62">
        <v>3</v>
      </c>
      <c r="D3" s="62">
        <v>4</v>
      </c>
      <c r="E3" s="62">
        <v>5</v>
      </c>
      <c r="F3" s="62">
        <v>6</v>
      </c>
      <c r="G3" s="62">
        <v>7</v>
      </c>
      <c r="H3" s="62">
        <v>8</v>
      </c>
      <c r="I3" s="62">
        <v>9</v>
      </c>
      <c r="J3" s="62">
        <v>10</v>
      </c>
      <c r="K3" s="62">
        <v>11</v>
      </c>
      <c r="L3" s="62">
        <v>12</v>
      </c>
      <c r="M3" s="62">
        <v>13</v>
      </c>
      <c r="N3" s="63">
        <v>14</v>
      </c>
      <c r="O3" s="5"/>
    </row>
    <row r="4" spans="1:18">
      <c r="A4" s="196" t="s">
        <v>190</v>
      </c>
      <c r="B4" s="64">
        <v>17678.640000000007</v>
      </c>
      <c r="C4" s="64">
        <v>16844.535238095239</v>
      </c>
      <c r="D4" s="64">
        <v>17299.752727272731</v>
      </c>
      <c r="E4" s="64">
        <v>17847.830909090906</v>
      </c>
      <c r="F4" s="64">
        <v>18176.863181818178</v>
      </c>
      <c r="G4" s="64">
        <v>19352.856666666667</v>
      </c>
      <c r="H4" s="64">
        <v>20241.542272727274</v>
      </c>
      <c r="I4" s="64">
        <v>20122.081363636364</v>
      </c>
      <c r="J4" s="64">
        <v>19927.59</v>
      </c>
      <c r="K4" s="64">
        <v>19288.541000000005</v>
      </c>
      <c r="L4" s="64">
        <v>18036.618499999997</v>
      </c>
      <c r="M4" s="64">
        <v>18456.853181818176</v>
      </c>
      <c r="N4" s="65">
        <v>18605.177401574798</v>
      </c>
      <c r="O4" s="14"/>
      <c r="P4" s="14"/>
      <c r="Q4" s="14"/>
      <c r="R4" s="5"/>
    </row>
    <row r="5" spans="1:18">
      <c r="A5" s="196" t="s">
        <v>214</v>
      </c>
      <c r="B5" s="64">
        <v>19450.140555555558</v>
      </c>
      <c r="C5" s="64">
        <v>18325.450454545455</v>
      </c>
      <c r="D5" s="64">
        <v>18228.935909090909</v>
      </c>
      <c r="E5" s="64">
        <v>18616.407619047619</v>
      </c>
      <c r="F5" s="64">
        <v>16887.525714285719</v>
      </c>
      <c r="G5" s="64">
        <v>16694.77285714286</v>
      </c>
      <c r="H5" s="64">
        <v>16822.841578947369</v>
      </c>
      <c r="I5" s="64">
        <v>16664.475500000004</v>
      </c>
      <c r="J5" s="64">
        <v>15959.965714285712</v>
      </c>
      <c r="K5" s="64">
        <v>16357.566818181816</v>
      </c>
      <c r="L5" s="64">
        <v>17836.327499999999</v>
      </c>
      <c r="M5" s="64">
        <v>17415.88</v>
      </c>
      <c r="N5" s="65">
        <v>17422.879598393585</v>
      </c>
      <c r="O5" s="14"/>
      <c r="P5" s="14"/>
      <c r="Q5" s="14"/>
      <c r="R5" s="5"/>
    </row>
    <row r="6" spans="1:18">
      <c r="A6" s="196" t="s">
        <v>233</v>
      </c>
      <c r="B6" s="64">
        <v>17282.963000000003</v>
      </c>
      <c r="C6" s="64">
        <v>16396.230909090911</v>
      </c>
      <c r="D6" s="64">
        <v>16737.143809523812</v>
      </c>
      <c r="E6" s="64">
        <v>17210.194090909088</v>
      </c>
      <c r="F6" s="64">
        <v>17583.88571428572</v>
      </c>
      <c r="G6" s="64">
        <v>18125.300500000005</v>
      </c>
      <c r="H6" s="64">
        <v>18720.919999999998</v>
      </c>
      <c r="I6" s="64">
        <v>18672.110499999999</v>
      </c>
      <c r="J6" s="64">
        <v>19365.1895</v>
      </c>
      <c r="K6" s="64">
        <v>19874.656521739129</v>
      </c>
      <c r="L6" s="64">
        <v>19463.736499999995</v>
      </c>
      <c r="M6" s="64">
        <v>19147.178421052628</v>
      </c>
      <c r="N6" s="65">
        <v>18202.095502008026</v>
      </c>
      <c r="O6" s="14"/>
      <c r="P6" s="14"/>
      <c r="Q6" s="14"/>
      <c r="R6" s="5"/>
    </row>
    <row r="7" spans="1:18">
      <c r="A7" s="196" t="s">
        <v>245</v>
      </c>
      <c r="B7" s="64">
        <v>18815.7765</v>
      </c>
      <c r="C7" s="64">
        <v>19967.823913043481</v>
      </c>
      <c r="D7" s="64">
        <v>19129.289500000003</v>
      </c>
      <c r="E7" s="64">
        <v>19709.714347826088</v>
      </c>
      <c r="F7" s="64">
        <v>18641.414500000003</v>
      </c>
      <c r="G7" s="64">
        <v>19627.233000000004</v>
      </c>
      <c r="H7" s="64">
        <v>20492.936666666668</v>
      </c>
      <c r="I7" s="64">
        <v>20638.092000000001</v>
      </c>
      <c r="J7" s="64">
        <v>20973.605714285717</v>
      </c>
      <c r="K7" s="64">
        <v>20943.422608695648</v>
      </c>
      <c r="L7" s="64">
        <v>20521.340526315787</v>
      </c>
      <c r="M7" s="64">
        <v>21815.714761904761</v>
      </c>
      <c r="N7" s="65">
        <v>20120.123784860556</v>
      </c>
      <c r="O7" s="14"/>
      <c r="P7" s="14"/>
      <c r="Q7" s="14"/>
      <c r="R7" s="5"/>
    </row>
    <row r="8" spans="1:18">
      <c r="A8" s="196" t="s">
        <v>292</v>
      </c>
      <c r="B8" s="405">
        <v>22569.499444444442</v>
      </c>
      <c r="C8" s="405">
        <v>23745.902857142864</v>
      </c>
      <c r="D8" s="405">
        <v>25226.808095238095</v>
      </c>
      <c r="E8" s="405">
        <v>25723.457272727272</v>
      </c>
      <c r="F8" s="64">
        <v>26057.962631578946</v>
      </c>
      <c r="G8" s="405">
        <v>26910.518636363631</v>
      </c>
      <c r="H8" s="64">
        <v>26636.139444444445</v>
      </c>
      <c r="I8" s="405">
        <v>28142.153888888883</v>
      </c>
      <c r="J8" s="405">
        <v>27656.105909090911</v>
      </c>
      <c r="K8" s="69">
        <v>28220.84</v>
      </c>
      <c r="L8" s="69">
        <v>28952.86</v>
      </c>
      <c r="M8" s="69">
        <v>28541.57</v>
      </c>
      <c r="N8" s="406">
        <v>26556.532757201636</v>
      </c>
      <c r="O8" s="453"/>
      <c r="P8" s="14"/>
      <c r="Q8" s="14"/>
      <c r="R8" s="5"/>
    </row>
    <row r="9" spans="1:18">
      <c r="A9" s="196" t="s">
        <v>408</v>
      </c>
      <c r="B9" s="405">
        <v>28112.720000000001</v>
      </c>
      <c r="C9" s="405">
        <v>27426.53</v>
      </c>
      <c r="D9" s="405">
        <v>27138</v>
      </c>
      <c r="E9" s="405">
        <v>28015.599565217392</v>
      </c>
      <c r="F9" s="64">
        <v>27386.86</v>
      </c>
      <c r="G9" s="405">
        <v>25705.4</v>
      </c>
      <c r="H9" s="64">
        <v>27011.8</v>
      </c>
      <c r="I9" s="405">
        <v>26013.65</v>
      </c>
      <c r="J9" s="64">
        <v>25658</v>
      </c>
      <c r="K9" s="69" t="s">
        <v>393</v>
      </c>
      <c r="L9" s="69" t="s">
        <v>393</v>
      </c>
      <c r="M9" s="69" t="s">
        <v>393</v>
      </c>
      <c r="N9" s="406">
        <v>26947.695645161297</v>
      </c>
      <c r="O9" s="453"/>
      <c r="P9" s="14"/>
      <c r="Q9" s="14"/>
      <c r="R9" s="5"/>
    </row>
    <row r="10" spans="1:18" s="575" customFormat="1" ht="15.75" customHeight="1">
      <c r="A10" s="724" t="s">
        <v>575</v>
      </c>
    </row>
    <row r="11" spans="1:18">
      <c r="A11" s="122" t="s">
        <v>228</v>
      </c>
    </row>
    <row r="26" spans="1:3">
      <c r="A26" s="241"/>
      <c r="B26" s="242"/>
      <c r="C26" s="242"/>
    </row>
    <row r="27" spans="1:3">
      <c r="A27" s="837"/>
      <c r="B27" s="838"/>
      <c r="C27" s="838"/>
    </row>
  </sheetData>
  <mergeCells count="2">
    <mergeCell ref="A1:N1"/>
    <mergeCell ref="A27:C27"/>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N11"/>
  <sheetViews>
    <sheetView workbookViewId="0">
      <selection activeCell="K17" sqref="K17"/>
    </sheetView>
  </sheetViews>
  <sheetFormatPr defaultRowHeight="18.75"/>
  <cols>
    <col min="1" max="1" width="13.6640625" style="66" customWidth="1"/>
    <col min="2" max="2" width="9.33203125" style="66" customWidth="1"/>
    <col min="3" max="3" width="9.5" style="66" customWidth="1"/>
    <col min="4" max="4" width="10.33203125" style="66" customWidth="1"/>
    <col min="5" max="5" width="9.83203125" style="66" customWidth="1"/>
    <col min="6" max="6" width="10.33203125" style="66" customWidth="1"/>
    <col min="7" max="8" width="10.1640625" style="66" customWidth="1"/>
    <col min="9" max="9" width="9.83203125" style="66" customWidth="1"/>
    <col min="10" max="13" width="10.1640625" style="66" bestFit="1" customWidth="1"/>
    <col min="14" max="14" width="11.6640625" style="66" customWidth="1"/>
    <col min="15" max="253" width="9.33203125" style="66"/>
    <col min="254" max="254" width="11.33203125" style="66" customWidth="1"/>
    <col min="255" max="255" width="12.83203125" style="66" customWidth="1"/>
    <col min="256" max="256" width="9.83203125" style="66" customWidth="1"/>
    <col min="257" max="257" width="12.5" style="66" customWidth="1"/>
    <col min="258" max="258" width="10.33203125" style="66" customWidth="1"/>
    <col min="259" max="259" width="10.83203125" style="66" bestFit="1" customWidth="1"/>
    <col min="260" max="260" width="10.5" style="66" customWidth="1"/>
    <col min="261" max="261" width="10.83203125" style="66" bestFit="1" customWidth="1"/>
    <col min="262" max="262" width="10.33203125" style="66" customWidth="1"/>
    <col min="263" max="266" width="10.1640625" style="66" bestFit="1" customWidth="1"/>
    <col min="267" max="267" width="11.6640625" style="66" customWidth="1"/>
    <col min="268" max="509" width="9.33203125" style="66"/>
    <col min="510" max="510" width="11.33203125" style="66" customWidth="1"/>
    <col min="511" max="511" width="12.83203125" style="66" customWidth="1"/>
    <col min="512" max="512" width="9.83203125" style="66" customWidth="1"/>
    <col min="513" max="513" width="12.5" style="66" customWidth="1"/>
    <col min="514" max="514" width="10.33203125" style="66" customWidth="1"/>
    <col min="515" max="515" width="10.83203125" style="66" bestFit="1" customWidth="1"/>
    <col min="516" max="516" width="10.5" style="66" customWidth="1"/>
    <col min="517" max="517" width="10.83203125" style="66" bestFit="1" customWidth="1"/>
    <col min="518" max="518" width="10.33203125" style="66" customWidth="1"/>
    <col min="519" max="522" width="10.1640625" style="66" bestFit="1" customWidth="1"/>
    <col min="523" max="523" width="11.6640625" style="66" customWidth="1"/>
    <col min="524" max="765" width="9.33203125" style="66"/>
    <col min="766" max="766" width="11.33203125" style="66" customWidth="1"/>
    <col min="767" max="767" width="12.83203125" style="66" customWidth="1"/>
    <col min="768" max="768" width="9.83203125" style="66" customWidth="1"/>
    <col min="769" max="769" width="12.5" style="66" customWidth="1"/>
    <col min="770" max="770" width="10.33203125" style="66" customWidth="1"/>
    <col min="771" max="771" width="10.83203125" style="66" bestFit="1" customWidth="1"/>
    <col min="772" max="772" width="10.5" style="66" customWidth="1"/>
    <col min="773" max="773" width="10.83203125" style="66" bestFit="1" customWidth="1"/>
    <col min="774" max="774" width="10.33203125" style="66" customWidth="1"/>
    <col min="775" max="778" width="10.1640625" style="66" bestFit="1" customWidth="1"/>
    <col min="779" max="779" width="11.6640625" style="66" customWidth="1"/>
    <col min="780" max="1021" width="9.33203125" style="66"/>
    <col min="1022" max="1022" width="11.33203125" style="66" customWidth="1"/>
    <col min="1023" max="1023" width="12.83203125" style="66" customWidth="1"/>
    <col min="1024" max="1024" width="9.83203125" style="66" customWidth="1"/>
    <col min="1025" max="1025" width="12.5" style="66" customWidth="1"/>
    <col min="1026" max="1026" width="10.33203125" style="66" customWidth="1"/>
    <col min="1027" max="1027" width="10.83203125" style="66" bestFit="1" customWidth="1"/>
    <col min="1028" max="1028" width="10.5" style="66" customWidth="1"/>
    <col min="1029" max="1029" width="10.83203125" style="66" bestFit="1" customWidth="1"/>
    <col min="1030" max="1030" width="10.33203125" style="66" customWidth="1"/>
    <col min="1031" max="1034" width="10.1640625" style="66" bestFit="1" customWidth="1"/>
    <col min="1035" max="1035" width="11.6640625" style="66" customWidth="1"/>
    <col min="1036" max="1277" width="9.33203125" style="66"/>
    <col min="1278" max="1278" width="11.33203125" style="66" customWidth="1"/>
    <col min="1279" max="1279" width="12.83203125" style="66" customWidth="1"/>
    <col min="1280" max="1280" width="9.83203125" style="66" customWidth="1"/>
    <col min="1281" max="1281" width="12.5" style="66" customWidth="1"/>
    <col min="1282" max="1282" width="10.33203125" style="66" customWidth="1"/>
    <col min="1283" max="1283" width="10.83203125" style="66" bestFit="1" customWidth="1"/>
    <col min="1284" max="1284" width="10.5" style="66" customWidth="1"/>
    <col min="1285" max="1285" width="10.83203125" style="66" bestFit="1" customWidth="1"/>
    <col min="1286" max="1286" width="10.33203125" style="66" customWidth="1"/>
    <col min="1287" max="1290" width="10.1640625" style="66" bestFit="1" customWidth="1"/>
    <col min="1291" max="1291" width="11.6640625" style="66" customWidth="1"/>
    <col min="1292" max="1533" width="9.33203125" style="66"/>
    <col min="1534" max="1534" width="11.33203125" style="66" customWidth="1"/>
    <col min="1535" max="1535" width="12.83203125" style="66" customWidth="1"/>
    <col min="1536" max="1536" width="9.83203125" style="66" customWidth="1"/>
    <col min="1537" max="1537" width="12.5" style="66" customWidth="1"/>
    <col min="1538" max="1538" width="10.33203125" style="66" customWidth="1"/>
    <col min="1539" max="1539" width="10.83203125" style="66" bestFit="1" customWidth="1"/>
    <col min="1540" max="1540" width="10.5" style="66" customWidth="1"/>
    <col min="1541" max="1541" width="10.83203125" style="66" bestFit="1" customWidth="1"/>
    <col min="1542" max="1542" width="10.33203125" style="66" customWidth="1"/>
    <col min="1543" max="1546" width="10.1640625" style="66" bestFit="1" customWidth="1"/>
    <col min="1547" max="1547" width="11.6640625" style="66" customWidth="1"/>
    <col min="1548" max="1789" width="9.33203125" style="66"/>
    <col min="1790" max="1790" width="11.33203125" style="66" customWidth="1"/>
    <col min="1791" max="1791" width="12.83203125" style="66" customWidth="1"/>
    <col min="1792" max="1792" width="9.83203125" style="66" customWidth="1"/>
    <col min="1793" max="1793" width="12.5" style="66" customWidth="1"/>
    <col min="1794" max="1794" width="10.33203125" style="66" customWidth="1"/>
    <col min="1795" max="1795" width="10.83203125" style="66" bestFit="1" customWidth="1"/>
    <col min="1796" max="1796" width="10.5" style="66" customWidth="1"/>
    <col min="1797" max="1797" width="10.83203125" style="66" bestFit="1" customWidth="1"/>
    <col min="1798" max="1798" width="10.33203125" style="66" customWidth="1"/>
    <col min="1799" max="1802" width="10.1640625" style="66" bestFit="1" customWidth="1"/>
    <col min="1803" max="1803" width="11.6640625" style="66" customWidth="1"/>
    <col min="1804" max="2045" width="9.33203125" style="66"/>
    <col min="2046" max="2046" width="11.33203125" style="66" customWidth="1"/>
    <col min="2047" max="2047" width="12.83203125" style="66" customWidth="1"/>
    <col min="2048" max="2048" width="9.83203125" style="66" customWidth="1"/>
    <col min="2049" max="2049" width="12.5" style="66" customWidth="1"/>
    <col min="2050" max="2050" width="10.33203125" style="66" customWidth="1"/>
    <col min="2051" max="2051" width="10.83203125" style="66" bestFit="1" customWidth="1"/>
    <col min="2052" max="2052" width="10.5" style="66" customWidth="1"/>
    <col min="2053" max="2053" width="10.83203125" style="66" bestFit="1" customWidth="1"/>
    <col min="2054" max="2054" width="10.33203125" style="66" customWidth="1"/>
    <col min="2055" max="2058" width="10.1640625" style="66" bestFit="1" customWidth="1"/>
    <col min="2059" max="2059" width="11.6640625" style="66" customWidth="1"/>
    <col min="2060" max="2301" width="9.33203125" style="66"/>
    <col min="2302" max="2302" width="11.33203125" style="66" customWidth="1"/>
    <col min="2303" max="2303" width="12.83203125" style="66" customWidth="1"/>
    <col min="2304" max="2304" width="9.83203125" style="66" customWidth="1"/>
    <col min="2305" max="2305" width="12.5" style="66" customWidth="1"/>
    <col min="2306" max="2306" width="10.33203125" style="66" customWidth="1"/>
    <col min="2307" max="2307" width="10.83203125" style="66" bestFit="1" customWidth="1"/>
    <col min="2308" max="2308" width="10.5" style="66" customWidth="1"/>
    <col min="2309" max="2309" width="10.83203125" style="66" bestFit="1" customWidth="1"/>
    <col min="2310" max="2310" width="10.33203125" style="66" customWidth="1"/>
    <col min="2311" max="2314" width="10.1640625" style="66" bestFit="1" customWidth="1"/>
    <col min="2315" max="2315" width="11.6640625" style="66" customWidth="1"/>
    <col min="2316" max="2557" width="9.33203125" style="66"/>
    <col min="2558" max="2558" width="11.33203125" style="66" customWidth="1"/>
    <col min="2559" max="2559" width="12.83203125" style="66" customWidth="1"/>
    <col min="2560" max="2560" width="9.83203125" style="66" customWidth="1"/>
    <col min="2561" max="2561" width="12.5" style="66" customWidth="1"/>
    <col min="2562" max="2562" width="10.33203125" style="66" customWidth="1"/>
    <col min="2563" max="2563" width="10.83203125" style="66" bestFit="1" customWidth="1"/>
    <col min="2564" max="2564" width="10.5" style="66" customWidth="1"/>
    <col min="2565" max="2565" width="10.83203125" style="66" bestFit="1" customWidth="1"/>
    <col min="2566" max="2566" width="10.33203125" style="66" customWidth="1"/>
    <col min="2567" max="2570" width="10.1640625" style="66" bestFit="1" customWidth="1"/>
    <col min="2571" max="2571" width="11.6640625" style="66" customWidth="1"/>
    <col min="2572" max="2813" width="9.33203125" style="66"/>
    <col min="2814" max="2814" width="11.33203125" style="66" customWidth="1"/>
    <col min="2815" max="2815" width="12.83203125" style="66" customWidth="1"/>
    <col min="2816" max="2816" width="9.83203125" style="66" customWidth="1"/>
    <col min="2817" max="2817" width="12.5" style="66" customWidth="1"/>
    <col min="2818" max="2818" width="10.33203125" style="66" customWidth="1"/>
    <col min="2819" max="2819" width="10.83203125" style="66" bestFit="1" customWidth="1"/>
    <col min="2820" max="2820" width="10.5" style="66" customWidth="1"/>
    <col min="2821" max="2821" width="10.83203125" style="66" bestFit="1" customWidth="1"/>
    <col min="2822" max="2822" width="10.33203125" style="66" customWidth="1"/>
    <col min="2823" max="2826" width="10.1640625" style="66" bestFit="1" customWidth="1"/>
    <col min="2827" max="2827" width="11.6640625" style="66" customWidth="1"/>
    <col min="2828" max="3069" width="9.33203125" style="66"/>
    <col min="3070" max="3070" width="11.33203125" style="66" customWidth="1"/>
    <col min="3071" max="3071" width="12.83203125" style="66" customWidth="1"/>
    <col min="3072" max="3072" width="9.83203125" style="66" customWidth="1"/>
    <col min="3073" max="3073" width="12.5" style="66" customWidth="1"/>
    <col min="3074" max="3074" width="10.33203125" style="66" customWidth="1"/>
    <col min="3075" max="3075" width="10.83203125" style="66" bestFit="1" customWidth="1"/>
    <col min="3076" max="3076" width="10.5" style="66" customWidth="1"/>
    <col min="3077" max="3077" width="10.83203125" style="66" bestFit="1" customWidth="1"/>
    <col min="3078" max="3078" width="10.33203125" style="66" customWidth="1"/>
    <col min="3079" max="3082" width="10.1640625" style="66" bestFit="1" customWidth="1"/>
    <col min="3083" max="3083" width="11.6640625" style="66" customWidth="1"/>
    <col min="3084" max="3325" width="9.33203125" style="66"/>
    <col min="3326" max="3326" width="11.33203125" style="66" customWidth="1"/>
    <col min="3327" max="3327" width="12.83203125" style="66" customWidth="1"/>
    <col min="3328" max="3328" width="9.83203125" style="66" customWidth="1"/>
    <col min="3329" max="3329" width="12.5" style="66" customWidth="1"/>
    <col min="3330" max="3330" width="10.33203125" style="66" customWidth="1"/>
    <col min="3331" max="3331" width="10.83203125" style="66" bestFit="1" customWidth="1"/>
    <col min="3332" max="3332" width="10.5" style="66" customWidth="1"/>
    <col min="3333" max="3333" width="10.83203125" style="66" bestFit="1" customWidth="1"/>
    <col min="3334" max="3334" width="10.33203125" style="66" customWidth="1"/>
    <col min="3335" max="3338" width="10.1640625" style="66" bestFit="1" customWidth="1"/>
    <col min="3339" max="3339" width="11.6640625" style="66" customWidth="1"/>
    <col min="3340" max="3581" width="9.33203125" style="66"/>
    <col min="3582" max="3582" width="11.33203125" style="66" customWidth="1"/>
    <col min="3583" max="3583" width="12.83203125" style="66" customWidth="1"/>
    <col min="3584" max="3584" width="9.83203125" style="66" customWidth="1"/>
    <col min="3585" max="3585" width="12.5" style="66" customWidth="1"/>
    <col min="3586" max="3586" width="10.33203125" style="66" customWidth="1"/>
    <col min="3587" max="3587" width="10.83203125" style="66" bestFit="1" customWidth="1"/>
    <col min="3588" max="3588" width="10.5" style="66" customWidth="1"/>
    <col min="3589" max="3589" width="10.83203125" style="66" bestFit="1" customWidth="1"/>
    <col min="3590" max="3590" width="10.33203125" style="66" customWidth="1"/>
    <col min="3591" max="3594" width="10.1640625" style="66" bestFit="1" customWidth="1"/>
    <col min="3595" max="3595" width="11.6640625" style="66" customWidth="1"/>
    <col min="3596" max="3837" width="9.33203125" style="66"/>
    <col min="3838" max="3838" width="11.33203125" style="66" customWidth="1"/>
    <col min="3839" max="3839" width="12.83203125" style="66" customWidth="1"/>
    <col min="3840" max="3840" width="9.83203125" style="66" customWidth="1"/>
    <col min="3841" max="3841" width="12.5" style="66" customWidth="1"/>
    <col min="3842" max="3842" width="10.33203125" style="66" customWidth="1"/>
    <col min="3843" max="3843" width="10.83203125" style="66" bestFit="1" customWidth="1"/>
    <col min="3844" max="3844" width="10.5" style="66" customWidth="1"/>
    <col min="3845" max="3845" width="10.83203125" style="66" bestFit="1" customWidth="1"/>
    <col min="3846" max="3846" width="10.33203125" style="66" customWidth="1"/>
    <col min="3847" max="3850" width="10.1640625" style="66" bestFit="1" customWidth="1"/>
    <col min="3851" max="3851" width="11.6640625" style="66" customWidth="1"/>
    <col min="3852" max="4093" width="9.33203125" style="66"/>
    <col min="4094" max="4094" width="11.33203125" style="66" customWidth="1"/>
    <col min="4095" max="4095" width="12.83203125" style="66" customWidth="1"/>
    <col min="4096" max="4096" width="9.83203125" style="66" customWidth="1"/>
    <col min="4097" max="4097" width="12.5" style="66" customWidth="1"/>
    <col min="4098" max="4098" width="10.33203125" style="66" customWidth="1"/>
    <col min="4099" max="4099" width="10.83203125" style="66" bestFit="1" customWidth="1"/>
    <col min="4100" max="4100" width="10.5" style="66" customWidth="1"/>
    <col min="4101" max="4101" width="10.83203125" style="66" bestFit="1" customWidth="1"/>
    <col min="4102" max="4102" width="10.33203125" style="66" customWidth="1"/>
    <col min="4103" max="4106" width="10.1640625" style="66" bestFit="1" customWidth="1"/>
    <col min="4107" max="4107" width="11.6640625" style="66" customWidth="1"/>
    <col min="4108" max="4349" width="9.33203125" style="66"/>
    <col min="4350" max="4350" width="11.33203125" style="66" customWidth="1"/>
    <col min="4351" max="4351" width="12.83203125" style="66" customWidth="1"/>
    <col min="4352" max="4352" width="9.83203125" style="66" customWidth="1"/>
    <col min="4353" max="4353" width="12.5" style="66" customWidth="1"/>
    <col min="4354" max="4354" width="10.33203125" style="66" customWidth="1"/>
    <col min="4355" max="4355" width="10.83203125" style="66" bestFit="1" customWidth="1"/>
    <col min="4356" max="4356" width="10.5" style="66" customWidth="1"/>
    <col min="4357" max="4357" width="10.83203125" style="66" bestFit="1" customWidth="1"/>
    <col min="4358" max="4358" width="10.33203125" style="66" customWidth="1"/>
    <col min="4359" max="4362" width="10.1640625" style="66" bestFit="1" customWidth="1"/>
    <col min="4363" max="4363" width="11.6640625" style="66" customWidth="1"/>
    <col min="4364" max="4605" width="9.33203125" style="66"/>
    <col min="4606" max="4606" width="11.33203125" style="66" customWidth="1"/>
    <col min="4607" max="4607" width="12.83203125" style="66" customWidth="1"/>
    <col min="4608" max="4608" width="9.83203125" style="66" customWidth="1"/>
    <col min="4609" max="4609" width="12.5" style="66" customWidth="1"/>
    <col min="4610" max="4610" width="10.33203125" style="66" customWidth="1"/>
    <col min="4611" max="4611" width="10.83203125" style="66" bestFit="1" customWidth="1"/>
    <col min="4612" max="4612" width="10.5" style="66" customWidth="1"/>
    <col min="4613" max="4613" width="10.83203125" style="66" bestFit="1" customWidth="1"/>
    <col min="4614" max="4614" width="10.33203125" style="66" customWidth="1"/>
    <col min="4615" max="4618" width="10.1640625" style="66" bestFit="1" customWidth="1"/>
    <col min="4619" max="4619" width="11.6640625" style="66" customWidth="1"/>
    <col min="4620" max="4861" width="9.33203125" style="66"/>
    <col min="4862" max="4862" width="11.33203125" style="66" customWidth="1"/>
    <col min="4863" max="4863" width="12.83203125" style="66" customWidth="1"/>
    <col min="4864" max="4864" width="9.83203125" style="66" customWidth="1"/>
    <col min="4865" max="4865" width="12.5" style="66" customWidth="1"/>
    <col min="4866" max="4866" width="10.33203125" style="66" customWidth="1"/>
    <col min="4867" max="4867" width="10.83203125" style="66" bestFit="1" customWidth="1"/>
    <col min="4868" max="4868" width="10.5" style="66" customWidth="1"/>
    <col min="4869" max="4869" width="10.83203125" style="66" bestFit="1" customWidth="1"/>
    <col min="4870" max="4870" width="10.33203125" style="66" customWidth="1"/>
    <col min="4871" max="4874" width="10.1640625" style="66" bestFit="1" customWidth="1"/>
    <col min="4875" max="4875" width="11.6640625" style="66" customWidth="1"/>
    <col min="4876" max="5117" width="9.33203125" style="66"/>
    <col min="5118" max="5118" width="11.33203125" style="66" customWidth="1"/>
    <col min="5119" max="5119" width="12.83203125" style="66" customWidth="1"/>
    <col min="5120" max="5120" width="9.83203125" style="66" customWidth="1"/>
    <col min="5121" max="5121" width="12.5" style="66" customWidth="1"/>
    <col min="5122" max="5122" width="10.33203125" style="66" customWidth="1"/>
    <col min="5123" max="5123" width="10.83203125" style="66" bestFit="1" customWidth="1"/>
    <col min="5124" max="5124" width="10.5" style="66" customWidth="1"/>
    <col min="5125" max="5125" width="10.83203125" style="66" bestFit="1" customWidth="1"/>
    <col min="5126" max="5126" width="10.33203125" style="66" customWidth="1"/>
    <col min="5127" max="5130" width="10.1640625" style="66" bestFit="1" customWidth="1"/>
    <col min="5131" max="5131" width="11.6640625" style="66" customWidth="1"/>
    <col min="5132" max="5373" width="9.33203125" style="66"/>
    <col min="5374" max="5374" width="11.33203125" style="66" customWidth="1"/>
    <col min="5375" max="5375" width="12.83203125" style="66" customWidth="1"/>
    <col min="5376" max="5376" width="9.83203125" style="66" customWidth="1"/>
    <col min="5377" max="5377" width="12.5" style="66" customWidth="1"/>
    <col min="5378" max="5378" width="10.33203125" style="66" customWidth="1"/>
    <col min="5379" max="5379" width="10.83203125" style="66" bestFit="1" customWidth="1"/>
    <col min="5380" max="5380" width="10.5" style="66" customWidth="1"/>
    <col min="5381" max="5381" width="10.83203125" style="66" bestFit="1" customWidth="1"/>
    <col min="5382" max="5382" width="10.33203125" style="66" customWidth="1"/>
    <col min="5383" max="5386" width="10.1640625" style="66" bestFit="1" customWidth="1"/>
    <col min="5387" max="5387" width="11.6640625" style="66" customWidth="1"/>
    <col min="5388" max="5629" width="9.33203125" style="66"/>
    <col min="5630" max="5630" width="11.33203125" style="66" customWidth="1"/>
    <col min="5631" max="5631" width="12.83203125" style="66" customWidth="1"/>
    <col min="5632" max="5632" width="9.83203125" style="66" customWidth="1"/>
    <col min="5633" max="5633" width="12.5" style="66" customWidth="1"/>
    <col min="5634" max="5634" width="10.33203125" style="66" customWidth="1"/>
    <col min="5635" max="5635" width="10.83203125" style="66" bestFit="1" customWidth="1"/>
    <col min="5636" max="5636" width="10.5" style="66" customWidth="1"/>
    <col min="5637" max="5637" width="10.83203125" style="66" bestFit="1" customWidth="1"/>
    <col min="5638" max="5638" width="10.33203125" style="66" customWidth="1"/>
    <col min="5639" max="5642" width="10.1640625" style="66" bestFit="1" customWidth="1"/>
    <col min="5643" max="5643" width="11.6640625" style="66" customWidth="1"/>
    <col min="5644" max="5885" width="9.33203125" style="66"/>
    <col min="5886" max="5886" width="11.33203125" style="66" customWidth="1"/>
    <col min="5887" max="5887" width="12.83203125" style="66" customWidth="1"/>
    <col min="5888" max="5888" width="9.83203125" style="66" customWidth="1"/>
    <col min="5889" max="5889" width="12.5" style="66" customWidth="1"/>
    <col min="5890" max="5890" width="10.33203125" style="66" customWidth="1"/>
    <col min="5891" max="5891" width="10.83203125" style="66" bestFit="1" customWidth="1"/>
    <col min="5892" max="5892" width="10.5" style="66" customWidth="1"/>
    <col min="5893" max="5893" width="10.83203125" style="66" bestFit="1" customWidth="1"/>
    <col min="5894" max="5894" width="10.33203125" style="66" customWidth="1"/>
    <col min="5895" max="5898" width="10.1640625" style="66" bestFit="1" customWidth="1"/>
    <col min="5899" max="5899" width="11.6640625" style="66" customWidth="1"/>
    <col min="5900" max="6141" width="9.33203125" style="66"/>
    <col min="6142" max="6142" width="11.33203125" style="66" customWidth="1"/>
    <col min="6143" max="6143" width="12.83203125" style="66" customWidth="1"/>
    <col min="6144" max="6144" width="9.83203125" style="66" customWidth="1"/>
    <col min="6145" max="6145" width="12.5" style="66" customWidth="1"/>
    <col min="6146" max="6146" width="10.33203125" style="66" customWidth="1"/>
    <col min="6147" max="6147" width="10.83203125" style="66" bestFit="1" customWidth="1"/>
    <col min="6148" max="6148" width="10.5" style="66" customWidth="1"/>
    <col min="6149" max="6149" width="10.83203125" style="66" bestFit="1" customWidth="1"/>
    <col min="6150" max="6150" width="10.33203125" style="66" customWidth="1"/>
    <col min="6151" max="6154" width="10.1640625" style="66" bestFit="1" customWidth="1"/>
    <col min="6155" max="6155" width="11.6640625" style="66" customWidth="1"/>
    <col min="6156" max="6397" width="9.33203125" style="66"/>
    <col min="6398" max="6398" width="11.33203125" style="66" customWidth="1"/>
    <col min="6399" max="6399" width="12.83203125" style="66" customWidth="1"/>
    <col min="6400" max="6400" width="9.83203125" style="66" customWidth="1"/>
    <col min="6401" max="6401" width="12.5" style="66" customWidth="1"/>
    <col min="6402" max="6402" width="10.33203125" style="66" customWidth="1"/>
    <col min="6403" max="6403" width="10.83203125" style="66" bestFit="1" customWidth="1"/>
    <col min="6404" max="6404" width="10.5" style="66" customWidth="1"/>
    <col min="6405" max="6405" width="10.83203125" style="66" bestFit="1" customWidth="1"/>
    <col min="6406" max="6406" width="10.33203125" style="66" customWidth="1"/>
    <col min="6407" max="6410" width="10.1640625" style="66" bestFit="1" customWidth="1"/>
    <col min="6411" max="6411" width="11.6640625" style="66" customWidth="1"/>
    <col min="6412" max="6653" width="9.33203125" style="66"/>
    <col min="6654" max="6654" width="11.33203125" style="66" customWidth="1"/>
    <col min="6655" max="6655" width="12.83203125" style="66" customWidth="1"/>
    <col min="6656" max="6656" width="9.83203125" style="66" customWidth="1"/>
    <col min="6657" max="6657" width="12.5" style="66" customWidth="1"/>
    <col min="6658" max="6658" width="10.33203125" style="66" customWidth="1"/>
    <col min="6659" max="6659" width="10.83203125" style="66" bestFit="1" customWidth="1"/>
    <col min="6660" max="6660" width="10.5" style="66" customWidth="1"/>
    <col min="6661" max="6661" width="10.83203125" style="66" bestFit="1" customWidth="1"/>
    <col min="6662" max="6662" width="10.33203125" style="66" customWidth="1"/>
    <col min="6663" max="6666" width="10.1640625" style="66" bestFit="1" customWidth="1"/>
    <col min="6667" max="6667" width="11.6640625" style="66" customWidth="1"/>
    <col min="6668" max="6909" width="9.33203125" style="66"/>
    <col min="6910" max="6910" width="11.33203125" style="66" customWidth="1"/>
    <col min="6911" max="6911" width="12.83203125" style="66" customWidth="1"/>
    <col min="6912" max="6912" width="9.83203125" style="66" customWidth="1"/>
    <col min="6913" max="6913" width="12.5" style="66" customWidth="1"/>
    <col min="6914" max="6914" width="10.33203125" style="66" customWidth="1"/>
    <col min="6915" max="6915" width="10.83203125" style="66" bestFit="1" customWidth="1"/>
    <col min="6916" max="6916" width="10.5" style="66" customWidth="1"/>
    <col min="6917" max="6917" width="10.83203125" style="66" bestFit="1" customWidth="1"/>
    <col min="6918" max="6918" width="10.33203125" style="66" customWidth="1"/>
    <col min="6919" max="6922" width="10.1640625" style="66" bestFit="1" customWidth="1"/>
    <col min="6923" max="6923" width="11.6640625" style="66" customWidth="1"/>
    <col min="6924" max="7165" width="9.33203125" style="66"/>
    <col min="7166" max="7166" width="11.33203125" style="66" customWidth="1"/>
    <col min="7167" max="7167" width="12.83203125" style="66" customWidth="1"/>
    <col min="7168" max="7168" width="9.83203125" style="66" customWidth="1"/>
    <col min="7169" max="7169" width="12.5" style="66" customWidth="1"/>
    <col min="7170" max="7170" width="10.33203125" style="66" customWidth="1"/>
    <col min="7171" max="7171" width="10.83203125" style="66" bestFit="1" customWidth="1"/>
    <col min="7172" max="7172" width="10.5" style="66" customWidth="1"/>
    <col min="7173" max="7173" width="10.83203125" style="66" bestFit="1" customWidth="1"/>
    <col min="7174" max="7174" width="10.33203125" style="66" customWidth="1"/>
    <col min="7175" max="7178" width="10.1640625" style="66" bestFit="1" customWidth="1"/>
    <col min="7179" max="7179" width="11.6640625" style="66" customWidth="1"/>
    <col min="7180" max="7421" width="9.33203125" style="66"/>
    <col min="7422" max="7422" width="11.33203125" style="66" customWidth="1"/>
    <col min="7423" max="7423" width="12.83203125" style="66" customWidth="1"/>
    <col min="7424" max="7424" width="9.83203125" style="66" customWidth="1"/>
    <col min="7425" max="7425" width="12.5" style="66" customWidth="1"/>
    <col min="7426" max="7426" width="10.33203125" style="66" customWidth="1"/>
    <col min="7427" max="7427" width="10.83203125" style="66" bestFit="1" customWidth="1"/>
    <col min="7428" max="7428" width="10.5" style="66" customWidth="1"/>
    <col min="7429" max="7429" width="10.83203125" style="66" bestFit="1" customWidth="1"/>
    <col min="7430" max="7430" width="10.33203125" style="66" customWidth="1"/>
    <col min="7431" max="7434" width="10.1640625" style="66" bestFit="1" customWidth="1"/>
    <col min="7435" max="7435" width="11.6640625" style="66" customWidth="1"/>
    <col min="7436" max="7677" width="9.33203125" style="66"/>
    <col min="7678" max="7678" width="11.33203125" style="66" customWidth="1"/>
    <col min="7679" max="7679" width="12.83203125" style="66" customWidth="1"/>
    <col min="7680" max="7680" width="9.83203125" style="66" customWidth="1"/>
    <col min="7681" max="7681" width="12.5" style="66" customWidth="1"/>
    <col min="7682" max="7682" width="10.33203125" style="66" customWidth="1"/>
    <col min="7683" max="7683" width="10.83203125" style="66" bestFit="1" customWidth="1"/>
    <col min="7684" max="7684" width="10.5" style="66" customWidth="1"/>
    <col min="7685" max="7685" width="10.83203125" style="66" bestFit="1" customWidth="1"/>
    <col min="7686" max="7686" width="10.33203125" style="66" customWidth="1"/>
    <col min="7687" max="7690" width="10.1640625" style="66" bestFit="1" customWidth="1"/>
    <col min="7691" max="7691" width="11.6640625" style="66" customWidth="1"/>
    <col min="7692" max="7933" width="9.33203125" style="66"/>
    <col min="7934" max="7934" width="11.33203125" style="66" customWidth="1"/>
    <col min="7935" max="7935" width="12.83203125" style="66" customWidth="1"/>
    <col min="7936" max="7936" width="9.83203125" style="66" customWidth="1"/>
    <col min="7937" max="7937" width="12.5" style="66" customWidth="1"/>
    <col min="7938" max="7938" width="10.33203125" style="66" customWidth="1"/>
    <col min="7939" max="7939" width="10.83203125" style="66" bestFit="1" customWidth="1"/>
    <col min="7940" max="7940" width="10.5" style="66" customWidth="1"/>
    <col min="7941" max="7941" width="10.83203125" style="66" bestFit="1" customWidth="1"/>
    <col min="7942" max="7942" width="10.33203125" style="66" customWidth="1"/>
    <col min="7943" max="7946" width="10.1640625" style="66" bestFit="1" customWidth="1"/>
    <col min="7947" max="7947" width="11.6640625" style="66" customWidth="1"/>
    <col min="7948" max="8189" width="9.33203125" style="66"/>
    <col min="8190" max="8190" width="11.33203125" style="66" customWidth="1"/>
    <col min="8191" max="8191" width="12.83203125" style="66" customWidth="1"/>
    <col min="8192" max="8192" width="9.83203125" style="66" customWidth="1"/>
    <col min="8193" max="8193" width="12.5" style="66" customWidth="1"/>
    <col min="8194" max="8194" width="10.33203125" style="66" customWidth="1"/>
    <col min="8195" max="8195" width="10.83203125" style="66" bestFit="1" customWidth="1"/>
    <col min="8196" max="8196" width="10.5" style="66" customWidth="1"/>
    <col min="8197" max="8197" width="10.83203125" style="66" bestFit="1" customWidth="1"/>
    <col min="8198" max="8198" width="10.33203125" style="66" customWidth="1"/>
    <col min="8199" max="8202" width="10.1640625" style="66" bestFit="1" customWidth="1"/>
    <col min="8203" max="8203" width="11.6640625" style="66" customWidth="1"/>
    <col min="8204" max="8445" width="9.33203125" style="66"/>
    <col min="8446" max="8446" width="11.33203125" style="66" customWidth="1"/>
    <col min="8447" max="8447" width="12.83203125" style="66" customWidth="1"/>
    <col min="8448" max="8448" width="9.83203125" style="66" customWidth="1"/>
    <col min="8449" max="8449" width="12.5" style="66" customWidth="1"/>
    <col min="8450" max="8450" width="10.33203125" style="66" customWidth="1"/>
    <col min="8451" max="8451" width="10.83203125" style="66" bestFit="1" customWidth="1"/>
    <col min="8452" max="8452" width="10.5" style="66" customWidth="1"/>
    <col min="8453" max="8453" width="10.83203125" style="66" bestFit="1" customWidth="1"/>
    <col min="8454" max="8454" width="10.33203125" style="66" customWidth="1"/>
    <col min="8455" max="8458" width="10.1640625" style="66" bestFit="1" customWidth="1"/>
    <col min="8459" max="8459" width="11.6640625" style="66" customWidth="1"/>
    <col min="8460" max="8701" width="9.33203125" style="66"/>
    <col min="8702" max="8702" width="11.33203125" style="66" customWidth="1"/>
    <col min="8703" max="8703" width="12.83203125" style="66" customWidth="1"/>
    <col min="8704" max="8704" width="9.83203125" style="66" customWidth="1"/>
    <col min="8705" max="8705" width="12.5" style="66" customWidth="1"/>
    <col min="8706" max="8706" width="10.33203125" style="66" customWidth="1"/>
    <col min="8707" max="8707" width="10.83203125" style="66" bestFit="1" customWidth="1"/>
    <col min="8708" max="8708" width="10.5" style="66" customWidth="1"/>
    <col min="8709" max="8709" width="10.83203125" style="66" bestFit="1" customWidth="1"/>
    <col min="8710" max="8710" width="10.33203125" style="66" customWidth="1"/>
    <col min="8711" max="8714" width="10.1640625" style="66" bestFit="1" customWidth="1"/>
    <col min="8715" max="8715" width="11.6640625" style="66" customWidth="1"/>
    <col min="8716" max="8957" width="9.33203125" style="66"/>
    <col min="8958" max="8958" width="11.33203125" style="66" customWidth="1"/>
    <col min="8959" max="8959" width="12.83203125" style="66" customWidth="1"/>
    <col min="8960" max="8960" width="9.83203125" style="66" customWidth="1"/>
    <col min="8961" max="8961" width="12.5" style="66" customWidth="1"/>
    <col min="8962" max="8962" width="10.33203125" style="66" customWidth="1"/>
    <col min="8963" max="8963" width="10.83203125" style="66" bestFit="1" customWidth="1"/>
    <col min="8964" max="8964" width="10.5" style="66" customWidth="1"/>
    <col min="8965" max="8965" width="10.83203125" style="66" bestFit="1" customWidth="1"/>
    <col min="8966" max="8966" width="10.33203125" style="66" customWidth="1"/>
    <col min="8967" max="8970" width="10.1640625" style="66" bestFit="1" customWidth="1"/>
    <col min="8971" max="8971" width="11.6640625" style="66" customWidth="1"/>
    <col min="8972" max="9213" width="9.33203125" style="66"/>
    <col min="9214" max="9214" width="11.33203125" style="66" customWidth="1"/>
    <col min="9215" max="9215" width="12.83203125" style="66" customWidth="1"/>
    <col min="9216" max="9216" width="9.83203125" style="66" customWidth="1"/>
    <col min="9217" max="9217" width="12.5" style="66" customWidth="1"/>
    <col min="9218" max="9218" width="10.33203125" style="66" customWidth="1"/>
    <col min="9219" max="9219" width="10.83203125" style="66" bestFit="1" customWidth="1"/>
    <col min="9220" max="9220" width="10.5" style="66" customWidth="1"/>
    <col min="9221" max="9221" width="10.83203125" style="66" bestFit="1" customWidth="1"/>
    <col min="9222" max="9222" width="10.33203125" style="66" customWidth="1"/>
    <col min="9223" max="9226" width="10.1640625" style="66" bestFit="1" customWidth="1"/>
    <col min="9227" max="9227" width="11.6640625" style="66" customWidth="1"/>
    <col min="9228" max="9469" width="9.33203125" style="66"/>
    <col min="9470" max="9470" width="11.33203125" style="66" customWidth="1"/>
    <col min="9471" max="9471" width="12.83203125" style="66" customWidth="1"/>
    <col min="9472" max="9472" width="9.83203125" style="66" customWidth="1"/>
    <col min="9473" max="9473" width="12.5" style="66" customWidth="1"/>
    <col min="9474" max="9474" width="10.33203125" style="66" customWidth="1"/>
    <col min="9475" max="9475" width="10.83203125" style="66" bestFit="1" customWidth="1"/>
    <col min="9476" max="9476" width="10.5" style="66" customWidth="1"/>
    <col min="9477" max="9477" width="10.83203125" style="66" bestFit="1" customWidth="1"/>
    <col min="9478" max="9478" width="10.33203125" style="66" customWidth="1"/>
    <col min="9479" max="9482" width="10.1640625" style="66" bestFit="1" customWidth="1"/>
    <col min="9483" max="9483" width="11.6640625" style="66" customWidth="1"/>
    <col min="9484" max="9725" width="9.33203125" style="66"/>
    <col min="9726" max="9726" width="11.33203125" style="66" customWidth="1"/>
    <col min="9727" max="9727" width="12.83203125" style="66" customWidth="1"/>
    <col min="9728" max="9728" width="9.83203125" style="66" customWidth="1"/>
    <col min="9729" max="9729" width="12.5" style="66" customWidth="1"/>
    <col min="9730" max="9730" width="10.33203125" style="66" customWidth="1"/>
    <col min="9731" max="9731" width="10.83203125" style="66" bestFit="1" customWidth="1"/>
    <col min="9732" max="9732" width="10.5" style="66" customWidth="1"/>
    <col min="9733" max="9733" width="10.83203125" style="66" bestFit="1" customWidth="1"/>
    <col min="9734" max="9734" width="10.33203125" style="66" customWidth="1"/>
    <col min="9735" max="9738" width="10.1640625" style="66" bestFit="1" customWidth="1"/>
    <col min="9739" max="9739" width="11.6640625" style="66" customWidth="1"/>
    <col min="9740" max="9981" width="9.33203125" style="66"/>
    <col min="9982" max="9982" width="11.33203125" style="66" customWidth="1"/>
    <col min="9983" max="9983" width="12.83203125" style="66" customWidth="1"/>
    <col min="9984" max="9984" width="9.83203125" style="66" customWidth="1"/>
    <col min="9985" max="9985" width="12.5" style="66" customWidth="1"/>
    <col min="9986" max="9986" width="10.33203125" style="66" customWidth="1"/>
    <col min="9987" max="9987" width="10.83203125" style="66" bestFit="1" customWidth="1"/>
    <col min="9988" max="9988" width="10.5" style="66" customWidth="1"/>
    <col min="9989" max="9989" width="10.83203125" style="66" bestFit="1" customWidth="1"/>
    <col min="9990" max="9990" width="10.33203125" style="66" customWidth="1"/>
    <col min="9991" max="9994" width="10.1640625" style="66" bestFit="1" customWidth="1"/>
    <col min="9995" max="9995" width="11.6640625" style="66" customWidth="1"/>
    <col min="9996" max="10237" width="9.33203125" style="66"/>
    <col min="10238" max="10238" width="11.33203125" style="66" customWidth="1"/>
    <col min="10239" max="10239" width="12.83203125" style="66" customWidth="1"/>
    <col min="10240" max="10240" width="9.83203125" style="66" customWidth="1"/>
    <col min="10241" max="10241" width="12.5" style="66" customWidth="1"/>
    <col min="10242" max="10242" width="10.33203125" style="66" customWidth="1"/>
    <col min="10243" max="10243" width="10.83203125" style="66" bestFit="1" customWidth="1"/>
    <col min="10244" max="10244" width="10.5" style="66" customWidth="1"/>
    <col min="10245" max="10245" width="10.83203125" style="66" bestFit="1" customWidth="1"/>
    <col min="10246" max="10246" width="10.33203125" style="66" customWidth="1"/>
    <col min="10247" max="10250" width="10.1640625" style="66" bestFit="1" customWidth="1"/>
    <col min="10251" max="10251" width="11.6640625" style="66" customWidth="1"/>
    <col min="10252" max="10493" width="9.33203125" style="66"/>
    <col min="10494" max="10494" width="11.33203125" style="66" customWidth="1"/>
    <col min="10495" max="10495" width="12.83203125" style="66" customWidth="1"/>
    <col min="10496" max="10496" width="9.83203125" style="66" customWidth="1"/>
    <col min="10497" max="10497" width="12.5" style="66" customWidth="1"/>
    <col min="10498" max="10498" width="10.33203125" style="66" customWidth="1"/>
    <col min="10499" max="10499" width="10.83203125" style="66" bestFit="1" customWidth="1"/>
    <col min="10500" max="10500" width="10.5" style="66" customWidth="1"/>
    <col min="10501" max="10501" width="10.83203125" style="66" bestFit="1" customWidth="1"/>
    <col min="10502" max="10502" width="10.33203125" style="66" customWidth="1"/>
    <col min="10503" max="10506" width="10.1640625" style="66" bestFit="1" customWidth="1"/>
    <col min="10507" max="10507" width="11.6640625" style="66" customWidth="1"/>
    <col min="10508" max="10749" width="9.33203125" style="66"/>
    <col min="10750" max="10750" width="11.33203125" style="66" customWidth="1"/>
    <col min="10751" max="10751" width="12.83203125" style="66" customWidth="1"/>
    <col min="10752" max="10752" width="9.83203125" style="66" customWidth="1"/>
    <col min="10753" max="10753" width="12.5" style="66" customWidth="1"/>
    <col min="10754" max="10754" width="10.33203125" style="66" customWidth="1"/>
    <col min="10755" max="10755" width="10.83203125" style="66" bestFit="1" customWidth="1"/>
    <col min="10756" max="10756" width="10.5" style="66" customWidth="1"/>
    <col min="10757" max="10757" width="10.83203125" style="66" bestFit="1" customWidth="1"/>
    <col min="10758" max="10758" width="10.33203125" style="66" customWidth="1"/>
    <col min="10759" max="10762" width="10.1640625" style="66" bestFit="1" customWidth="1"/>
    <col min="10763" max="10763" width="11.6640625" style="66" customWidth="1"/>
    <col min="10764" max="11005" width="9.33203125" style="66"/>
    <col min="11006" max="11006" width="11.33203125" style="66" customWidth="1"/>
    <col min="11007" max="11007" width="12.83203125" style="66" customWidth="1"/>
    <col min="11008" max="11008" width="9.83203125" style="66" customWidth="1"/>
    <col min="11009" max="11009" width="12.5" style="66" customWidth="1"/>
    <col min="11010" max="11010" width="10.33203125" style="66" customWidth="1"/>
    <col min="11011" max="11011" width="10.83203125" style="66" bestFit="1" customWidth="1"/>
    <col min="11012" max="11012" width="10.5" style="66" customWidth="1"/>
    <col min="11013" max="11013" width="10.83203125" style="66" bestFit="1" customWidth="1"/>
    <col min="11014" max="11014" width="10.33203125" style="66" customWidth="1"/>
    <col min="11015" max="11018" width="10.1640625" style="66" bestFit="1" customWidth="1"/>
    <col min="11019" max="11019" width="11.6640625" style="66" customWidth="1"/>
    <col min="11020" max="11261" width="9.33203125" style="66"/>
    <col min="11262" max="11262" width="11.33203125" style="66" customWidth="1"/>
    <col min="11263" max="11263" width="12.83203125" style="66" customWidth="1"/>
    <col min="11264" max="11264" width="9.83203125" style="66" customWidth="1"/>
    <col min="11265" max="11265" width="12.5" style="66" customWidth="1"/>
    <col min="11266" max="11266" width="10.33203125" style="66" customWidth="1"/>
    <col min="11267" max="11267" width="10.83203125" style="66" bestFit="1" customWidth="1"/>
    <col min="11268" max="11268" width="10.5" style="66" customWidth="1"/>
    <col min="11269" max="11269" width="10.83203125" style="66" bestFit="1" customWidth="1"/>
    <col min="11270" max="11270" width="10.33203125" style="66" customWidth="1"/>
    <col min="11271" max="11274" width="10.1640625" style="66" bestFit="1" customWidth="1"/>
    <col min="11275" max="11275" width="11.6640625" style="66" customWidth="1"/>
    <col min="11276" max="11517" width="9.33203125" style="66"/>
    <col min="11518" max="11518" width="11.33203125" style="66" customWidth="1"/>
    <col min="11519" max="11519" width="12.83203125" style="66" customWidth="1"/>
    <col min="11520" max="11520" width="9.83203125" style="66" customWidth="1"/>
    <col min="11521" max="11521" width="12.5" style="66" customWidth="1"/>
    <col min="11522" max="11522" width="10.33203125" style="66" customWidth="1"/>
    <col min="11523" max="11523" width="10.83203125" style="66" bestFit="1" customWidth="1"/>
    <col min="11524" max="11524" width="10.5" style="66" customWidth="1"/>
    <col min="11525" max="11525" width="10.83203125" style="66" bestFit="1" customWidth="1"/>
    <col min="11526" max="11526" width="10.33203125" style="66" customWidth="1"/>
    <col min="11527" max="11530" width="10.1640625" style="66" bestFit="1" customWidth="1"/>
    <col min="11531" max="11531" width="11.6640625" style="66" customWidth="1"/>
    <col min="11532" max="11773" width="9.33203125" style="66"/>
    <col min="11774" max="11774" width="11.33203125" style="66" customWidth="1"/>
    <col min="11775" max="11775" width="12.83203125" style="66" customWidth="1"/>
    <col min="11776" max="11776" width="9.83203125" style="66" customWidth="1"/>
    <col min="11777" max="11777" width="12.5" style="66" customWidth="1"/>
    <col min="11778" max="11778" width="10.33203125" style="66" customWidth="1"/>
    <col min="11779" max="11779" width="10.83203125" style="66" bestFit="1" customWidth="1"/>
    <col min="11780" max="11780" width="10.5" style="66" customWidth="1"/>
    <col min="11781" max="11781" width="10.83203125" style="66" bestFit="1" customWidth="1"/>
    <col min="11782" max="11782" width="10.33203125" style="66" customWidth="1"/>
    <col min="11783" max="11786" width="10.1640625" style="66" bestFit="1" customWidth="1"/>
    <col min="11787" max="11787" width="11.6640625" style="66" customWidth="1"/>
    <col min="11788" max="12029" width="9.33203125" style="66"/>
    <col min="12030" max="12030" width="11.33203125" style="66" customWidth="1"/>
    <col min="12031" max="12031" width="12.83203125" style="66" customWidth="1"/>
    <col min="12032" max="12032" width="9.83203125" style="66" customWidth="1"/>
    <col min="12033" max="12033" width="12.5" style="66" customWidth="1"/>
    <col min="12034" max="12034" width="10.33203125" style="66" customWidth="1"/>
    <col min="12035" max="12035" width="10.83203125" style="66" bestFit="1" customWidth="1"/>
    <col min="12036" max="12036" width="10.5" style="66" customWidth="1"/>
    <col min="12037" max="12037" width="10.83203125" style="66" bestFit="1" customWidth="1"/>
    <col min="12038" max="12038" width="10.33203125" style="66" customWidth="1"/>
    <col min="12039" max="12042" width="10.1640625" style="66" bestFit="1" customWidth="1"/>
    <col min="12043" max="12043" width="11.6640625" style="66" customWidth="1"/>
    <col min="12044" max="12285" width="9.33203125" style="66"/>
    <col min="12286" max="12286" width="11.33203125" style="66" customWidth="1"/>
    <col min="12287" max="12287" width="12.83203125" style="66" customWidth="1"/>
    <col min="12288" max="12288" width="9.83203125" style="66" customWidth="1"/>
    <col min="12289" max="12289" width="12.5" style="66" customWidth="1"/>
    <col min="12290" max="12290" width="10.33203125" style="66" customWidth="1"/>
    <col min="12291" max="12291" width="10.83203125" style="66" bestFit="1" customWidth="1"/>
    <col min="12292" max="12292" width="10.5" style="66" customWidth="1"/>
    <col min="12293" max="12293" width="10.83203125" style="66" bestFit="1" customWidth="1"/>
    <col min="12294" max="12294" width="10.33203125" style="66" customWidth="1"/>
    <col min="12295" max="12298" width="10.1640625" style="66" bestFit="1" customWidth="1"/>
    <col min="12299" max="12299" width="11.6640625" style="66" customWidth="1"/>
    <col min="12300" max="12541" width="9.33203125" style="66"/>
    <col min="12542" max="12542" width="11.33203125" style="66" customWidth="1"/>
    <col min="12543" max="12543" width="12.83203125" style="66" customWidth="1"/>
    <col min="12544" max="12544" width="9.83203125" style="66" customWidth="1"/>
    <col min="12545" max="12545" width="12.5" style="66" customWidth="1"/>
    <col min="12546" max="12546" width="10.33203125" style="66" customWidth="1"/>
    <col min="12547" max="12547" width="10.83203125" style="66" bestFit="1" customWidth="1"/>
    <col min="12548" max="12548" width="10.5" style="66" customWidth="1"/>
    <col min="12549" max="12549" width="10.83203125" style="66" bestFit="1" customWidth="1"/>
    <col min="12550" max="12550" width="10.33203125" style="66" customWidth="1"/>
    <col min="12551" max="12554" width="10.1640625" style="66" bestFit="1" customWidth="1"/>
    <col min="12555" max="12555" width="11.6640625" style="66" customWidth="1"/>
    <col min="12556" max="12797" width="9.33203125" style="66"/>
    <col min="12798" max="12798" width="11.33203125" style="66" customWidth="1"/>
    <col min="12799" max="12799" width="12.83203125" style="66" customWidth="1"/>
    <col min="12800" max="12800" width="9.83203125" style="66" customWidth="1"/>
    <col min="12801" max="12801" width="12.5" style="66" customWidth="1"/>
    <col min="12802" max="12802" width="10.33203125" style="66" customWidth="1"/>
    <col min="12803" max="12803" width="10.83203125" style="66" bestFit="1" customWidth="1"/>
    <col min="12804" max="12804" width="10.5" style="66" customWidth="1"/>
    <col min="12805" max="12805" width="10.83203125" style="66" bestFit="1" customWidth="1"/>
    <col min="12806" max="12806" width="10.33203125" style="66" customWidth="1"/>
    <col min="12807" max="12810" width="10.1640625" style="66" bestFit="1" customWidth="1"/>
    <col min="12811" max="12811" width="11.6640625" style="66" customWidth="1"/>
    <col min="12812" max="13053" width="9.33203125" style="66"/>
    <col min="13054" max="13054" width="11.33203125" style="66" customWidth="1"/>
    <col min="13055" max="13055" width="12.83203125" style="66" customWidth="1"/>
    <col min="13056" max="13056" width="9.83203125" style="66" customWidth="1"/>
    <col min="13057" max="13057" width="12.5" style="66" customWidth="1"/>
    <col min="13058" max="13058" width="10.33203125" style="66" customWidth="1"/>
    <col min="13059" max="13059" width="10.83203125" style="66" bestFit="1" customWidth="1"/>
    <col min="13060" max="13060" width="10.5" style="66" customWidth="1"/>
    <col min="13061" max="13061" width="10.83203125" style="66" bestFit="1" customWidth="1"/>
    <col min="13062" max="13062" width="10.33203125" style="66" customWidth="1"/>
    <col min="13063" max="13066" width="10.1640625" style="66" bestFit="1" customWidth="1"/>
    <col min="13067" max="13067" width="11.6640625" style="66" customWidth="1"/>
    <col min="13068" max="13309" width="9.33203125" style="66"/>
    <col min="13310" max="13310" width="11.33203125" style="66" customWidth="1"/>
    <col min="13311" max="13311" width="12.83203125" style="66" customWidth="1"/>
    <col min="13312" max="13312" width="9.83203125" style="66" customWidth="1"/>
    <col min="13313" max="13313" width="12.5" style="66" customWidth="1"/>
    <col min="13314" max="13314" width="10.33203125" style="66" customWidth="1"/>
    <col min="13315" max="13315" width="10.83203125" style="66" bestFit="1" customWidth="1"/>
    <col min="13316" max="13316" width="10.5" style="66" customWidth="1"/>
    <col min="13317" max="13317" width="10.83203125" style="66" bestFit="1" customWidth="1"/>
    <col min="13318" max="13318" width="10.33203125" style="66" customWidth="1"/>
    <col min="13319" max="13322" width="10.1640625" style="66" bestFit="1" customWidth="1"/>
    <col min="13323" max="13323" width="11.6640625" style="66" customWidth="1"/>
    <col min="13324" max="13565" width="9.33203125" style="66"/>
    <col min="13566" max="13566" width="11.33203125" style="66" customWidth="1"/>
    <col min="13567" max="13567" width="12.83203125" style="66" customWidth="1"/>
    <col min="13568" max="13568" width="9.83203125" style="66" customWidth="1"/>
    <col min="13569" max="13569" width="12.5" style="66" customWidth="1"/>
    <col min="13570" max="13570" width="10.33203125" style="66" customWidth="1"/>
    <col min="13571" max="13571" width="10.83203125" style="66" bestFit="1" customWidth="1"/>
    <col min="13572" max="13572" width="10.5" style="66" customWidth="1"/>
    <col min="13573" max="13573" width="10.83203125" style="66" bestFit="1" customWidth="1"/>
    <col min="13574" max="13574" width="10.33203125" style="66" customWidth="1"/>
    <col min="13575" max="13578" width="10.1640625" style="66" bestFit="1" customWidth="1"/>
    <col min="13579" max="13579" width="11.6640625" style="66" customWidth="1"/>
    <col min="13580" max="13821" width="9.33203125" style="66"/>
    <col min="13822" max="13822" width="11.33203125" style="66" customWidth="1"/>
    <col min="13823" max="13823" width="12.83203125" style="66" customWidth="1"/>
    <col min="13824" max="13824" width="9.83203125" style="66" customWidth="1"/>
    <col min="13825" max="13825" width="12.5" style="66" customWidth="1"/>
    <col min="13826" max="13826" width="10.33203125" style="66" customWidth="1"/>
    <col min="13827" max="13827" width="10.83203125" style="66" bestFit="1" customWidth="1"/>
    <col min="13828" max="13828" width="10.5" style="66" customWidth="1"/>
    <col min="13829" max="13829" width="10.83203125" style="66" bestFit="1" customWidth="1"/>
    <col min="13830" max="13830" width="10.33203125" style="66" customWidth="1"/>
    <col min="13831" max="13834" width="10.1640625" style="66" bestFit="1" customWidth="1"/>
    <col min="13835" max="13835" width="11.6640625" style="66" customWidth="1"/>
    <col min="13836" max="14077" width="9.33203125" style="66"/>
    <col min="14078" max="14078" width="11.33203125" style="66" customWidth="1"/>
    <col min="14079" max="14079" width="12.83203125" style="66" customWidth="1"/>
    <col min="14080" max="14080" width="9.83203125" style="66" customWidth="1"/>
    <col min="14081" max="14081" width="12.5" style="66" customWidth="1"/>
    <col min="14082" max="14082" width="10.33203125" style="66" customWidth="1"/>
    <col min="14083" max="14083" width="10.83203125" style="66" bestFit="1" customWidth="1"/>
    <col min="14084" max="14084" width="10.5" style="66" customWidth="1"/>
    <col min="14085" max="14085" width="10.83203125" style="66" bestFit="1" customWidth="1"/>
    <col min="14086" max="14086" width="10.33203125" style="66" customWidth="1"/>
    <col min="14087" max="14090" width="10.1640625" style="66" bestFit="1" customWidth="1"/>
    <col min="14091" max="14091" width="11.6640625" style="66" customWidth="1"/>
    <col min="14092" max="14333" width="9.33203125" style="66"/>
    <col min="14334" max="14334" width="11.33203125" style="66" customWidth="1"/>
    <col min="14335" max="14335" width="12.83203125" style="66" customWidth="1"/>
    <col min="14336" max="14336" width="9.83203125" style="66" customWidth="1"/>
    <col min="14337" max="14337" width="12.5" style="66" customWidth="1"/>
    <col min="14338" max="14338" width="10.33203125" style="66" customWidth="1"/>
    <col min="14339" max="14339" width="10.83203125" style="66" bestFit="1" customWidth="1"/>
    <col min="14340" max="14340" width="10.5" style="66" customWidth="1"/>
    <col min="14341" max="14341" width="10.83203125" style="66" bestFit="1" customWidth="1"/>
    <col min="14342" max="14342" width="10.33203125" style="66" customWidth="1"/>
    <col min="14343" max="14346" width="10.1640625" style="66" bestFit="1" customWidth="1"/>
    <col min="14347" max="14347" width="11.6640625" style="66" customWidth="1"/>
    <col min="14348" max="14589" width="9.33203125" style="66"/>
    <col min="14590" max="14590" width="11.33203125" style="66" customWidth="1"/>
    <col min="14591" max="14591" width="12.83203125" style="66" customWidth="1"/>
    <col min="14592" max="14592" width="9.83203125" style="66" customWidth="1"/>
    <col min="14593" max="14593" width="12.5" style="66" customWidth="1"/>
    <col min="14594" max="14594" width="10.33203125" style="66" customWidth="1"/>
    <col min="14595" max="14595" width="10.83203125" style="66" bestFit="1" customWidth="1"/>
    <col min="14596" max="14596" width="10.5" style="66" customWidth="1"/>
    <col min="14597" max="14597" width="10.83203125" style="66" bestFit="1" customWidth="1"/>
    <col min="14598" max="14598" width="10.33203125" style="66" customWidth="1"/>
    <col min="14599" max="14602" width="10.1640625" style="66" bestFit="1" customWidth="1"/>
    <col min="14603" max="14603" width="11.6640625" style="66" customWidth="1"/>
    <col min="14604" max="14845" width="9.33203125" style="66"/>
    <col min="14846" max="14846" width="11.33203125" style="66" customWidth="1"/>
    <col min="14847" max="14847" width="12.83203125" style="66" customWidth="1"/>
    <col min="14848" max="14848" width="9.83203125" style="66" customWidth="1"/>
    <col min="14849" max="14849" width="12.5" style="66" customWidth="1"/>
    <col min="14850" max="14850" width="10.33203125" style="66" customWidth="1"/>
    <col min="14851" max="14851" width="10.83203125" style="66" bestFit="1" customWidth="1"/>
    <col min="14852" max="14852" width="10.5" style="66" customWidth="1"/>
    <col min="14853" max="14853" width="10.83203125" style="66" bestFit="1" customWidth="1"/>
    <col min="14854" max="14854" width="10.33203125" style="66" customWidth="1"/>
    <col min="14855" max="14858" width="10.1640625" style="66" bestFit="1" customWidth="1"/>
    <col min="14859" max="14859" width="11.6640625" style="66" customWidth="1"/>
    <col min="14860" max="15101" width="9.33203125" style="66"/>
    <col min="15102" max="15102" width="11.33203125" style="66" customWidth="1"/>
    <col min="15103" max="15103" width="12.83203125" style="66" customWidth="1"/>
    <col min="15104" max="15104" width="9.83203125" style="66" customWidth="1"/>
    <col min="15105" max="15105" width="12.5" style="66" customWidth="1"/>
    <col min="15106" max="15106" width="10.33203125" style="66" customWidth="1"/>
    <col min="15107" max="15107" width="10.83203125" style="66" bestFit="1" customWidth="1"/>
    <col min="15108" max="15108" width="10.5" style="66" customWidth="1"/>
    <col min="15109" max="15109" width="10.83203125" style="66" bestFit="1" customWidth="1"/>
    <col min="15110" max="15110" width="10.33203125" style="66" customWidth="1"/>
    <col min="15111" max="15114" width="10.1640625" style="66" bestFit="1" customWidth="1"/>
    <col min="15115" max="15115" width="11.6640625" style="66" customWidth="1"/>
    <col min="15116" max="15357" width="9.33203125" style="66"/>
    <col min="15358" max="15358" width="11.33203125" style="66" customWidth="1"/>
    <col min="15359" max="15359" width="12.83203125" style="66" customWidth="1"/>
    <col min="15360" max="15360" width="9.83203125" style="66" customWidth="1"/>
    <col min="15361" max="15361" width="12.5" style="66" customWidth="1"/>
    <col min="15362" max="15362" width="10.33203125" style="66" customWidth="1"/>
    <col min="15363" max="15363" width="10.83203125" style="66" bestFit="1" customWidth="1"/>
    <col min="15364" max="15364" width="10.5" style="66" customWidth="1"/>
    <col min="15365" max="15365" width="10.83203125" style="66" bestFit="1" customWidth="1"/>
    <col min="15366" max="15366" width="10.33203125" style="66" customWidth="1"/>
    <col min="15367" max="15370" width="10.1640625" style="66" bestFit="1" customWidth="1"/>
    <col min="15371" max="15371" width="11.6640625" style="66" customWidth="1"/>
    <col min="15372" max="15613" width="9.33203125" style="66"/>
    <col min="15614" max="15614" width="11.33203125" style="66" customWidth="1"/>
    <col min="15615" max="15615" width="12.83203125" style="66" customWidth="1"/>
    <col min="15616" max="15616" width="9.83203125" style="66" customWidth="1"/>
    <col min="15617" max="15617" width="12.5" style="66" customWidth="1"/>
    <col min="15618" max="15618" width="10.33203125" style="66" customWidth="1"/>
    <col min="15619" max="15619" width="10.83203125" style="66" bestFit="1" customWidth="1"/>
    <col min="15620" max="15620" width="10.5" style="66" customWidth="1"/>
    <col min="15621" max="15621" width="10.83203125" style="66" bestFit="1" customWidth="1"/>
    <col min="15622" max="15622" width="10.33203125" style="66" customWidth="1"/>
    <col min="15623" max="15626" width="10.1640625" style="66" bestFit="1" customWidth="1"/>
    <col min="15627" max="15627" width="11.6640625" style="66" customWidth="1"/>
    <col min="15628" max="15869" width="9.33203125" style="66"/>
    <col min="15870" max="15870" width="11.33203125" style="66" customWidth="1"/>
    <col min="15871" max="15871" width="12.83203125" style="66" customWidth="1"/>
    <col min="15872" max="15872" width="9.83203125" style="66" customWidth="1"/>
    <col min="15873" max="15873" width="12.5" style="66" customWidth="1"/>
    <col min="15874" max="15874" width="10.33203125" style="66" customWidth="1"/>
    <col min="15875" max="15875" width="10.83203125" style="66" bestFit="1" customWidth="1"/>
    <col min="15876" max="15876" width="10.5" style="66" customWidth="1"/>
    <col min="15877" max="15877" width="10.83203125" style="66" bestFit="1" customWidth="1"/>
    <col min="15878" max="15878" width="10.33203125" style="66" customWidth="1"/>
    <col min="15879" max="15882" width="10.1640625" style="66" bestFit="1" customWidth="1"/>
    <col min="15883" max="15883" width="11.6640625" style="66" customWidth="1"/>
    <col min="15884" max="16125" width="9.33203125" style="66"/>
    <col min="16126" max="16126" width="11.33203125" style="66" customWidth="1"/>
    <col min="16127" max="16127" width="12.83203125" style="66" customWidth="1"/>
    <col min="16128" max="16128" width="9.83203125" style="66" customWidth="1"/>
    <col min="16129" max="16129" width="12.5" style="66" customWidth="1"/>
    <col min="16130" max="16130" width="10.33203125" style="66" customWidth="1"/>
    <col min="16131" max="16131" width="10.83203125" style="66" bestFit="1" customWidth="1"/>
    <col min="16132" max="16132" width="10.5" style="66" customWidth="1"/>
    <col min="16133" max="16133" width="10.83203125" style="66" bestFit="1" customWidth="1"/>
    <col min="16134" max="16134" width="10.33203125" style="66" customWidth="1"/>
    <col min="16135" max="16138" width="10.1640625" style="66" bestFit="1" customWidth="1"/>
    <col min="16139" max="16139" width="11.6640625" style="66" customWidth="1"/>
    <col min="16140" max="16384" width="9.33203125" style="66"/>
  </cols>
  <sheetData>
    <row r="1" spans="1:14" ht="18.75" customHeight="1">
      <c r="A1" s="839" t="s">
        <v>548</v>
      </c>
      <c r="B1" s="839"/>
      <c r="C1" s="839"/>
      <c r="D1" s="839"/>
      <c r="E1" s="839"/>
      <c r="F1" s="839"/>
      <c r="G1" s="839"/>
      <c r="H1" s="839"/>
      <c r="I1" s="839"/>
      <c r="J1" s="839"/>
      <c r="K1" s="839"/>
      <c r="L1" s="839"/>
      <c r="M1" s="839"/>
      <c r="N1" s="839"/>
    </row>
    <row r="2" spans="1:14" ht="15" customHeight="1">
      <c r="A2" s="284" t="s">
        <v>30</v>
      </c>
      <c r="B2" s="94" t="s">
        <v>60</v>
      </c>
      <c r="C2" s="94" t="s">
        <v>13</v>
      </c>
      <c r="D2" s="94" t="s">
        <v>61</v>
      </c>
      <c r="E2" s="94" t="s">
        <v>62</v>
      </c>
      <c r="F2" s="94" t="s">
        <v>63</v>
      </c>
      <c r="G2" s="94" t="s">
        <v>65</v>
      </c>
      <c r="H2" s="94" t="s">
        <v>38</v>
      </c>
      <c r="I2" s="94" t="s">
        <v>39</v>
      </c>
      <c r="J2" s="94" t="s">
        <v>40</v>
      </c>
      <c r="K2" s="94" t="s">
        <v>41</v>
      </c>
      <c r="L2" s="94" t="s">
        <v>42</v>
      </c>
      <c r="M2" s="94" t="s">
        <v>43</v>
      </c>
      <c r="N2" s="67" t="s">
        <v>70</v>
      </c>
    </row>
    <row r="3" spans="1:14" ht="12" customHeight="1">
      <c r="A3" s="61">
        <v>1</v>
      </c>
      <c r="B3" s="62">
        <v>2</v>
      </c>
      <c r="C3" s="62">
        <v>3</v>
      </c>
      <c r="D3" s="62">
        <v>4</v>
      </c>
      <c r="E3" s="62">
        <v>5</v>
      </c>
      <c r="F3" s="62">
        <v>6</v>
      </c>
      <c r="G3" s="62">
        <v>7</v>
      </c>
      <c r="H3" s="62">
        <v>8</v>
      </c>
      <c r="I3" s="62">
        <v>9</v>
      </c>
      <c r="J3" s="62">
        <v>10</v>
      </c>
      <c r="K3" s="62">
        <v>11</v>
      </c>
      <c r="L3" s="62">
        <v>12</v>
      </c>
      <c r="M3" s="62">
        <v>13</v>
      </c>
      <c r="N3" s="63">
        <v>14</v>
      </c>
    </row>
    <row r="4" spans="1:14" ht="12.75" customHeight="1">
      <c r="A4" s="578" t="s">
        <v>190</v>
      </c>
      <c r="B4" s="576">
        <v>5294.7549999999992</v>
      </c>
      <c r="C4" s="576">
        <v>5052.971428571429</v>
      </c>
      <c r="D4" s="576">
        <v>5187.7750000000005</v>
      </c>
      <c r="E4" s="576">
        <v>5359.7454545454557</v>
      </c>
      <c r="F4" s="576">
        <v>5457.238636363636</v>
      </c>
      <c r="G4" s="576">
        <v>5811.4833333333336</v>
      </c>
      <c r="H4" s="576">
        <v>6096.1071428571431</v>
      </c>
      <c r="I4" s="576">
        <v>6055.3309523809521</v>
      </c>
      <c r="J4" s="576">
        <v>5971.3204545454537</v>
      </c>
      <c r="K4" s="576">
        <v>5782.7</v>
      </c>
      <c r="L4" s="576">
        <v>5400.9</v>
      </c>
      <c r="M4" s="576">
        <v>5538.4</v>
      </c>
      <c r="N4" s="577">
        <v>5583.5446850393701</v>
      </c>
    </row>
    <row r="5" spans="1:14" ht="12.75" customHeight="1">
      <c r="A5" s="578" t="s">
        <v>214</v>
      </c>
      <c r="B5" s="576">
        <v>5839.0944444444431</v>
      </c>
      <c r="C5" s="576">
        <v>5492.197727272729</v>
      </c>
      <c r="D5" s="576">
        <v>5472.636363636364</v>
      </c>
      <c r="E5" s="576">
        <v>5596.5880952380958</v>
      </c>
      <c r="F5" s="576">
        <v>5076.7428571428572</v>
      </c>
      <c r="G5" s="576">
        <v>5015.5785714285703</v>
      </c>
      <c r="H5" s="576">
        <v>5060.0157894736849</v>
      </c>
      <c r="I5" s="576">
        <v>5004.2775000000011</v>
      </c>
      <c r="J5" s="576">
        <v>4782.3642857142859</v>
      </c>
      <c r="K5" s="576">
        <v>4920.0159090909092</v>
      </c>
      <c r="L5" s="576">
        <v>5409.0899999999992</v>
      </c>
      <c r="M5" s="576">
        <v>5298.4840909090917</v>
      </c>
      <c r="N5" s="577">
        <v>5242.7367469879546</v>
      </c>
    </row>
    <row r="6" spans="1:14" ht="12.75" customHeight="1">
      <c r="A6" s="578" t="s">
        <v>233</v>
      </c>
      <c r="B6" s="576">
        <v>5254.48</v>
      </c>
      <c r="C6" s="576">
        <v>4966.5068181818169</v>
      </c>
      <c r="D6" s="576">
        <v>5074.2142857142862</v>
      </c>
      <c r="E6" s="576">
        <v>5222.011363636364</v>
      </c>
      <c r="F6" s="576">
        <v>5329.7214285714272</v>
      </c>
      <c r="G6" s="576">
        <v>5485.2650000000003</v>
      </c>
      <c r="H6" s="576">
        <v>5688.6309523809523</v>
      </c>
      <c r="I6" s="576">
        <v>5679.6224999999995</v>
      </c>
      <c r="J6" s="576">
        <v>5890.954999999999</v>
      </c>
      <c r="K6" s="576">
        <v>6023.1173913043485</v>
      </c>
      <c r="L6" s="576">
        <v>5893.5874999999996</v>
      </c>
      <c r="M6" s="576">
        <v>5782.2605263157902</v>
      </c>
      <c r="N6" s="577">
        <v>5520.3379518072306</v>
      </c>
    </row>
    <row r="7" spans="1:14" ht="12.75" customHeight="1">
      <c r="A7" s="578" t="s">
        <v>245</v>
      </c>
      <c r="B7" s="576">
        <v>5699.76</v>
      </c>
      <c r="C7" s="576">
        <v>6064.521739130435</v>
      </c>
      <c r="D7" s="576">
        <v>5782.0775000000003</v>
      </c>
      <c r="E7" s="576">
        <v>5909.2434782608698</v>
      </c>
      <c r="F7" s="576">
        <v>5510.4375000000009</v>
      </c>
      <c r="G7" s="576">
        <v>5797.4750000000004</v>
      </c>
      <c r="H7" s="576">
        <v>6083.8738095238095</v>
      </c>
      <c r="I7" s="576">
        <v>6128.635000000002</v>
      </c>
      <c r="J7" s="576">
        <v>6246.8690476190477</v>
      </c>
      <c r="K7" s="576">
        <v>6223.1630434782592</v>
      </c>
      <c r="L7" s="576">
        <v>6098.7447368421053</v>
      </c>
      <c r="M7" s="576">
        <v>6507.9809523809508</v>
      </c>
      <c r="N7" s="577">
        <v>6009.5075699999998</v>
      </c>
    </row>
    <row r="8" spans="1:14" ht="12.75" customHeight="1">
      <c r="A8" s="578" t="s">
        <v>292</v>
      </c>
      <c r="B8" s="576">
        <v>6754.7361111111113</v>
      </c>
      <c r="C8" s="576">
        <v>7083.1571428571433</v>
      </c>
      <c r="D8" s="576">
        <v>7542.8428571428567</v>
      </c>
      <c r="E8" s="576">
        <v>7676.7613636363621</v>
      </c>
      <c r="F8" s="576">
        <v>7787.3526315789468</v>
      </c>
      <c r="G8" s="576">
        <v>8053.5249999999996</v>
      </c>
      <c r="H8" s="576">
        <v>7953.11388888889</v>
      </c>
      <c r="I8" s="576">
        <v>8417.0583333333325</v>
      </c>
      <c r="J8" s="576">
        <v>8309.8681818181813</v>
      </c>
      <c r="K8" s="572">
        <v>8517.77</v>
      </c>
      <c r="L8" s="247">
        <v>8750.44</v>
      </c>
      <c r="M8" s="247">
        <v>8664.06</v>
      </c>
      <c r="N8" s="577">
        <v>7967.3440329218092</v>
      </c>
    </row>
    <row r="9" spans="1:14" ht="12.75" customHeight="1">
      <c r="A9" s="578" t="s">
        <v>408</v>
      </c>
      <c r="B9" s="576">
        <v>8524.01</v>
      </c>
      <c r="C9" s="576">
        <v>8300.81</v>
      </c>
      <c r="D9" s="576">
        <v>8291</v>
      </c>
      <c r="E9" s="576">
        <v>8479.5152173913029</v>
      </c>
      <c r="F9" s="576">
        <v>8309.92</v>
      </c>
      <c r="G9" s="576">
        <v>7814.9</v>
      </c>
      <c r="H9" s="576">
        <v>8172.3</v>
      </c>
      <c r="I9" s="576">
        <v>7887.6</v>
      </c>
      <c r="J9" s="576">
        <v>7803</v>
      </c>
      <c r="K9" s="572" t="s">
        <v>393</v>
      </c>
      <c r="L9" s="572" t="s">
        <v>393</v>
      </c>
      <c r="M9" s="572" t="s">
        <v>393</v>
      </c>
      <c r="N9" s="577">
        <v>8167.0981182795686</v>
      </c>
    </row>
    <row r="10" spans="1:14" ht="12.75" customHeight="1">
      <c r="A10" s="241" t="s">
        <v>576</v>
      </c>
      <c r="B10" s="242"/>
      <c r="C10" s="242"/>
      <c r="D10" s="242"/>
      <c r="E10" s="242"/>
      <c r="F10" s="242"/>
      <c r="G10" s="242"/>
      <c r="H10" s="242"/>
      <c r="I10" s="242"/>
      <c r="J10" s="242"/>
      <c r="K10" s="573"/>
      <c r="L10" s="242"/>
      <c r="M10" s="242"/>
      <c r="N10" s="242"/>
    </row>
    <row r="11" spans="1:14" ht="12.75" customHeight="1">
      <c r="A11" s="837" t="s">
        <v>185</v>
      </c>
      <c r="B11" s="838"/>
      <c r="C11" s="838"/>
    </row>
  </sheetData>
  <mergeCells count="2">
    <mergeCell ref="A1:N1"/>
    <mergeCell ref="A11:C11"/>
  </mergeCells>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sheetPr>
    <tabColor rgb="FF92D050"/>
  </sheetPr>
  <dimension ref="A1:XEV78"/>
  <sheetViews>
    <sheetView zoomScale="85" zoomScaleNormal="85" workbookViewId="0">
      <pane ySplit="4" topLeftCell="A53" activePane="bottomLeft" state="frozen"/>
      <selection activeCell="K73" sqref="K73"/>
      <selection pane="bottomLeft" activeCell="E77" sqref="E77"/>
    </sheetView>
  </sheetViews>
  <sheetFormatPr defaultRowHeight="12.75" customHeight="1"/>
  <cols>
    <col min="1" max="1" width="8" style="120" customWidth="1"/>
    <col min="2" max="2" width="8.1640625" style="87" customWidth="1"/>
    <col min="3" max="3" width="11.33203125" style="87" customWidth="1"/>
    <col min="4" max="4" width="11.6640625" style="87" customWidth="1"/>
    <col min="5" max="5" width="11.33203125" style="87" customWidth="1"/>
    <col min="6" max="6" width="8.83203125" style="87" customWidth="1"/>
    <col min="7" max="7" width="10.33203125" style="87" customWidth="1"/>
    <col min="8" max="8" width="9.1640625" style="87" customWidth="1"/>
    <col min="9" max="9" width="10.1640625" style="87" customWidth="1"/>
    <col min="10" max="10" width="10.5" style="87" customWidth="1"/>
    <col min="11" max="11" width="10.33203125" style="87" customWidth="1"/>
    <col min="12" max="12" width="10" style="87" customWidth="1"/>
    <col min="13" max="13" width="10.33203125" style="87" customWidth="1"/>
    <col min="14" max="14" width="11.5" style="87" customWidth="1"/>
    <col min="15" max="15" width="8.6640625" style="87" customWidth="1"/>
    <col min="16" max="16" width="8.5" style="87" customWidth="1"/>
    <col min="17" max="17" width="8.83203125" style="87" customWidth="1"/>
    <col min="18" max="18" width="0" style="87" hidden="1" customWidth="1"/>
    <col min="19" max="22" width="0" hidden="1" customWidth="1"/>
    <col min="23" max="30" width="0" style="87" hidden="1" customWidth="1"/>
    <col min="31" max="236" width="9.33203125" style="87"/>
    <col min="237" max="237" width="11.83203125" style="87" bestFit="1" customWidth="1"/>
    <col min="238" max="238" width="13.83203125" style="87" customWidth="1"/>
    <col min="239" max="239" width="15.1640625" style="87" customWidth="1"/>
    <col min="240" max="240" width="11.1640625" style="87" customWidth="1"/>
    <col min="241" max="241" width="11.33203125" style="87" customWidth="1"/>
    <col min="242" max="242" width="9.6640625" style="87" customWidth="1"/>
    <col min="243" max="243" width="10.83203125" style="87" customWidth="1"/>
    <col min="244" max="244" width="11.1640625" style="87" customWidth="1"/>
    <col min="245" max="245" width="13.1640625" style="87" customWidth="1"/>
    <col min="246" max="246" width="12.5" style="87" customWidth="1"/>
    <col min="247" max="247" width="12.1640625" style="87" customWidth="1"/>
    <col min="248" max="248" width="12.83203125" style="87" customWidth="1"/>
    <col min="249" max="249" width="13" style="87" customWidth="1"/>
    <col min="250" max="250" width="16.83203125" style="87" customWidth="1"/>
    <col min="251" max="251" width="12.5" style="87" customWidth="1"/>
    <col min="252" max="252" width="12.83203125" style="87" customWidth="1"/>
    <col min="253" max="253" width="14" style="87" customWidth="1"/>
    <col min="254" max="254" width="11.5" style="87" customWidth="1"/>
    <col min="255" max="255" width="13.33203125" style="87" customWidth="1"/>
    <col min="256" max="256" width="14.5" style="87" customWidth="1"/>
    <col min="257" max="263" width="9.33203125" style="87"/>
    <col min="264" max="264" width="12.83203125" style="87" customWidth="1"/>
    <col min="265" max="492" width="9.33203125" style="87"/>
    <col min="493" max="493" width="11.83203125" style="87" bestFit="1" customWidth="1"/>
    <col min="494" max="494" width="13.83203125" style="87" customWidth="1"/>
    <col min="495" max="495" width="15.1640625" style="87" customWidth="1"/>
    <col min="496" max="496" width="11.1640625" style="87" customWidth="1"/>
    <col min="497" max="497" width="11.33203125" style="87" customWidth="1"/>
    <col min="498" max="498" width="9.6640625" style="87" customWidth="1"/>
    <col min="499" max="499" width="10.83203125" style="87" customWidth="1"/>
    <col min="500" max="500" width="11.1640625" style="87" customWidth="1"/>
    <col min="501" max="501" width="13.1640625" style="87" customWidth="1"/>
    <col min="502" max="502" width="12.5" style="87" customWidth="1"/>
    <col min="503" max="503" width="12.1640625" style="87" customWidth="1"/>
    <col min="504" max="504" width="12.83203125" style="87" customWidth="1"/>
    <col min="505" max="505" width="13" style="87" customWidth="1"/>
    <col min="506" max="506" width="16.83203125" style="87" customWidth="1"/>
    <col min="507" max="507" width="12.5" style="87" customWidth="1"/>
    <col min="508" max="508" width="12.83203125" style="87" customWidth="1"/>
    <col min="509" max="509" width="14" style="87" customWidth="1"/>
    <col min="510" max="510" width="11.5" style="87" customWidth="1"/>
    <col min="511" max="511" width="13.33203125" style="87" customWidth="1"/>
    <col min="512" max="512" width="14.5" style="87" customWidth="1"/>
    <col min="513" max="519" width="9.33203125" style="87"/>
    <col min="520" max="520" width="12.83203125" style="87" customWidth="1"/>
    <col min="521" max="748" width="9.33203125" style="87"/>
    <col min="749" max="749" width="11.83203125" style="87" bestFit="1" customWidth="1"/>
    <col min="750" max="750" width="13.83203125" style="87" customWidth="1"/>
    <col min="751" max="751" width="15.1640625" style="87" customWidth="1"/>
    <col min="752" max="752" width="11.1640625" style="87" customWidth="1"/>
    <col min="753" max="753" width="11.33203125" style="87" customWidth="1"/>
    <col min="754" max="754" width="9.6640625" style="87" customWidth="1"/>
    <col min="755" max="755" width="10.83203125" style="87" customWidth="1"/>
    <col min="756" max="756" width="11.1640625" style="87" customWidth="1"/>
    <col min="757" max="757" width="13.1640625" style="87" customWidth="1"/>
    <col min="758" max="758" width="12.5" style="87" customWidth="1"/>
    <col min="759" max="759" width="12.1640625" style="87" customWidth="1"/>
    <col min="760" max="760" width="12.83203125" style="87" customWidth="1"/>
    <col min="761" max="761" width="13" style="87" customWidth="1"/>
    <col min="762" max="762" width="16.83203125" style="87" customWidth="1"/>
    <col min="763" max="763" width="12.5" style="87" customWidth="1"/>
    <col min="764" max="764" width="12.83203125" style="87" customWidth="1"/>
    <col min="765" max="765" width="14" style="87" customWidth="1"/>
    <col min="766" max="766" width="11.5" style="87" customWidth="1"/>
    <col min="767" max="767" width="13.33203125" style="87" customWidth="1"/>
    <col min="768" max="768" width="14.5" style="87" customWidth="1"/>
    <col min="769" max="775" width="9.33203125" style="87"/>
    <col min="776" max="776" width="12.83203125" style="87" customWidth="1"/>
    <col min="777" max="1004" width="9.33203125" style="87"/>
    <col min="1005" max="1005" width="11.83203125" style="87" bestFit="1" customWidth="1"/>
    <col min="1006" max="1006" width="13.83203125" style="87" customWidth="1"/>
    <col min="1007" max="1007" width="15.1640625" style="87" customWidth="1"/>
    <col min="1008" max="1008" width="11.1640625" style="87" customWidth="1"/>
    <col min="1009" max="1009" width="11.33203125" style="87" customWidth="1"/>
    <col min="1010" max="1010" width="9.6640625" style="87" customWidth="1"/>
    <col min="1011" max="1011" width="10.83203125" style="87" customWidth="1"/>
    <col min="1012" max="1012" width="11.1640625" style="87" customWidth="1"/>
    <col min="1013" max="1013" width="13.1640625" style="87" customWidth="1"/>
    <col min="1014" max="1014" width="12.5" style="87" customWidth="1"/>
    <col min="1015" max="1015" width="12.1640625" style="87" customWidth="1"/>
    <col min="1016" max="1016" width="12.83203125" style="87" customWidth="1"/>
    <col min="1017" max="1017" width="13" style="87" customWidth="1"/>
    <col min="1018" max="1018" width="16.83203125" style="87" customWidth="1"/>
    <col min="1019" max="1019" width="12.5" style="87" customWidth="1"/>
    <col min="1020" max="1020" width="12.83203125" style="87" customWidth="1"/>
    <col min="1021" max="1021" width="14" style="87" customWidth="1"/>
    <col min="1022" max="1022" width="11.5" style="87" customWidth="1"/>
    <col min="1023" max="1023" width="13.33203125" style="87" customWidth="1"/>
    <col min="1024" max="1024" width="14.5" style="87" customWidth="1"/>
    <col min="1025" max="1031" width="9.33203125" style="87"/>
    <col min="1032" max="1032" width="12.83203125" style="87" customWidth="1"/>
    <col min="1033" max="1260" width="9.33203125" style="87"/>
    <col min="1261" max="1261" width="11.83203125" style="87" bestFit="1" customWidth="1"/>
    <col min="1262" max="1262" width="13.83203125" style="87" customWidth="1"/>
    <col min="1263" max="1263" width="15.1640625" style="87" customWidth="1"/>
    <col min="1264" max="1264" width="11.1640625" style="87" customWidth="1"/>
    <col min="1265" max="1265" width="11.33203125" style="87" customWidth="1"/>
    <col min="1266" max="1266" width="9.6640625" style="87" customWidth="1"/>
    <col min="1267" max="1267" width="10.83203125" style="87" customWidth="1"/>
    <col min="1268" max="1268" width="11.1640625" style="87" customWidth="1"/>
    <col min="1269" max="1269" width="13.1640625" style="87" customWidth="1"/>
    <col min="1270" max="1270" width="12.5" style="87" customWidth="1"/>
    <col min="1271" max="1271" width="12.1640625" style="87" customWidth="1"/>
    <col min="1272" max="1272" width="12.83203125" style="87" customWidth="1"/>
    <col min="1273" max="1273" width="13" style="87" customWidth="1"/>
    <col min="1274" max="1274" width="16.83203125" style="87" customWidth="1"/>
    <col min="1275" max="1275" width="12.5" style="87" customWidth="1"/>
    <col min="1276" max="1276" width="12.83203125" style="87" customWidth="1"/>
    <col min="1277" max="1277" width="14" style="87" customWidth="1"/>
    <col min="1278" max="1278" width="11.5" style="87" customWidth="1"/>
    <col min="1279" max="1279" width="13.33203125" style="87" customWidth="1"/>
    <col min="1280" max="1280" width="14.5" style="87" customWidth="1"/>
    <col min="1281" max="1287" width="9.33203125" style="87"/>
    <col min="1288" max="1288" width="12.83203125" style="87" customWidth="1"/>
    <col min="1289" max="1516" width="9.33203125" style="87"/>
    <col min="1517" max="1517" width="11.83203125" style="87" bestFit="1" customWidth="1"/>
    <col min="1518" max="1518" width="13.83203125" style="87" customWidth="1"/>
    <col min="1519" max="1519" width="15.1640625" style="87" customWidth="1"/>
    <col min="1520" max="1520" width="11.1640625" style="87" customWidth="1"/>
    <col min="1521" max="1521" width="11.33203125" style="87" customWidth="1"/>
    <col min="1522" max="1522" width="9.6640625" style="87" customWidth="1"/>
    <col min="1523" max="1523" width="10.83203125" style="87" customWidth="1"/>
    <col min="1524" max="1524" width="11.1640625" style="87" customWidth="1"/>
    <col min="1525" max="1525" width="13.1640625" style="87" customWidth="1"/>
    <col min="1526" max="1526" width="12.5" style="87" customWidth="1"/>
    <col min="1527" max="1527" width="12.1640625" style="87" customWidth="1"/>
    <col min="1528" max="1528" width="12.83203125" style="87" customWidth="1"/>
    <col min="1529" max="1529" width="13" style="87" customWidth="1"/>
    <col min="1530" max="1530" width="16.83203125" style="87" customWidth="1"/>
    <col min="1531" max="1531" width="12.5" style="87" customWidth="1"/>
    <col min="1532" max="1532" width="12.83203125" style="87" customWidth="1"/>
    <col min="1533" max="1533" width="14" style="87" customWidth="1"/>
    <col min="1534" max="1534" width="11.5" style="87" customWidth="1"/>
    <col min="1535" max="1535" width="13.33203125" style="87" customWidth="1"/>
    <col min="1536" max="1536" width="14.5" style="87" customWidth="1"/>
    <col min="1537" max="1543" width="9.33203125" style="87"/>
    <col min="1544" max="1544" width="12.83203125" style="87" customWidth="1"/>
    <col min="1545" max="1772" width="9.33203125" style="87"/>
    <col min="1773" max="1773" width="11.83203125" style="87" bestFit="1" customWidth="1"/>
    <col min="1774" max="1774" width="13.83203125" style="87" customWidth="1"/>
    <col min="1775" max="1775" width="15.1640625" style="87" customWidth="1"/>
    <col min="1776" max="1776" width="11.1640625" style="87" customWidth="1"/>
    <col min="1777" max="1777" width="11.33203125" style="87" customWidth="1"/>
    <col min="1778" max="1778" width="9.6640625" style="87" customWidth="1"/>
    <col min="1779" max="1779" width="10.83203125" style="87" customWidth="1"/>
    <col min="1780" max="1780" width="11.1640625" style="87" customWidth="1"/>
    <col min="1781" max="1781" width="13.1640625" style="87" customWidth="1"/>
    <col min="1782" max="1782" width="12.5" style="87" customWidth="1"/>
    <col min="1783" max="1783" width="12.1640625" style="87" customWidth="1"/>
    <col min="1784" max="1784" width="12.83203125" style="87" customWidth="1"/>
    <col min="1785" max="1785" width="13" style="87" customWidth="1"/>
    <col min="1786" max="1786" width="16.83203125" style="87" customWidth="1"/>
    <col min="1787" max="1787" width="12.5" style="87" customWidth="1"/>
    <col min="1788" max="1788" width="12.83203125" style="87" customWidth="1"/>
    <col min="1789" max="1789" width="14" style="87" customWidth="1"/>
    <col min="1790" max="1790" width="11.5" style="87" customWidth="1"/>
    <col min="1791" max="1791" width="13.33203125" style="87" customWidth="1"/>
    <col min="1792" max="1792" width="14.5" style="87" customWidth="1"/>
    <col min="1793" max="1799" width="9.33203125" style="87"/>
    <col min="1800" max="1800" width="12.83203125" style="87" customWidth="1"/>
    <col min="1801" max="2028" width="9.33203125" style="87"/>
    <col min="2029" max="2029" width="11.83203125" style="87" bestFit="1" customWidth="1"/>
    <col min="2030" max="2030" width="13.83203125" style="87" customWidth="1"/>
    <col min="2031" max="2031" width="15.1640625" style="87" customWidth="1"/>
    <col min="2032" max="2032" width="11.1640625" style="87" customWidth="1"/>
    <col min="2033" max="2033" width="11.33203125" style="87" customWidth="1"/>
    <col min="2034" max="2034" width="9.6640625" style="87" customWidth="1"/>
    <col min="2035" max="2035" width="10.83203125" style="87" customWidth="1"/>
    <col min="2036" max="2036" width="11.1640625" style="87" customWidth="1"/>
    <col min="2037" max="2037" width="13.1640625" style="87" customWidth="1"/>
    <col min="2038" max="2038" width="12.5" style="87" customWidth="1"/>
    <col min="2039" max="2039" width="12.1640625" style="87" customWidth="1"/>
    <col min="2040" max="2040" width="12.83203125" style="87" customWidth="1"/>
    <col min="2041" max="2041" width="13" style="87" customWidth="1"/>
    <col min="2042" max="2042" width="16.83203125" style="87" customWidth="1"/>
    <col min="2043" max="2043" width="12.5" style="87" customWidth="1"/>
    <col min="2044" max="2044" width="12.83203125" style="87" customWidth="1"/>
    <col min="2045" max="2045" width="14" style="87" customWidth="1"/>
    <col min="2046" max="2046" width="11.5" style="87" customWidth="1"/>
    <col min="2047" max="2047" width="13.33203125" style="87" customWidth="1"/>
    <col min="2048" max="2048" width="14.5" style="87" customWidth="1"/>
    <col min="2049" max="2055" width="9.33203125" style="87"/>
    <col min="2056" max="2056" width="12.83203125" style="87" customWidth="1"/>
    <col min="2057" max="2284" width="9.33203125" style="87"/>
    <col min="2285" max="2285" width="11.83203125" style="87" bestFit="1" customWidth="1"/>
    <col min="2286" max="2286" width="13.83203125" style="87" customWidth="1"/>
    <col min="2287" max="2287" width="15.1640625" style="87" customWidth="1"/>
    <col min="2288" max="2288" width="11.1640625" style="87" customWidth="1"/>
    <col min="2289" max="2289" width="11.33203125" style="87" customWidth="1"/>
    <col min="2290" max="2290" width="9.6640625" style="87" customWidth="1"/>
    <col min="2291" max="2291" width="10.83203125" style="87" customWidth="1"/>
    <col min="2292" max="2292" width="11.1640625" style="87" customWidth="1"/>
    <col min="2293" max="2293" width="13.1640625" style="87" customWidth="1"/>
    <col min="2294" max="2294" width="12.5" style="87" customWidth="1"/>
    <col min="2295" max="2295" width="12.1640625" style="87" customWidth="1"/>
    <col min="2296" max="2296" width="12.83203125" style="87" customWidth="1"/>
    <col min="2297" max="2297" width="13" style="87" customWidth="1"/>
    <col min="2298" max="2298" width="16.83203125" style="87" customWidth="1"/>
    <col min="2299" max="2299" width="12.5" style="87" customWidth="1"/>
    <col min="2300" max="2300" width="12.83203125" style="87" customWidth="1"/>
    <col min="2301" max="2301" width="14" style="87" customWidth="1"/>
    <col min="2302" max="2302" width="11.5" style="87" customWidth="1"/>
    <col min="2303" max="2303" width="13.33203125" style="87" customWidth="1"/>
    <col min="2304" max="2304" width="14.5" style="87" customWidth="1"/>
    <col min="2305" max="2311" width="9.33203125" style="87"/>
    <col min="2312" max="2312" width="12.83203125" style="87" customWidth="1"/>
    <col min="2313" max="2540" width="9.33203125" style="87"/>
    <col min="2541" max="2541" width="11.83203125" style="87" bestFit="1" customWidth="1"/>
    <col min="2542" max="2542" width="13.83203125" style="87" customWidth="1"/>
    <col min="2543" max="2543" width="15.1640625" style="87" customWidth="1"/>
    <col min="2544" max="2544" width="11.1640625" style="87" customWidth="1"/>
    <col min="2545" max="2545" width="11.33203125" style="87" customWidth="1"/>
    <col min="2546" max="2546" width="9.6640625" style="87" customWidth="1"/>
    <col min="2547" max="2547" width="10.83203125" style="87" customWidth="1"/>
    <col min="2548" max="2548" width="11.1640625" style="87" customWidth="1"/>
    <col min="2549" max="2549" width="13.1640625" style="87" customWidth="1"/>
    <col min="2550" max="2550" width="12.5" style="87" customWidth="1"/>
    <col min="2551" max="2551" width="12.1640625" style="87" customWidth="1"/>
    <col min="2552" max="2552" width="12.83203125" style="87" customWidth="1"/>
    <col min="2553" max="2553" width="13" style="87" customWidth="1"/>
    <col min="2554" max="2554" width="16.83203125" style="87" customWidth="1"/>
    <col min="2555" max="2555" width="12.5" style="87" customWidth="1"/>
    <col min="2556" max="2556" width="12.83203125" style="87" customWidth="1"/>
    <col min="2557" max="2557" width="14" style="87" customWidth="1"/>
    <col min="2558" max="2558" width="11.5" style="87" customWidth="1"/>
    <col min="2559" max="2559" width="13.33203125" style="87" customWidth="1"/>
    <col min="2560" max="2560" width="14.5" style="87" customWidth="1"/>
    <col min="2561" max="2567" width="9.33203125" style="87"/>
    <col min="2568" max="2568" width="12.83203125" style="87" customWidth="1"/>
    <col min="2569" max="2796" width="9.33203125" style="87"/>
    <col min="2797" max="2797" width="11.83203125" style="87" bestFit="1" customWidth="1"/>
    <col min="2798" max="2798" width="13.83203125" style="87" customWidth="1"/>
    <col min="2799" max="2799" width="15.1640625" style="87" customWidth="1"/>
    <col min="2800" max="2800" width="11.1640625" style="87" customWidth="1"/>
    <col min="2801" max="2801" width="11.33203125" style="87" customWidth="1"/>
    <col min="2802" max="2802" width="9.6640625" style="87" customWidth="1"/>
    <col min="2803" max="2803" width="10.83203125" style="87" customWidth="1"/>
    <col min="2804" max="2804" width="11.1640625" style="87" customWidth="1"/>
    <col min="2805" max="2805" width="13.1640625" style="87" customWidth="1"/>
    <col min="2806" max="2806" width="12.5" style="87" customWidth="1"/>
    <col min="2807" max="2807" width="12.1640625" style="87" customWidth="1"/>
    <col min="2808" max="2808" width="12.83203125" style="87" customWidth="1"/>
    <col min="2809" max="2809" width="13" style="87" customWidth="1"/>
    <col min="2810" max="2810" width="16.83203125" style="87" customWidth="1"/>
    <col min="2811" max="2811" width="12.5" style="87" customWidth="1"/>
    <col min="2812" max="2812" width="12.83203125" style="87" customWidth="1"/>
    <col min="2813" max="2813" width="14" style="87" customWidth="1"/>
    <col min="2814" max="2814" width="11.5" style="87" customWidth="1"/>
    <col min="2815" max="2815" width="13.33203125" style="87" customWidth="1"/>
    <col min="2816" max="2816" width="14.5" style="87" customWidth="1"/>
    <col min="2817" max="2823" width="9.33203125" style="87"/>
    <col min="2824" max="2824" width="12.83203125" style="87" customWidth="1"/>
    <col min="2825" max="3052" width="9.33203125" style="87"/>
    <col min="3053" max="3053" width="11.83203125" style="87" bestFit="1" customWidth="1"/>
    <col min="3054" max="3054" width="13.83203125" style="87" customWidth="1"/>
    <col min="3055" max="3055" width="15.1640625" style="87" customWidth="1"/>
    <col min="3056" max="3056" width="11.1640625" style="87" customWidth="1"/>
    <col min="3057" max="3057" width="11.33203125" style="87" customWidth="1"/>
    <col min="3058" max="3058" width="9.6640625" style="87" customWidth="1"/>
    <col min="3059" max="3059" width="10.83203125" style="87" customWidth="1"/>
    <col min="3060" max="3060" width="11.1640625" style="87" customWidth="1"/>
    <col min="3061" max="3061" width="13.1640625" style="87" customWidth="1"/>
    <col min="3062" max="3062" width="12.5" style="87" customWidth="1"/>
    <col min="3063" max="3063" width="12.1640625" style="87" customWidth="1"/>
    <col min="3064" max="3064" width="12.83203125" style="87" customWidth="1"/>
    <col min="3065" max="3065" width="13" style="87" customWidth="1"/>
    <col min="3066" max="3066" width="16.83203125" style="87" customWidth="1"/>
    <col min="3067" max="3067" width="12.5" style="87" customWidth="1"/>
    <col min="3068" max="3068" width="12.83203125" style="87" customWidth="1"/>
    <col min="3069" max="3069" width="14" style="87" customWidth="1"/>
    <col min="3070" max="3070" width="11.5" style="87" customWidth="1"/>
    <col min="3071" max="3071" width="13.33203125" style="87" customWidth="1"/>
    <col min="3072" max="3072" width="14.5" style="87" customWidth="1"/>
    <col min="3073" max="3079" width="9.33203125" style="87"/>
    <col min="3080" max="3080" width="12.83203125" style="87" customWidth="1"/>
    <col min="3081" max="3308" width="9.33203125" style="87"/>
    <col min="3309" max="3309" width="11.83203125" style="87" bestFit="1" customWidth="1"/>
    <col min="3310" max="3310" width="13.83203125" style="87" customWidth="1"/>
    <col min="3311" max="3311" width="15.1640625" style="87" customWidth="1"/>
    <col min="3312" max="3312" width="11.1640625" style="87" customWidth="1"/>
    <col min="3313" max="3313" width="11.33203125" style="87" customWidth="1"/>
    <col min="3314" max="3314" width="9.6640625" style="87" customWidth="1"/>
    <col min="3315" max="3315" width="10.83203125" style="87" customWidth="1"/>
    <col min="3316" max="3316" width="11.1640625" style="87" customWidth="1"/>
    <col min="3317" max="3317" width="13.1640625" style="87" customWidth="1"/>
    <col min="3318" max="3318" width="12.5" style="87" customWidth="1"/>
    <col min="3319" max="3319" width="12.1640625" style="87" customWidth="1"/>
    <col min="3320" max="3320" width="12.83203125" style="87" customWidth="1"/>
    <col min="3321" max="3321" width="13" style="87" customWidth="1"/>
    <col min="3322" max="3322" width="16.83203125" style="87" customWidth="1"/>
    <col min="3323" max="3323" width="12.5" style="87" customWidth="1"/>
    <col min="3324" max="3324" width="12.83203125" style="87" customWidth="1"/>
    <col min="3325" max="3325" width="14" style="87" customWidth="1"/>
    <col min="3326" max="3326" width="11.5" style="87" customWidth="1"/>
    <col min="3327" max="3327" width="13.33203125" style="87" customWidth="1"/>
    <col min="3328" max="3328" width="14.5" style="87" customWidth="1"/>
    <col min="3329" max="3335" width="9.33203125" style="87"/>
    <col min="3336" max="3336" width="12.83203125" style="87" customWidth="1"/>
    <col min="3337" max="3564" width="9.33203125" style="87"/>
    <col min="3565" max="3565" width="11.83203125" style="87" bestFit="1" customWidth="1"/>
    <col min="3566" max="3566" width="13.83203125" style="87" customWidth="1"/>
    <col min="3567" max="3567" width="15.1640625" style="87" customWidth="1"/>
    <col min="3568" max="3568" width="11.1640625" style="87" customWidth="1"/>
    <col min="3569" max="3569" width="11.33203125" style="87" customWidth="1"/>
    <col min="3570" max="3570" width="9.6640625" style="87" customWidth="1"/>
    <col min="3571" max="3571" width="10.83203125" style="87" customWidth="1"/>
    <col min="3572" max="3572" width="11.1640625" style="87" customWidth="1"/>
    <col min="3573" max="3573" width="13.1640625" style="87" customWidth="1"/>
    <col min="3574" max="3574" width="12.5" style="87" customWidth="1"/>
    <col min="3575" max="3575" width="12.1640625" style="87" customWidth="1"/>
    <col min="3576" max="3576" width="12.83203125" style="87" customWidth="1"/>
    <col min="3577" max="3577" width="13" style="87" customWidth="1"/>
    <col min="3578" max="3578" width="16.83203125" style="87" customWidth="1"/>
    <col min="3579" max="3579" width="12.5" style="87" customWidth="1"/>
    <col min="3580" max="3580" width="12.83203125" style="87" customWidth="1"/>
    <col min="3581" max="3581" width="14" style="87" customWidth="1"/>
    <col min="3582" max="3582" width="11.5" style="87" customWidth="1"/>
    <col min="3583" max="3583" width="13.33203125" style="87" customWidth="1"/>
    <col min="3584" max="3584" width="14.5" style="87" customWidth="1"/>
    <col min="3585" max="3591" width="9.33203125" style="87"/>
    <col min="3592" max="3592" width="12.83203125" style="87" customWidth="1"/>
    <col min="3593" max="3820" width="9.33203125" style="87"/>
    <col min="3821" max="3821" width="11.83203125" style="87" bestFit="1" customWidth="1"/>
    <col min="3822" max="3822" width="13.83203125" style="87" customWidth="1"/>
    <col min="3823" max="3823" width="15.1640625" style="87" customWidth="1"/>
    <col min="3824" max="3824" width="11.1640625" style="87" customWidth="1"/>
    <col min="3825" max="3825" width="11.33203125" style="87" customWidth="1"/>
    <col min="3826" max="3826" width="9.6640625" style="87" customWidth="1"/>
    <col min="3827" max="3827" width="10.83203125" style="87" customWidth="1"/>
    <col min="3828" max="3828" width="11.1640625" style="87" customWidth="1"/>
    <col min="3829" max="3829" width="13.1640625" style="87" customWidth="1"/>
    <col min="3830" max="3830" width="12.5" style="87" customWidth="1"/>
    <col min="3831" max="3831" width="12.1640625" style="87" customWidth="1"/>
    <col min="3832" max="3832" width="12.83203125" style="87" customWidth="1"/>
    <col min="3833" max="3833" width="13" style="87" customWidth="1"/>
    <col min="3834" max="3834" width="16.83203125" style="87" customWidth="1"/>
    <col min="3835" max="3835" width="12.5" style="87" customWidth="1"/>
    <col min="3836" max="3836" width="12.83203125" style="87" customWidth="1"/>
    <col min="3837" max="3837" width="14" style="87" customWidth="1"/>
    <col min="3838" max="3838" width="11.5" style="87" customWidth="1"/>
    <col min="3839" max="3839" width="13.33203125" style="87" customWidth="1"/>
    <col min="3840" max="3840" width="14.5" style="87" customWidth="1"/>
    <col min="3841" max="3847" width="9.33203125" style="87"/>
    <col min="3848" max="3848" width="12.83203125" style="87" customWidth="1"/>
    <col min="3849" max="4076" width="9.33203125" style="87"/>
    <col min="4077" max="4077" width="11.83203125" style="87" bestFit="1" customWidth="1"/>
    <col min="4078" max="4078" width="13.83203125" style="87" customWidth="1"/>
    <col min="4079" max="4079" width="15.1640625" style="87" customWidth="1"/>
    <col min="4080" max="4080" width="11.1640625" style="87" customWidth="1"/>
    <col min="4081" max="4081" width="11.33203125" style="87" customWidth="1"/>
    <col min="4082" max="4082" width="9.6640625" style="87" customWidth="1"/>
    <col min="4083" max="4083" width="10.83203125" style="87" customWidth="1"/>
    <col min="4084" max="4084" width="11.1640625" style="87" customWidth="1"/>
    <col min="4085" max="4085" width="13.1640625" style="87" customWidth="1"/>
    <col min="4086" max="4086" width="12.5" style="87" customWidth="1"/>
    <col min="4087" max="4087" width="12.1640625" style="87" customWidth="1"/>
    <col min="4088" max="4088" width="12.83203125" style="87" customWidth="1"/>
    <col min="4089" max="4089" width="13" style="87" customWidth="1"/>
    <col min="4090" max="4090" width="16.83203125" style="87" customWidth="1"/>
    <col min="4091" max="4091" width="12.5" style="87" customWidth="1"/>
    <col min="4092" max="4092" width="12.83203125" style="87" customWidth="1"/>
    <col min="4093" max="4093" width="14" style="87" customWidth="1"/>
    <col min="4094" max="4094" width="11.5" style="87" customWidth="1"/>
    <col min="4095" max="4095" width="13.33203125" style="87" customWidth="1"/>
    <col min="4096" max="4096" width="14.5" style="87" customWidth="1"/>
    <col min="4097" max="4103" width="9.33203125" style="87"/>
    <col min="4104" max="4104" width="12.83203125" style="87" customWidth="1"/>
    <col min="4105" max="4332" width="9.33203125" style="87"/>
    <col min="4333" max="4333" width="11.83203125" style="87" bestFit="1" customWidth="1"/>
    <col min="4334" max="4334" width="13.83203125" style="87" customWidth="1"/>
    <col min="4335" max="4335" width="15.1640625" style="87" customWidth="1"/>
    <col min="4336" max="4336" width="11.1640625" style="87" customWidth="1"/>
    <col min="4337" max="4337" width="11.33203125" style="87" customWidth="1"/>
    <col min="4338" max="4338" width="9.6640625" style="87" customWidth="1"/>
    <col min="4339" max="4339" width="10.83203125" style="87" customWidth="1"/>
    <col min="4340" max="4340" width="11.1640625" style="87" customWidth="1"/>
    <col min="4341" max="4341" width="13.1640625" style="87" customWidth="1"/>
    <col min="4342" max="4342" width="12.5" style="87" customWidth="1"/>
    <col min="4343" max="4343" width="12.1640625" style="87" customWidth="1"/>
    <col min="4344" max="4344" width="12.83203125" style="87" customWidth="1"/>
    <col min="4345" max="4345" width="13" style="87" customWidth="1"/>
    <col min="4346" max="4346" width="16.83203125" style="87" customWidth="1"/>
    <col min="4347" max="4347" width="12.5" style="87" customWidth="1"/>
    <col min="4348" max="4348" width="12.83203125" style="87" customWidth="1"/>
    <col min="4349" max="4349" width="14" style="87" customWidth="1"/>
    <col min="4350" max="4350" width="11.5" style="87" customWidth="1"/>
    <col min="4351" max="4351" width="13.33203125" style="87" customWidth="1"/>
    <col min="4352" max="4352" width="14.5" style="87" customWidth="1"/>
    <col min="4353" max="4359" width="9.33203125" style="87"/>
    <col min="4360" max="4360" width="12.83203125" style="87" customWidth="1"/>
    <col min="4361" max="4588" width="9.33203125" style="87"/>
    <col min="4589" max="4589" width="11.83203125" style="87" bestFit="1" customWidth="1"/>
    <col min="4590" max="4590" width="13.83203125" style="87" customWidth="1"/>
    <col min="4591" max="4591" width="15.1640625" style="87" customWidth="1"/>
    <col min="4592" max="4592" width="11.1640625" style="87" customWidth="1"/>
    <col min="4593" max="4593" width="11.33203125" style="87" customWidth="1"/>
    <col min="4594" max="4594" width="9.6640625" style="87" customWidth="1"/>
    <col min="4595" max="4595" width="10.83203125" style="87" customWidth="1"/>
    <col min="4596" max="4596" width="11.1640625" style="87" customWidth="1"/>
    <col min="4597" max="4597" width="13.1640625" style="87" customWidth="1"/>
    <col min="4598" max="4598" width="12.5" style="87" customWidth="1"/>
    <col min="4599" max="4599" width="12.1640625" style="87" customWidth="1"/>
    <col min="4600" max="4600" width="12.83203125" style="87" customWidth="1"/>
    <col min="4601" max="4601" width="13" style="87" customWidth="1"/>
    <col min="4602" max="4602" width="16.83203125" style="87" customWidth="1"/>
    <col min="4603" max="4603" width="12.5" style="87" customWidth="1"/>
    <col min="4604" max="4604" width="12.83203125" style="87" customWidth="1"/>
    <col min="4605" max="4605" width="14" style="87" customWidth="1"/>
    <col min="4606" max="4606" width="11.5" style="87" customWidth="1"/>
    <col min="4607" max="4607" width="13.33203125" style="87" customWidth="1"/>
    <col min="4608" max="4608" width="14.5" style="87" customWidth="1"/>
    <col min="4609" max="4615" width="9.33203125" style="87"/>
    <col min="4616" max="4616" width="12.83203125" style="87" customWidth="1"/>
    <col min="4617" max="4844" width="9.33203125" style="87"/>
    <col min="4845" max="4845" width="11.83203125" style="87" bestFit="1" customWidth="1"/>
    <col min="4846" max="4846" width="13.83203125" style="87" customWidth="1"/>
    <col min="4847" max="4847" width="15.1640625" style="87" customWidth="1"/>
    <col min="4848" max="4848" width="11.1640625" style="87" customWidth="1"/>
    <col min="4849" max="4849" width="11.33203125" style="87" customWidth="1"/>
    <col min="4850" max="4850" width="9.6640625" style="87" customWidth="1"/>
    <col min="4851" max="4851" width="10.83203125" style="87" customWidth="1"/>
    <col min="4852" max="4852" width="11.1640625" style="87" customWidth="1"/>
    <col min="4853" max="4853" width="13.1640625" style="87" customWidth="1"/>
    <col min="4854" max="4854" width="12.5" style="87" customWidth="1"/>
    <col min="4855" max="4855" width="12.1640625" style="87" customWidth="1"/>
    <col min="4856" max="4856" width="12.83203125" style="87" customWidth="1"/>
    <col min="4857" max="4857" width="13" style="87" customWidth="1"/>
    <col min="4858" max="4858" width="16.83203125" style="87" customWidth="1"/>
    <col min="4859" max="4859" width="12.5" style="87" customWidth="1"/>
    <col min="4860" max="4860" width="12.83203125" style="87" customWidth="1"/>
    <col min="4861" max="4861" width="14" style="87" customWidth="1"/>
    <col min="4862" max="4862" width="11.5" style="87" customWidth="1"/>
    <col min="4863" max="4863" width="13.33203125" style="87" customWidth="1"/>
    <col min="4864" max="4864" width="14.5" style="87" customWidth="1"/>
    <col min="4865" max="4871" width="9.33203125" style="87"/>
    <col min="4872" max="4872" width="12.83203125" style="87" customWidth="1"/>
    <col min="4873" max="5100" width="9.33203125" style="87"/>
    <col min="5101" max="5101" width="11.83203125" style="87" bestFit="1" customWidth="1"/>
    <col min="5102" max="5102" width="13.83203125" style="87" customWidth="1"/>
    <col min="5103" max="5103" width="15.1640625" style="87" customWidth="1"/>
    <col min="5104" max="5104" width="11.1640625" style="87" customWidth="1"/>
    <col min="5105" max="5105" width="11.33203125" style="87" customWidth="1"/>
    <col min="5106" max="5106" width="9.6640625" style="87" customWidth="1"/>
    <col min="5107" max="5107" width="10.83203125" style="87" customWidth="1"/>
    <col min="5108" max="5108" width="11.1640625" style="87" customWidth="1"/>
    <col min="5109" max="5109" width="13.1640625" style="87" customWidth="1"/>
    <col min="5110" max="5110" width="12.5" style="87" customWidth="1"/>
    <col min="5111" max="5111" width="12.1640625" style="87" customWidth="1"/>
    <col min="5112" max="5112" width="12.83203125" style="87" customWidth="1"/>
    <col min="5113" max="5113" width="13" style="87" customWidth="1"/>
    <col min="5114" max="5114" width="16.83203125" style="87" customWidth="1"/>
    <col min="5115" max="5115" width="12.5" style="87" customWidth="1"/>
    <col min="5116" max="5116" width="12.83203125" style="87" customWidth="1"/>
    <col min="5117" max="5117" width="14" style="87" customWidth="1"/>
    <col min="5118" max="5118" width="11.5" style="87" customWidth="1"/>
    <col min="5119" max="5119" width="13.33203125" style="87" customWidth="1"/>
    <col min="5120" max="5120" width="14.5" style="87" customWidth="1"/>
    <col min="5121" max="5127" width="9.33203125" style="87"/>
    <col min="5128" max="5128" width="12.83203125" style="87" customWidth="1"/>
    <col min="5129" max="5356" width="9.33203125" style="87"/>
    <col min="5357" max="5357" width="11.83203125" style="87" bestFit="1" customWidth="1"/>
    <col min="5358" max="5358" width="13.83203125" style="87" customWidth="1"/>
    <col min="5359" max="5359" width="15.1640625" style="87" customWidth="1"/>
    <col min="5360" max="5360" width="11.1640625" style="87" customWidth="1"/>
    <col min="5361" max="5361" width="11.33203125" style="87" customWidth="1"/>
    <col min="5362" max="5362" width="9.6640625" style="87" customWidth="1"/>
    <col min="5363" max="5363" width="10.83203125" style="87" customWidth="1"/>
    <col min="5364" max="5364" width="11.1640625" style="87" customWidth="1"/>
    <col min="5365" max="5365" width="13.1640625" style="87" customWidth="1"/>
    <col min="5366" max="5366" width="12.5" style="87" customWidth="1"/>
    <col min="5367" max="5367" width="12.1640625" style="87" customWidth="1"/>
    <col min="5368" max="5368" width="12.83203125" style="87" customWidth="1"/>
    <col min="5369" max="5369" width="13" style="87" customWidth="1"/>
    <col min="5370" max="5370" width="16.83203125" style="87" customWidth="1"/>
    <col min="5371" max="5371" width="12.5" style="87" customWidth="1"/>
    <col min="5372" max="5372" width="12.83203125" style="87" customWidth="1"/>
    <col min="5373" max="5373" width="14" style="87" customWidth="1"/>
    <col min="5374" max="5374" width="11.5" style="87" customWidth="1"/>
    <col min="5375" max="5375" width="13.33203125" style="87" customWidth="1"/>
    <col min="5376" max="5376" width="14.5" style="87" customWidth="1"/>
    <col min="5377" max="5383" width="9.33203125" style="87"/>
    <col min="5384" max="5384" width="12.83203125" style="87" customWidth="1"/>
    <col min="5385" max="5612" width="9.33203125" style="87"/>
    <col min="5613" max="5613" width="11.83203125" style="87" bestFit="1" customWidth="1"/>
    <col min="5614" max="5614" width="13.83203125" style="87" customWidth="1"/>
    <col min="5615" max="5615" width="15.1640625" style="87" customWidth="1"/>
    <col min="5616" max="5616" width="11.1640625" style="87" customWidth="1"/>
    <col min="5617" max="5617" width="11.33203125" style="87" customWidth="1"/>
    <col min="5618" max="5618" width="9.6640625" style="87" customWidth="1"/>
    <col min="5619" max="5619" width="10.83203125" style="87" customWidth="1"/>
    <col min="5620" max="5620" width="11.1640625" style="87" customWidth="1"/>
    <col min="5621" max="5621" width="13.1640625" style="87" customWidth="1"/>
    <col min="5622" max="5622" width="12.5" style="87" customWidth="1"/>
    <col min="5623" max="5623" width="12.1640625" style="87" customWidth="1"/>
    <col min="5624" max="5624" width="12.83203125" style="87" customWidth="1"/>
    <col min="5625" max="5625" width="13" style="87" customWidth="1"/>
    <col min="5626" max="5626" width="16.83203125" style="87" customWidth="1"/>
    <col min="5627" max="5627" width="12.5" style="87" customWidth="1"/>
    <col min="5628" max="5628" width="12.83203125" style="87" customWidth="1"/>
    <col min="5629" max="5629" width="14" style="87" customWidth="1"/>
    <col min="5630" max="5630" width="11.5" style="87" customWidth="1"/>
    <col min="5631" max="5631" width="13.33203125" style="87" customWidth="1"/>
    <col min="5632" max="5632" width="14.5" style="87" customWidth="1"/>
    <col min="5633" max="5639" width="9.33203125" style="87"/>
    <col min="5640" max="5640" width="12.83203125" style="87" customWidth="1"/>
    <col min="5641" max="5868" width="9.33203125" style="87"/>
    <col min="5869" max="5869" width="11.83203125" style="87" bestFit="1" customWidth="1"/>
    <col min="5870" max="5870" width="13.83203125" style="87" customWidth="1"/>
    <col min="5871" max="5871" width="15.1640625" style="87" customWidth="1"/>
    <col min="5872" max="5872" width="11.1640625" style="87" customWidth="1"/>
    <col min="5873" max="5873" width="11.33203125" style="87" customWidth="1"/>
    <col min="5874" max="5874" width="9.6640625" style="87" customWidth="1"/>
    <col min="5875" max="5875" width="10.83203125" style="87" customWidth="1"/>
    <col min="5876" max="5876" width="11.1640625" style="87" customWidth="1"/>
    <col min="5877" max="5877" width="13.1640625" style="87" customWidth="1"/>
    <col min="5878" max="5878" width="12.5" style="87" customWidth="1"/>
    <col min="5879" max="5879" width="12.1640625" style="87" customWidth="1"/>
    <col min="5880" max="5880" width="12.83203125" style="87" customWidth="1"/>
    <col min="5881" max="5881" width="13" style="87" customWidth="1"/>
    <col min="5882" max="5882" width="16.83203125" style="87" customWidth="1"/>
    <col min="5883" max="5883" width="12.5" style="87" customWidth="1"/>
    <col min="5884" max="5884" width="12.83203125" style="87" customWidth="1"/>
    <col min="5885" max="5885" width="14" style="87" customWidth="1"/>
    <col min="5886" max="5886" width="11.5" style="87" customWidth="1"/>
    <col min="5887" max="5887" width="13.33203125" style="87" customWidth="1"/>
    <col min="5888" max="5888" width="14.5" style="87" customWidth="1"/>
    <col min="5889" max="5895" width="9.33203125" style="87"/>
    <col min="5896" max="5896" width="12.83203125" style="87" customWidth="1"/>
    <col min="5897" max="6124" width="9.33203125" style="87"/>
    <col min="6125" max="6125" width="11.83203125" style="87" bestFit="1" customWidth="1"/>
    <col min="6126" max="6126" width="13.83203125" style="87" customWidth="1"/>
    <col min="6127" max="6127" width="15.1640625" style="87" customWidth="1"/>
    <col min="6128" max="6128" width="11.1640625" style="87" customWidth="1"/>
    <col min="6129" max="6129" width="11.33203125" style="87" customWidth="1"/>
    <col min="6130" max="6130" width="9.6640625" style="87" customWidth="1"/>
    <col min="6131" max="6131" width="10.83203125" style="87" customWidth="1"/>
    <col min="6132" max="6132" width="11.1640625" style="87" customWidth="1"/>
    <col min="6133" max="6133" width="13.1640625" style="87" customWidth="1"/>
    <col min="6134" max="6134" width="12.5" style="87" customWidth="1"/>
    <col min="6135" max="6135" width="12.1640625" style="87" customWidth="1"/>
    <col min="6136" max="6136" width="12.83203125" style="87" customWidth="1"/>
    <col min="6137" max="6137" width="13" style="87" customWidth="1"/>
    <col min="6138" max="6138" width="16.83203125" style="87" customWidth="1"/>
    <col min="6139" max="6139" width="12.5" style="87" customWidth="1"/>
    <col min="6140" max="6140" width="12.83203125" style="87" customWidth="1"/>
    <col min="6141" max="6141" width="14" style="87" customWidth="1"/>
    <col min="6142" max="6142" width="11.5" style="87" customWidth="1"/>
    <col min="6143" max="6143" width="13.33203125" style="87" customWidth="1"/>
    <col min="6144" max="6144" width="14.5" style="87" customWidth="1"/>
    <col min="6145" max="6151" width="9.33203125" style="87"/>
    <col min="6152" max="6152" width="12.83203125" style="87" customWidth="1"/>
    <col min="6153" max="6380" width="9.33203125" style="87"/>
    <col min="6381" max="6381" width="11.83203125" style="87" bestFit="1" customWidth="1"/>
    <col min="6382" max="6382" width="13.83203125" style="87" customWidth="1"/>
    <col min="6383" max="6383" width="15.1640625" style="87" customWidth="1"/>
    <col min="6384" max="6384" width="11.1640625" style="87" customWidth="1"/>
    <col min="6385" max="6385" width="11.33203125" style="87" customWidth="1"/>
    <col min="6386" max="6386" width="9.6640625" style="87" customWidth="1"/>
    <col min="6387" max="6387" width="10.83203125" style="87" customWidth="1"/>
    <col min="6388" max="6388" width="11.1640625" style="87" customWidth="1"/>
    <col min="6389" max="6389" width="13.1640625" style="87" customWidth="1"/>
    <col min="6390" max="6390" width="12.5" style="87" customWidth="1"/>
    <col min="6391" max="6391" width="12.1640625" style="87" customWidth="1"/>
    <col min="6392" max="6392" width="12.83203125" style="87" customWidth="1"/>
    <col min="6393" max="6393" width="13" style="87" customWidth="1"/>
    <col min="6394" max="6394" width="16.83203125" style="87" customWidth="1"/>
    <col min="6395" max="6395" width="12.5" style="87" customWidth="1"/>
    <col min="6396" max="6396" width="12.83203125" style="87" customWidth="1"/>
    <col min="6397" max="6397" width="14" style="87" customWidth="1"/>
    <col min="6398" max="6398" width="11.5" style="87" customWidth="1"/>
    <col min="6399" max="6399" width="13.33203125" style="87" customWidth="1"/>
    <col min="6400" max="6400" width="14.5" style="87" customWidth="1"/>
    <col min="6401" max="6407" width="9.33203125" style="87"/>
    <col min="6408" max="6408" width="12.83203125" style="87" customWidth="1"/>
    <col min="6409" max="6636" width="9.33203125" style="87"/>
    <col min="6637" max="6637" width="11.83203125" style="87" bestFit="1" customWidth="1"/>
    <col min="6638" max="6638" width="13.83203125" style="87" customWidth="1"/>
    <col min="6639" max="6639" width="15.1640625" style="87" customWidth="1"/>
    <col min="6640" max="6640" width="11.1640625" style="87" customWidth="1"/>
    <col min="6641" max="6641" width="11.33203125" style="87" customWidth="1"/>
    <col min="6642" max="6642" width="9.6640625" style="87" customWidth="1"/>
    <col min="6643" max="6643" width="10.83203125" style="87" customWidth="1"/>
    <col min="6644" max="6644" width="11.1640625" style="87" customWidth="1"/>
    <col min="6645" max="6645" width="13.1640625" style="87" customWidth="1"/>
    <col min="6646" max="6646" width="12.5" style="87" customWidth="1"/>
    <col min="6647" max="6647" width="12.1640625" style="87" customWidth="1"/>
    <col min="6648" max="6648" width="12.83203125" style="87" customWidth="1"/>
    <col min="6649" max="6649" width="13" style="87" customWidth="1"/>
    <col min="6650" max="6650" width="16.83203125" style="87" customWidth="1"/>
    <col min="6651" max="6651" width="12.5" style="87" customWidth="1"/>
    <col min="6652" max="6652" width="12.83203125" style="87" customWidth="1"/>
    <col min="6653" max="6653" width="14" style="87" customWidth="1"/>
    <col min="6654" max="6654" width="11.5" style="87" customWidth="1"/>
    <col min="6655" max="6655" width="13.33203125" style="87" customWidth="1"/>
    <col min="6656" max="6656" width="14.5" style="87" customWidth="1"/>
    <col min="6657" max="6663" width="9.33203125" style="87"/>
    <col min="6664" max="6664" width="12.83203125" style="87" customWidth="1"/>
    <col min="6665" max="6892" width="9.33203125" style="87"/>
    <col min="6893" max="6893" width="11.83203125" style="87" bestFit="1" customWidth="1"/>
    <col min="6894" max="6894" width="13.83203125" style="87" customWidth="1"/>
    <col min="6895" max="6895" width="15.1640625" style="87" customWidth="1"/>
    <col min="6896" max="6896" width="11.1640625" style="87" customWidth="1"/>
    <col min="6897" max="6897" width="11.33203125" style="87" customWidth="1"/>
    <col min="6898" max="6898" width="9.6640625" style="87" customWidth="1"/>
    <col min="6899" max="6899" width="10.83203125" style="87" customWidth="1"/>
    <col min="6900" max="6900" width="11.1640625" style="87" customWidth="1"/>
    <col min="6901" max="6901" width="13.1640625" style="87" customWidth="1"/>
    <col min="6902" max="6902" width="12.5" style="87" customWidth="1"/>
    <col min="6903" max="6903" width="12.1640625" style="87" customWidth="1"/>
    <col min="6904" max="6904" width="12.83203125" style="87" customWidth="1"/>
    <col min="6905" max="6905" width="13" style="87" customWidth="1"/>
    <col min="6906" max="6906" width="16.83203125" style="87" customWidth="1"/>
    <col min="6907" max="6907" width="12.5" style="87" customWidth="1"/>
    <col min="6908" max="6908" width="12.83203125" style="87" customWidth="1"/>
    <col min="6909" max="6909" width="14" style="87" customWidth="1"/>
    <col min="6910" max="6910" width="11.5" style="87" customWidth="1"/>
    <col min="6911" max="6911" width="13.33203125" style="87" customWidth="1"/>
    <col min="6912" max="6912" width="14.5" style="87" customWidth="1"/>
    <col min="6913" max="6919" width="9.33203125" style="87"/>
    <col min="6920" max="6920" width="12.83203125" style="87" customWidth="1"/>
    <col min="6921" max="7148" width="9.33203125" style="87"/>
    <col min="7149" max="7149" width="11.83203125" style="87" bestFit="1" customWidth="1"/>
    <col min="7150" max="7150" width="13.83203125" style="87" customWidth="1"/>
    <col min="7151" max="7151" width="15.1640625" style="87" customWidth="1"/>
    <col min="7152" max="7152" width="11.1640625" style="87" customWidth="1"/>
    <col min="7153" max="7153" width="11.33203125" style="87" customWidth="1"/>
    <col min="7154" max="7154" width="9.6640625" style="87" customWidth="1"/>
    <col min="7155" max="7155" width="10.83203125" style="87" customWidth="1"/>
    <col min="7156" max="7156" width="11.1640625" style="87" customWidth="1"/>
    <col min="7157" max="7157" width="13.1640625" style="87" customWidth="1"/>
    <col min="7158" max="7158" width="12.5" style="87" customWidth="1"/>
    <col min="7159" max="7159" width="12.1640625" style="87" customWidth="1"/>
    <col min="7160" max="7160" width="12.83203125" style="87" customWidth="1"/>
    <col min="7161" max="7161" width="13" style="87" customWidth="1"/>
    <col min="7162" max="7162" width="16.83203125" style="87" customWidth="1"/>
    <col min="7163" max="7163" width="12.5" style="87" customWidth="1"/>
    <col min="7164" max="7164" width="12.83203125" style="87" customWidth="1"/>
    <col min="7165" max="7165" width="14" style="87" customWidth="1"/>
    <col min="7166" max="7166" width="11.5" style="87" customWidth="1"/>
    <col min="7167" max="7167" width="13.33203125" style="87" customWidth="1"/>
    <col min="7168" max="7168" width="14.5" style="87" customWidth="1"/>
    <col min="7169" max="7175" width="9.33203125" style="87"/>
    <col min="7176" max="7176" width="12.83203125" style="87" customWidth="1"/>
    <col min="7177" max="7404" width="9.33203125" style="87"/>
    <col min="7405" max="7405" width="11.83203125" style="87" bestFit="1" customWidth="1"/>
    <col min="7406" max="7406" width="13.83203125" style="87" customWidth="1"/>
    <col min="7407" max="7407" width="15.1640625" style="87" customWidth="1"/>
    <col min="7408" max="7408" width="11.1640625" style="87" customWidth="1"/>
    <col min="7409" max="7409" width="11.33203125" style="87" customWidth="1"/>
    <col min="7410" max="7410" width="9.6640625" style="87" customWidth="1"/>
    <col min="7411" max="7411" width="10.83203125" style="87" customWidth="1"/>
    <col min="7412" max="7412" width="11.1640625" style="87" customWidth="1"/>
    <col min="7413" max="7413" width="13.1640625" style="87" customWidth="1"/>
    <col min="7414" max="7414" width="12.5" style="87" customWidth="1"/>
    <col min="7415" max="7415" width="12.1640625" style="87" customWidth="1"/>
    <col min="7416" max="7416" width="12.83203125" style="87" customWidth="1"/>
    <col min="7417" max="7417" width="13" style="87" customWidth="1"/>
    <col min="7418" max="7418" width="16.83203125" style="87" customWidth="1"/>
    <col min="7419" max="7419" width="12.5" style="87" customWidth="1"/>
    <col min="7420" max="7420" width="12.83203125" style="87" customWidth="1"/>
    <col min="7421" max="7421" width="14" style="87" customWidth="1"/>
    <col min="7422" max="7422" width="11.5" style="87" customWidth="1"/>
    <col min="7423" max="7423" width="13.33203125" style="87" customWidth="1"/>
    <col min="7424" max="7424" width="14.5" style="87" customWidth="1"/>
    <col min="7425" max="7431" width="9.33203125" style="87"/>
    <col min="7432" max="7432" width="12.83203125" style="87" customWidth="1"/>
    <col min="7433" max="7660" width="9.33203125" style="87"/>
    <col min="7661" max="7661" width="11.83203125" style="87" bestFit="1" customWidth="1"/>
    <col min="7662" max="7662" width="13.83203125" style="87" customWidth="1"/>
    <col min="7663" max="7663" width="15.1640625" style="87" customWidth="1"/>
    <col min="7664" max="7664" width="11.1640625" style="87" customWidth="1"/>
    <col min="7665" max="7665" width="11.33203125" style="87" customWidth="1"/>
    <col min="7666" max="7666" width="9.6640625" style="87" customWidth="1"/>
    <col min="7667" max="7667" width="10.83203125" style="87" customWidth="1"/>
    <col min="7668" max="7668" width="11.1640625" style="87" customWidth="1"/>
    <col min="7669" max="7669" width="13.1640625" style="87" customWidth="1"/>
    <col min="7670" max="7670" width="12.5" style="87" customWidth="1"/>
    <col min="7671" max="7671" width="12.1640625" style="87" customWidth="1"/>
    <col min="7672" max="7672" width="12.83203125" style="87" customWidth="1"/>
    <col min="7673" max="7673" width="13" style="87" customWidth="1"/>
    <col min="7674" max="7674" width="16.83203125" style="87" customWidth="1"/>
    <col min="7675" max="7675" width="12.5" style="87" customWidth="1"/>
    <col min="7676" max="7676" width="12.83203125" style="87" customWidth="1"/>
    <col min="7677" max="7677" width="14" style="87" customWidth="1"/>
    <col min="7678" max="7678" width="11.5" style="87" customWidth="1"/>
    <col min="7679" max="7679" width="13.33203125" style="87" customWidth="1"/>
    <col min="7680" max="7680" width="14.5" style="87" customWidth="1"/>
    <col min="7681" max="7687" width="9.33203125" style="87"/>
    <col min="7688" max="7688" width="12.83203125" style="87" customWidth="1"/>
    <col min="7689" max="7916" width="9.33203125" style="87"/>
    <col min="7917" max="7917" width="11.83203125" style="87" bestFit="1" customWidth="1"/>
    <col min="7918" max="7918" width="13.83203125" style="87" customWidth="1"/>
    <col min="7919" max="7919" width="15.1640625" style="87" customWidth="1"/>
    <col min="7920" max="7920" width="11.1640625" style="87" customWidth="1"/>
    <col min="7921" max="7921" width="11.33203125" style="87" customWidth="1"/>
    <col min="7922" max="7922" width="9.6640625" style="87" customWidth="1"/>
    <col min="7923" max="7923" width="10.83203125" style="87" customWidth="1"/>
    <col min="7924" max="7924" width="11.1640625" style="87" customWidth="1"/>
    <col min="7925" max="7925" width="13.1640625" style="87" customWidth="1"/>
    <col min="7926" max="7926" width="12.5" style="87" customWidth="1"/>
    <col min="7927" max="7927" width="12.1640625" style="87" customWidth="1"/>
    <col min="7928" max="7928" width="12.83203125" style="87" customWidth="1"/>
    <col min="7929" max="7929" width="13" style="87" customWidth="1"/>
    <col min="7930" max="7930" width="16.83203125" style="87" customWidth="1"/>
    <col min="7931" max="7931" width="12.5" style="87" customWidth="1"/>
    <col min="7932" max="7932" width="12.83203125" style="87" customWidth="1"/>
    <col min="7933" max="7933" width="14" style="87" customWidth="1"/>
    <col min="7934" max="7934" width="11.5" style="87" customWidth="1"/>
    <col min="7935" max="7935" width="13.33203125" style="87" customWidth="1"/>
    <col min="7936" max="7936" width="14.5" style="87" customWidth="1"/>
    <col min="7937" max="7943" width="9.33203125" style="87"/>
    <col min="7944" max="7944" width="12.83203125" style="87" customWidth="1"/>
    <col min="7945" max="8172" width="9.33203125" style="87"/>
    <col min="8173" max="8173" width="11.83203125" style="87" bestFit="1" customWidth="1"/>
    <col min="8174" max="8174" width="13.83203125" style="87" customWidth="1"/>
    <col min="8175" max="8175" width="15.1640625" style="87" customWidth="1"/>
    <col min="8176" max="8176" width="11.1640625" style="87" customWidth="1"/>
    <col min="8177" max="8177" width="11.33203125" style="87" customWidth="1"/>
    <col min="8178" max="8178" width="9.6640625" style="87" customWidth="1"/>
    <col min="8179" max="8179" width="10.83203125" style="87" customWidth="1"/>
    <col min="8180" max="8180" width="11.1640625" style="87" customWidth="1"/>
    <col min="8181" max="8181" width="13.1640625" style="87" customWidth="1"/>
    <col min="8182" max="8182" width="12.5" style="87" customWidth="1"/>
    <col min="8183" max="8183" width="12.1640625" style="87" customWidth="1"/>
    <col min="8184" max="8184" width="12.83203125" style="87" customWidth="1"/>
    <col min="8185" max="8185" width="13" style="87" customWidth="1"/>
    <col min="8186" max="8186" width="16.83203125" style="87" customWidth="1"/>
    <col min="8187" max="8187" width="12.5" style="87" customWidth="1"/>
    <col min="8188" max="8188" width="12.83203125" style="87" customWidth="1"/>
    <col min="8189" max="8189" width="14" style="87" customWidth="1"/>
    <col min="8190" max="8190" width="11.5" style="87" customWidth="1"/>
    <col min="8191" max="8191" width="13.33203125" style="87" customWidth="1"/>
    <col min="8192" max="8192" width="14.5" style="87" customWidth="1"/>
    <col min="8193" max="8199" width="9.33203125" style="87"/>
    <col min="8200" max="8200" width="12.83203125" style="87" customWidth="1"/>
    <col min="8201" max="8428" width="9.33203125" style="87"/>
    <col min="8429" max="8429" width="11.83203125" style="87" bestFit="1" customWidth="1"/>
    <col min="8430" max="8430" width="13.83203125" style="87" customWidth="1"/>
    <col min="8431" max="8431" width="15.1640625" style="87" customWidth="1"/>
    <col min="8432" max="8432" width="11.1640625" style="87" customWidth="1"/>
    <col min="8433" max="8433" width="11.33203125" style="87" customWidth="1"/>
    <col min="8434" max="8434" width="9.6640625" style="87" customWidth="1"/>
    <col min="8435" max="8435" width="10.83203125" style="87" customWidth="1"/>
    <col min="8436" max="8436" width="11.1640625" style="87" customWidth="1"/>
    <col min="8437" max="8437" width="13.1640625" style="87" customWidth="1"/>
    <col min="8438" max="8438" width="12.5" style="87" customWidth="1"/>
    <col min="8439" max="8439" width="12.1640625" style="87" customWidth="1"/>
    <col min="8440" max="8440" width="12.83203125" style="87" customWidth="1"/>
    <col min="8441" max="8441" width="13" style="87" customWidth="1"/>
    <col min="8442" max="8442" width="16.83203125" style="87" customWidth="1"/>
    <col min="8443" max="8443" width="12.5" style="87" customWidth="1"/>
    <col min="8444" max="8444" width="12.83203125" style="87" customWidth="1"/>
    <col min="8445" max="8445" width="14" style="87" customWidth="1"/>
    <col min="8446" max="8446" width="11.5" style="87" customWidth="1"/>
    <col min="8447" max="8447" width="13.33203125" style="87" customWidth="1"/>
    <col min="8448" max="8448" width="14.5" style="87" customWidth="1"/>
    <col min="8449" max="8455" width="9.33203125" style="87"/>
    <col min="8456" max="8456" width="12.83203125" style="87" customWidth="1"/>
    <col min="8457" max="8684" width="9.33203125" style="87"/>
    <col min="8685" max="8685" width="11.83203125" style="87" bestFit="1" customWidth="1"/>
    <col min="8686" max="8686" width="13.83203125" style="87" customWidth="1"/>
    <col min="8687" max="8687" width="15.1640625" style="87" customWidth="1"/>
    <col min="8688" max="8688" width="11.1640625" style="87" customWidth="1"/>
    <col min="8689" max="8689" width="11.33203125" style="87" customWidth="1"/>
    <col min="8690" max="8690" width="9.6640625" style="87" customWidth="1"/>
    <col min="8691" max="8691" width="10.83203125" style="87" customWidth="1"/>
    <col min="8692" max="8692" width="11.1640625" style="87" customWidth="1"/>
    <col min="8693" max="8693" width="13.1640625" style="87" customWidth="1"/>
    <col min="8694" max="8694" width="12.5" style="87" customWidth="1"/>
    <col min="8695" max="8695" width="12.1640625" style="87" customWidth="1"/>
    <col min="8696" max="8696" width="12.83203125" style="87" customWidth="1"/>
    <col min="8697" max="8697" width="13" style="87" customWidth="1"/>
    <col min="8698" max="8698" width="16.83203125" style="87" customWidth="1"/>
    <col min="8699" max="8699" width="12.5" style="87" customWidth="1"/>
    <col min="8700" max="8700" width="12.83203125" style="87" customWidth="1"/>
    <col min="8701" max="8701" width="14" style="87" customWidth="1"/>
    <col min="8702" max="8702" width="11.5" style="87" customWidth="1"/>
    <col min="8703" max="8703" width="13.33203125" style="87" customWidth="1"/>
    <col min="8704" max="8704" width="14.5" style="87" customWidth="1"/>
    <col min="8705" max="8711" width="9.33203125" style="87"/>
    <col min="8712" max="8712" width="12.83203125" style="87" customWidth="1"/>
    <col min="8713" max="8940" width="9.33203125" style="87"/>
    <col min="8941" max="8941" width="11.83203125" style="87" bestFit="1" customWidth="1"/>
    <col min="8942" max="8942" width="13.83203125" style="87" customWidth="1"/>
    <col min="8943" max="8943" width="15.1640625" style="87" customWidth="1"/>
    <col min="8944" max="8944" width="11.1640625" style="87" customWidth="1"/>
    <col min="8945" max="8945" width="11.33203125" style="87" customWidth="1"/>
    <col min="8946" max="8946" width="9.6640625" style="87" customWidth="1"/>
    <col min="8947" max="8947" width="10.83203125" style="87" customWidth="1"/>
    <col min="8948" max="8948" width="11.1640625" style="87" customWidth="1"/>
    <col min="8949" max="8949" width="13.1640625" style="87" customWidth="1"/>
    <col min="8950" max="8950" width="12.5" style="87" customWidth="1"/>
    <col min="8951" max="8951" width="12.1640625" style="87" customWidth="1"/>
    <col min="8952" max="8952" width="12.83203125" style="87" customWidth="1"/>
    <col min="8953" max="8953" width="13" style="87" customWidth="1"/>
    <col min="8954" max="8954" width="16.83203125" style="87" customWidth="1"/>
    <col min="8955" max="8955" width="12.5" style="87" customWidth="1"/>
    <col min="8956" max="8956" width="12.83203125" style="87" customWidth="1"/>
    <col min="8957" max="8957" width="14" style="87" customWidth="1"/>
    <col min="8958" max="8958" width="11.5" style="87" customWidth="1"/>
    <col min="8959" max="8959" width="13.33203125" style="87" customWidth="1"/>
    <col min="8960" max="8960" width="14.5" style="87" customWidth="1"/>
    <col min="8961" max="8967" width="9.33203125" style="87"/>
    <col min="8968" max="8968" width="12.83203125" style="87" customWidth="1"/>
    <col min="8969" max="9196" width="9.33203125" style="87"/>
    <col min="9197" max="9197" width="11.83203125" style="87" bestFit="1" customWidth="1"/>
    <col min="9198" max="9198" width="13.83203125" style="87" customWidth="1"/>
    <col min="9199" max="9199" width="15.1640625" style="87" customWidth="1"/>
    <col min="9200" max="9200" width="11.1640625" style="87" customWidth="1"/>
    <col min="9201" max="9201" width="11.33203125" style="87" customWidth="1"/>
    <col min="9202" max="9202" width="9.6640625" style="87" customWidth="1"/>
    <col min="9203" max="9203" width="10.83203125" style="87" customWidth="1"/>
    <col min="9204" max="9204" width="11.1640625" style="87" customWidth="1"/>
    <col min="9205" max="9205" width="13.1640625" style="87" customWidth="1"/>
    <col min="9206" max="9206" width="12.5" style="87" customWidth="1"/>
    <col min="9207" max="9207" width="12.1640625" style="87" customWidth="1"/>
    <col min="9208" max="9208" width="12.83203125" style="87" customWidth="1"/>
    <col min="9209" max="9209" width="13" style="87" customWidth="1"/>
    <col min="9210" max="9210" width="16.83203125" style="87" customWidth="1"/>
    <col min="9211" max="9211" width="12.5" style="87" customWidth="1"/>
    <col min="9212" max="9212" width="12.83203125" style="87" customWidth="1"/>
    <col min="9213" max="9213" width="14" style="87" customWidth="1"/>
    <col min="9214" max="9214" width="11.5" style="87" customWidth="1"/>
    <col min="9215" max="9215" width="13.33203125" style="87" customWidth="1"/>
    <col min="9216" max="9216" width="14.5" style="87" customWidth="1"/>
    <col min="9217" max="9223" width="9.33203125" style="87"/>
    <col min="9224" max="9224" width="12.83203125" style="87" customWidth="1"/>
    <col min="9225" max="9452" width="9.33203125" style="87"/>
    <col min="9453" max="9453" width="11.83203125" style="87" bestFit="1" customWidth="1"/>
    <col min="9454" max="9454" width="13.83203125" style="87" customWidth="1"/>
    <col min="9455" max="9455" width="15.1640625" style="87" customWidth="1"/>
    <col min="9456" max="9456" width="11.1640625" style="87" customWidth="1"/>
    <col min="9457" max="9457" width="11.33203125" style="87" customWidth="1"/>
    <col min="9458" max="9458" width="9.6640625" style="87" customWidth="1"/>
    <col min="9459" max="9459" width="10.83203125" style="87" customWidth="1"/>
    <col min="9460" max="9460" width="11.1640625" style="87" customWidth="1"/>
    <col min="9461" max="9461" width="13.1640625" style="87" customWidth="1"/>
    <col min="9462" max="9462" width="12.5" style="87" customWidth="1"/>
    <col min="9463" max="9463" width="12.1640625" style="87" customWidth="1"/>
    <col min="9464" max="9464" width="12.83203125" style="87" customWidth="1"/>
    <col min="9465" max="9465" width="13" style="87" customWidth="1"/>
    <col min="9466" max="9466" width="16.83203125" style="87" customWidth="1"/>
    <col min="9467" max="9467" width="12.5" style="87" customWidth="1"/>
    <col min="9468" max="9468" width="12.83203125" style="87" customWidth="1"/>
    <col min="9469" max="9469" width="14" style="87" customWidth="1"/>
    <col min="9470" max="9470" width="11.5" style="87" customWidth="1"/>
    <col min="9471" max="9471" width="13.33203125" style="87" customWidth="1"/>
    <col min="9472" max="9472" width="14.5" style="87" customWidth="1"/>
    <col min="9473" max="9479" width="9.33203125" style="87"/>
    <col min="9480" max="9480" width="12.83203125" style="87" customWidth="1"/>
    <col min="9481" max="9708" width="9.33203125" style="87"/>
    <col min="9709" max="9709" width="11.83203125" style="87" bestFit="1" customWidth="1"/>
    <col min="9710" max="9710" width="13.83203125" style="87" customWidth="1"/>
    <col min="9711" max="9711" width="15.1640625" style="87" customWidth="1"/>
    <col min="9712" max="9712" width="11.1640625" style="87" customWidth="1"/>
    <col min="9713" max="9713" width="11.33203125" style="87" customWidth="1"/>
    <col min="9714" max="9714" width="9.6640625" style="87" customWidth="1"/>
    <col min="9715" max="9715" width="10.83203125" style="87" customWidth="1"/>
    <col min="9716" max="9716" width="11.1640625" style="87" customWidth="1"/>
    <col min="9717" max="9717" width="13.1640625" style="87" customWidth="1"/>
    <col min="9718" max="9718" width="12.5" style="87" customWidth="1"/>
    <col min="9719" max="9719" width="12.1640625" style="87" customWidth="1"/>
    <col min="9720" max="9720" width="12.83203125" style="87" customWidth="1"/>
    <col min="9721" max="9721" width="13" style="87" customWidth="1"/>
    <col min="9722" max="9722" width="16.83203125" style="87" customWidth="1"/>
    <col min="9723" max="9723" width="12.5" style="87" customWidth="1"/>
    <col min="9724" max="9724" width="12.83203125" style="87" customWidth="1"/>
    <col min="9725" max="9725" width="14" style="87" customWidth="1"/>
    <col min="9726" max="9726" width="11.5" style="87" customWidth="1"/>
    <col min="9727" max="9727" width="13.33203125" style="87" customWidth="1"/>
    <col min="9728" max="9728" width="14.5" style="87" customWidth="1"/>
    <col min="9729" max="9735" width="9.33203125" style="87"/>
    <col min="9736" max="9736" width="12.83203125" style="87" customWidth="1"/>
    <col min="9737" max="9964" width="9.33203125" style="87"/>
    <col min="9965" max="9965" width="11.83203125" style="87" bestFit="1" customWidth="1"/>
    <col min="9966" max="9966" width="13.83203125" style="87" customWidth="1"/>
    <col min="9967" max="9967" width="15.1640625" style="87" customWidth="1"/>
    <col min="9968" max="9968" width="11.1640625" style="87" customWidth="1"/>
    <col min="9969" max="9969" width="11.33203125" style="87" customWidth="1"/>
    <col min="9970" max="9970" width="9.6640625" style="87" customWidth="1"/>
    <col min="9971" max="9971" width="10.83203125" style="87" customWidth="1"/>
    <col min="9972" max="9972" width="11.1640625" style="87" customWidth="1"/>
    <col min="9973" max="9973" width="13.1640625" style="87" customWidth="1"/>
    <col min="9974" max="9974" width="12.5" style="87" customWidth="1"/>
    <col min="9975" max="9975" width="12.1640625" style="87" customWidth="1"/>
    <col min="9976" max="9976" width="12.83203125" style="87" customWidth="1"/>
    <col min="9977" max="9977" width="13" style="87" customWidth="1"/>
    <col min="9978" max="9978" width="16.83203125" style="87" customWidth="1"/>
    <col min="9979" max="9979" width="12.5" style="87" customWidth="1"/>
    <col min="9980" max="9980" width="12.83203125" style="87" customWidth="1"/>
    <col min="9981" max="9981" width="14" style="87" customWidth="1"/>
    <col min="9982" max="9982" width="11.5" style="87" customWidth="1"/>
    <col min="9983" max="9983" width="13.33203125" style="87" customWidth="1"/>
    <col min="9984" max="9984" width="14.5" style="87" customWidth="1"/>
    <col min="9985" max="9991" width="9.33203125" style="87"/>
    <col min="9992" max="9992" width="12.83203125" style="87" customWidth="1"/>
    <col min="9993" max="10220" width="9.33203125" style="87"/>
    <col min="10221" max="10221" width="11.83203125" style="87" bestFit="1" customWidth="1"/>
    <col min="10222" max="10222" width="13.83203125" style="87" customWidth="1"/>
    <col min="10223" max="10223" width="15.1640625" style="87" customWidth="1"/>
    <col min="10224" max="10224" width="11.1640625" style="87" customWidth="1"/>
    <col min="10225" max="10225" width="11.33203125" style="87" customWidth="1"/>
    <col min="10226" max="10226" width="9.6640625" style="87" customWidth="1"/>
    <col min="10227" max="10227" width="10.83203125" style="87" customWidth="1"/>
    <col min="10228" max="10228" width="11.1640625" style="87" customWidth="1"/>
    <col min="10229" max="10229" width="13.1640625" style="87" customWidth="1"/>
    <col min="10230" max="10230" width="12.5" style="87" customWidth="1"/>
    <col min="10231" max="10231" width="12.1640625" style="87" customWidth="1"/>
    <col min="10232" max="10232" width="12.83203125" style="87" customWidth="1"/>
    <col min="10233" max="10233" width="13" style="87" customWidth="1"/>
    <col min="10234" max="10234" width="16.83203125" style="87" customWidth="1"/>
    <col min="10235" max="10235" width="12.5" style="87" customWidth="1"/>
    <col min="10236" max="10236" width="12.83203125" style="87" customWidth="1"/>
    <col min="10237" max="10237" width="14" style="87" customWidth="1"/>
    <col min="10238" max="10238" width="11.5" style="87" customWidth="1"/>
    <col min="10239" max="10239" width="13.33203125" style="87" customWidth="1"/>
    <col min="10240" max="10240" width="14.5" style="87" customWidth="1"/>
    <col min="10241" max="10247" width="9.33203125" style="87"/>
    <col min="10248" max="10248" width="12.83203125" style="87" customWidth="1"/>
    <col min="10249" max="10476" width="9.33203125" style="87"/>
    <col min="10477" max="10477" width="11.83203125" style="87" bestFit="1" customWidth="1"/>
    <col min="10478" max="10478" width="13.83203125" style="87" customWidth="1"/>
    <col min="10479" max="10479" width="15.1640625" style="87" customWidth="1"/>
    <col min="10480" max="10480" width="11.1640625" style="87" customWidth="1"/>
    <col min="10481" max="10481" width="11.33203125" style="87" customWidth="1"/>
    <col min="10482" max="10482" width="9.6640625" style="87" customWidth="1"/>
    <col min="10483" max="10483" width="10.83203125" style="87" customWidth="1"/>
    <col min="10484" max="10484" width="11.1640625" style="87" customWidth="1"/>
    <col min="10485" max="10485" width="13.1640625" style="87" customWidth="1"/>
    <col min="10486" max="10486" width="12.5" style="87" customWidth="1"/>
    <col min="10487" max="10487" width="12.1640625" style="87" customWidth="1"/>
    <col min="10488" max="10488" width="12.83203125" style="87" customWidth="1"/>
    <col min="10489" max="10489" width="13" style="87" customWidth="1"/>
    <col min="10490" max="10490" width="16.83203125" style="87" customWidth="1"/>
    <col min="10491" max="10491" width="12.5" style="87" customWidth="1"/>
    <col min="10492" max="10492" width="12.83203125" style="87" customWidth="1"/>
    <col min="10493" max="10493" width="14" style="87" customWidth="1"/>
    <col min="10494" max="10494" width="11.5" style="87" customWidth="1"/>
    <col min="10495" max="10495" width="13.33203125" style="87" customWidth="1"/>
    <col min="10496" max="10496" width="14.5" style="87" customWidth="1"/>
    <col min="10497" max="10503" width="9.33203125" style="87"/>
    <col min="10504" max="10504" width="12.83203125" style="87" customWidth="1"/>
    <col min="10505" max="10732" width="9.33203125" style="87"/>
    <col min="10733" max="10733" width="11.83203125" style="87" bestFit="1" customWidth="1"/>
    <col min="10734" max="10734" width="13.83203125" style="87" customWidth="1"/>
    <col min="10735" max="10735" width="15.1640625" style="87" customWidth="1"/>
    <col min="10736" max="10736" width="11.1640625" style="87" customWidth="1"/>
    <col min="10737" max="10737" width="11.33203125" style="87" customWidth="1"/>
    <col min="10738" max="10738" width="9.6640625" style="87" customWidth="1"/>
    <col min="10739" max="10739" width="10.83203125" style="87" customWidth="1"/>
    <col min="10740" max="10740" width="11.1640625" style="87" customWidth="1"/>
    <col min="10741" max="10741" width="13.1640625" style="87" customWidth="1"/>
    <col min="10742" max="10742" width="12.5" style="87" customWidth="1"/>
    <col min="10743" max="10743" width="12.1640625" style="87" customWidth="1"/>
    <col min="10744" max="10744" width="12.83203125" style="87" customWidth="1"/>
    <col min="10745" max="10745" width="13" style="87" customWidth="1"/>
    <col min="10746" max="10746" width="16.83203125" style="87" customWidth="1"/>
    <col min="10747" max="10747" width="12.5" style="87" customWidth="1"/>
    <col min="10748" max="10748" width="12.83203125" style="87" customWidth="1"/>
    <col min="10749" max="10749" width="14" style="87" customWidth="1"/>
    <col min="10750" max="10750" width="11.5" style="87" customWidth="1"/>
    <col min="10751" max="10751" width="13.33203125" style="87" customWidth="1"/>
    <col min="10752" max="10752" width="14.5" style="87" customWidth="1"/>
    <col min="10753" max="10759" width="9.33203125" style="87"/>
    <col min="10760" max="10760" width="12.83203125" style="87" customWidth="1"/>
    <col min="10761" max="10988" width="9.33203125" style="87"/>
    <col min="10989" max="10989" width="11.83203125" style="87" bestFit="1" customWidth="1"/>
    <col min="10990" max="10990" width="13.83203125" style="87" customWidth="1"/>
    <col min="10991" max="10991" width="15.1640625" style="87" customWidth="1"/>
    <col min="10992" max="10992" width="11.1640625" style="87" customWidth="1"/>
    <col min="10993" max="10993" width="11.33203125" style="87" customWidth="1"/>
    <col min="10994" max="10994" width="9.6640625" style="87" customWidth="1"/>
    <col min="10995" max="10995" width="10.83203125" style="87" customWidth="1"/>
    <col min="10996" max="10996" width="11.1640625" style="87" customWidth="1"/>
    <col min="10997" max="10997" width="13.1640625" style="87" customWidth="1"/>
    <col min="10998" max="10998" width="12.5" style="87" customWidth="1"/>
    <col min="10999" max="10999" width="12.1640625" style="87" customWidth="1"/>
    <col min="11000" max="11000" width="12.83203125" style="87" customWidth="1"/>
    <col min="11001" max="11001" width="13" style="87" customWidth="1"/>
    <col min="11002" max="11002" width="16.83203125" style="87" customWidth="1"/>
    <col min="11003" max="11003" width="12.5" style="87" customWidth="1"/>
    <col min="11004" max="11004" width="12.83203125" style="87" customWidth="1"/>
    <col min="11005" max="11005" width="14" style="87" customWidth="1"/>
    <col min="11006" max="11006" width="11.5" style="87" customWidth="1"/>
    <col min="11007" max="11007" width="13.33203125" style="87" customWidth="1"/>
    <col min="11008" max="11008" width="14.5" style="87" customWidth="1"/>
    <col min="11009" max="11015" width="9.33203125" style="87"/>
    <col min="11016" max="11016" width="12.83203125" style="87" customWidth="1"/>
    <col min="11017" max="11244" width="9.33203125" style="87"/>
    <col min="11245" max="11245" width="11.83203125" style="87" bestFit="1" customWidth="1"/>
    <col min="11246" max="11246" width="13.83203125" style="87" customWidth="1"/>
    <col min="11247" max="11247" width="15.1640625" style="87" customWidth="1"/>
    <col min="11248" max="11248" width="11.1640625" style="87" customWidth="1"/>
    <col min="11249" max="11249" width="11.33203125" style="87" customWidth="1"/>
    <col min="11250" max="11250" width="9.6640625" style="87" customWidth="1"/>
    <col min="11251" max="11251" width="10.83203125" style="87" customWidth="1"/>
    <col min="11252" max="11252" width="11.1640625" style="87" customWidth="1"/>
    <col min="11253" max="11253" width="13.1640625" style="87" customWidth="1"/>
    <col min="11254" max="11254" width="12.5" style="87" customWidth="1"/>
    <col min="11255" max="11255" width="12.1640625" style="87" customWidth="1"/>
    <col min="11256" max="11256" width="12.83203125" style="87" customWidth="1"/>
    <col min="11257" max="11257" width="13" style="87" customWidth="1"/>
    <col min="11258" max="11258" width="16.83203125" style="87" customWidth="1"/>
    <col min="11259" max="11259" width="12.5" style="87" customWidth="1"/>
    <col min="11260" max="11260" width="12.83203125" style="87" customWidth="1"/>
    <col min="11261" max="11261" width="14" style="87" customWidth="1"/>
    <col min="11262" max="11262" width="11.5" style="87" customWidth="1"/>
    <col min="11263" max="11263" width="13.33203125" style="87" customWidth="1"/>
    <col min="11264" max="11264" width="14.5" style="87" customWidth="1"/>
    <col min="11265" max="11271" width="9.33203125" style="87"/>
    <col min="11272" max="11272" width="12.83203125" style="87" customWidth="1"/>
    <col min="11273" max="11500" width="9.33203125" style="87"/>
    <col min="11501" max="11501" width="11.83203125" style="87" bestFit="1" customWidth="1"/>
    <col min="11502" max="11502" width="13.83203125" style="87" customWidth="1"/>
    <col min="11503" max="11503" width="15.1640625" style="87" customWidth="1"/>
    <col min="11504" max="11504" width="11.1640625" style="87" customWidth="1"/>
    <col min="11505" max="11505" width="11.33203125" style="87" customWidth="1"/>
    <col min="11506" max="11506" width="9.6640625" style="87" customWidth="1"/>
    <col min="11507" max="11507" width="10.83203125" style="87" customWidth="1"/>
    <col min="11508" max="11508" width="11.1640625" style="87" customWidth="1"/>
    <col min="11509" max="11509" width="13.1640625" style="87" customWidth="1"/>
    <col min="11510" max="11510" width="12.5" style="87" customWidth="1"/>
    <col min="11511" max="11511" width="12.1640625" style="87" customWidth="1"/>
    <col min="11512" max="11512" width="12.83203125" style="87" customWidth="1"/>
    <col min="11513" max="11513" width="13" style="87" customWidth="1"/>
    <col min="11514" max="11514" width="16.83203125" style="87" customWidth="1"/>
    <col min="11515" max="11515" width="12.5" style="87" customWidth="1"/>
    <col min="11516" max="11516" width="12.83203125" style="87" customWidth="1"/>
    <col min="11517" max="11517" width="14" style="87" customWidth="1"/>
    <col min="11518" max="11518" width="11.5" style="87" customWidth="1"/>
    <col min="11519" max="11519" width="13.33203125" style="87" customWidth="1"/>
    <col min="11520" max="11520" width="14.5" style="87" customWidth="1"/>
    <col min="11521" max="11527" width="9.33203125" style="87"/>
    <col min="11528" max="11528" width="12.83203125" style="87" customWidth="1"/>
    <col min="11529" max="11756" width="9.33203125" style="87"/>
    <col min="11757" max="11757" width="11.83203125" style="87" bestFit="1" customWidth="1"/>
    <col min="11758" max="11758" width="13.83203125" style="87" customWidth="1"/>
    <col min="11759" max="11759" width="15.1640625" style="87" customWidth="1"/>
    <col min="11760" max="11760" width="11.1640625" style="87" customWidth="1"/>
    <col min="11761" max="11761" width="11.33203125" style="87" customWidth="1"/>
    <col min="11762" max="11762" width="9.6640625" style="87" customWidth="1"/>
    <col min="11763" max="11763" width="10.83203125" style="87" customWidth="1"/>
    <col min="11764" max="11764" width="11.1640625" style="87" customWidth="1"/>
    <col min="11765" max="11765" width="13.1640625" style="87" customWidth="1"/>
    <col min="11766" max="11766" width="12.5" style="87" customWidth="1"/>
    <col min="11767" max="11767" width="12.1640625" style="87" customWidth="1"/>
    <col min="11768" max="11768" width="12.83203125" style="87" customWidth="1"/>
    <col min="11769" max="11769" width="13" style="87" customWidth="1"/>
    <col min="11770" max="11770" width="16.83203125" style="87" customWidth="1"/>
    <col min="11771" max="11771" width="12.5" style="87" customWidth="1"/>
    <col min="11772" max="11772" width="12.83203125" style="87" customWidth="1"/>
    <col min="11773" max="11773" width="14" style="87" customWidth="1"/>
    <col min="11774" max="11774" width="11.5" style="87" customWidth="1"/>
    <col min="11775" max="11775" width="13.33203125" style="87" customWidth="1"/>
    <col min="11776" max="11776" width="14.5" style="87" customWidth="1"/>
    <col min="11777" max="11783" width="9.33203125" style="87"/>
    <col min="11784" max="11784" width="12.83203125" style="87" customWidth="1"/>
    <col min="11785" max="12012" width="9.33203125" style="87"/>
    <col min="12013" max="12013" width="11.83203125" style="87" bestFit="1" customWidth="1"/>
    <col min="12014" max="12014" width="13.83203125" style="87" customWidth="1"/>
    <col min="12015" max="12015" width="15.1640625" style="87" customWidth="1"/>
    <col min="12016" max="12016" width="11.1640625" style="87" customWidth="1"/>
    <col min="12017" max="12017" width="11.33203125" style="87" customWidth="1"/>
    <col min="12018" max="12018" width="9.6640625" style="87" customWidth="1"/>
    <col min="12019" max="12019" width="10.83203125" style="87" customWidth="1"/>
    <col min="12020" max="12020" width="11.1640625" style="87" customWidth="1"/>
    <col min="12021" max="12021" width="13.1640625" style="87" customWidth="1"/>
    <col min="12022" max="12022" width="12.5" style="87" customWidth="1"/>
    <col min="12023" max="12023" width="12.1640625" style="87" customWidth="1"/>
    <col min="12024" max="12024" width="12.83203125" style="87" customWidth="1"/>
    <col min="12025" max="12025" width="13" style="87" customWidth="1"/>
    <col min="12026" max="12026" width="16.83203125" style="87" customWidth="1"/>
    <col min="12027" max="12027" width="12.5" style="87" customWidth="1"/>
    <col min="12028" max="12028" width="12.83203125" style="87" customWidth="1"/>
    <col min="12029" max="12029" width="14" style="87" customWidth="1"/>
    <col min="12030" max="12030" width="11.5" style="87" customWidth="1"/>
    <col min="12031" max="12031" width="13.33203125" style="87" customWidth="1"/>
    <col min="12032" max="12032" width="14.5" style="87" customWidth="1"/>
    <col min="12033" max="12039" width="9.33203125" style="87"/>
    <col min="12040" max="12040" width="12.83203125" style="87" customWidth="1"/>
    <col min="12041" max="12268" width="9.33203125" style="87"/>
    <col min="12269" max="12269" width="11.83203125" style="87" bestFit="1" customWidth="1"/>
    <col min="12270" max="12270" width="13.83203125" style="87" customWidth="1"/>
    <col min="12271" max="12271" width="15.1640625" style="87" customWidth="1"/>
    <col min="12272" max="12272" width="11.1640625" style="87" customWidth="1"/>
    <col min="12273" max="12273" width="11.33203125" style="87" customWidth="1"/>
    <col min="12274" max="12274" width="9.6640625" style="87" customWidth="1"/>
    <col min="12275" max="12275" width="10.83203125" style="87" customWidth="1"/>
    <col min="12276" max="12276" width="11.1640625" style="87" customWidth="1"/>
    <col min="12277" max="12277" width="13.1640625" style="87" customWidth="1"/>
    <col min="12278" max="12278" width="12.5" style="87" customWidth="1"/>
    <col min="12279" max="12279" width="12.1640625" style="87" customWidth="1"/>
    <col min="12280" max="12280" width="12.83203125" style="87" customWidth="1"/>
    <col min="12281" max="12281" width="13" style="87" customWidth="1"/>
    <col min="12282" max="12282" width="16.83203125" style="87" customWidth="1"/>
    <col min="12283" max="12283" width="12.5" style="87" customWidth="1"/>
    <col min="12284" max="12284" width="12.83203125" style="87" customWidth="1"/>
    <col min="12285" max="12285" width="14" style="87" customWidth="1"/>
    <col min="12286" max="12286" width="11.5" style="87" customWidth="1"/>
    <col min="12287" max="12287" width="13.33203125" style="87" customWidth="1"/>
    <col min="12288" max="12288" width="14.5" style="87" customWidth="1"/>
    <col min="12289" max="12295" width="9.33203125" style="87"/>
    <col min="12296" max="12296" width="12.83203125" style="87" customWidth="1"/>
    <col min="12297" max="12524" width="9.33203125" style="87"/>
    <col min="12525" max="12525" width="11.83203125" style="87" bestFit="1" customWidth="1"/>
    <col min="12526" max="12526" width="13.83203125" style="87" customWidth="1"/>
    <col min="12527" max="12527" width="15.1640625" style="87" customWidth="1"/>
    <col min="12528" max="12528" width="11.1640625" style="87" customWidth="1"/>
    <col min="12529" max="12529" width="11.33203125" style="87" customWidth="1"/>
    <col min="12530" max="12530" width="9.6640625" style="87" customWidth="1"/>
    <col min="12531" max="12531" width="10.83203125" style="87" customWidth="1"/>
    <col min="12532" max="12532" width="11.1640625" style="87" customWidth="1"/>
    <col min="12533" max="12533" width="13.1640625" style="87" customWidth="1"/>
    <col min="12534" max="12534" width="12.5" style="87" customWidth="1"/>
    <col min="12535" max="12535" width="12.1640625" style="87" customWidth="1"/>
    <col min="12536" max="12536" width="12.83203125" style="87" customWidth="1"/>
    <col min="12537" max="12537" width="13" style="87" customWidth="1"/>
    <col min="12538" max="12538" width="16.83203125" style="87" customWidth="1"/>
    <col min="12539" max="12539" width="12.5" style="87" customWidth="1"/>
    <col min="12540" max="12540" width="12.83203125" style="87" customWidth="1"/>
    <col min="12541" max="12541" width="14" style="87" customWidth="1"/>
    <col min="12542" max="12542" width="11.5" style="87" customWidth="1"/>
    <col min="12543" max="12543" width="13.33203125" style="87" customWidth="1"/>
    <col min="12544" max="12544" width="14.5" style="87" customWidth="1"/>
    <col min="12545" max="12551" width="9.33203125" style="87"/>
    <col min="12552" max="12552" width="12.83203125" style="87" customWidth="1"/>
    <col min="12553" max="12780" width="9.33203125" style="87"/>
    <col min="12781" max="12781" width="11.83203125" style="87" bestFit="1" customWidth="1"/>
    <col min="12782" max="12782" width="13.83203125" style="87" customWidth="1"/>
    <col min="12783" max="12783" width="15.1640625" style="87" customWidth="1"/>
    <col min="12784" max="12784" width="11.1640625" style="87" customWidth="1"/>
    <col min="12785" max="12785" width="11.33203125" style="87" customWidth="1"/>
    <col min="12786" max="12786" width="9.6640625" style="87" customWidth="1"/>
    <col min="12787" max="12787" width="10.83203125" style="87" customWidth="1"/>
    <col min="12788" max="12788" width="11.1640625" style="87" customWidth="1"/>
    <col min="12789" max="12789" width="13.1640625" style="87" customWidth="1"/>
    <col min="12790" max="12790" width="12.5" style="87" customWidth="1"/>
    <col min="12791" max="12791" width="12.1640625" style="87" customWidth="1"/>
    <col min="12792" max="12792" width="12.83203125" style="87" customWidth="1"/>
    <col min="12793" max="12793" width="13" style="87" customWidth="1"/>
    <col min="12794" max="12794" width="16.83203125" style="87" customWidth="1"/>
    <col min="12795" max="12795" width="12.5" style="87" customWidth="1"/>
    <col min="12796" max="12796" width="12.83203125" style="87" customWidth="1"/>
    <col min="12797" max="12797" width="14" style="87" customWidth="1"/>
    <col min="12798" max="12798" width="11.5" style="87" customWidth="1"/>
    <col min="12799" max="12799" width="13.33203125" style="87" customWidth="1"/>
    <col min="12800" max="12800" width="14.5" style="87" customWidth="1"/>
    <col min="12801" max="12807" width="9.33203125" style="87"/>
    <col min="12808" max="12808" width="12.83203125" style="87" customWidth="1"/>
    <col min="12809" max="13036" width="9.33203125" style="87"/>
    <col min="13037" max="13037" width="11.83203125" style="87" bestFit="1" customWidth="1"/>
    <col min="13038" max="13038" width="13.83203125" style="87" customWidth="1"/>
    <col min="13039" max="13039" width="15.1640625" style="87" customWidth="1"/>
    <col min="13040" max="13040" width="11.1640625" style="87" customWidth="1"/>
    <col min="13041" max="13041" width="11.33203125" style="87" customWidth="1"/>
    <col min="13042" max="13042" width="9.6640625" style="87" customWidth="1"/>
    <col min="13043" max="13043" width="10.83203125" style="87" customWidth="1"/>
    <col min="13044" max="13044" width="11.1640625" style="87" customWidth="1"/>
    <col min="13045" max="13045" width="13.1640625" style="87" customWidth="1"/>
    <col min="13046" max="13046" width="12.5" style="87" customWidth="1"/>
    <col min="13047" max="13047" width="12.1640625" style="87" customWidth="1"/>
    <col min="13048" max="13048" width="12.83203125" style="87" customWidth="1"/>
    <col min="13049" max="13049" width="13" style="87" customWidth="1"/>
    <col min="13050" max="13050" width="16.83203125" style="87" customWidth="1"/>
    <col min="13051" max="13051" width="12.5" style="87" customWidth="1"/>
    <col min="13052" max="13052" width="12.83203125" style="87" customWidth="1"/>
    <col min="13053" max="13053" width="14" style="87" customWidth="1"/>
    <col min="13054" max="13054" width="11.5" style="87" customWidth="1"/>
    <col min="13055" max="13055" width="13.33203125" style="87" customWidth="1"/>
    <col min="13056" max="13056" width="14.5" style="87" customWidth="1"/>
    <col min="13057" max="13063" width="9.33203125" style="87"/>
    <col min="13064" max="13064" width="12.83203125" style="87" customWidth="1"/>
    <col min="13065" max="13292" width="9.33203125" style="87"/>
    <col min="13293" max="13293" width="11.83203125" style="87" bestFit="1" customWidth="1"/>
    <col min="13294" max="13294" width="13.83203125" style="87" customWidth="1"/>
    <col min="13295" max="13295" width="15.1640625" style="87" customWidth="1"/>
    <col min="13296" max="13296" width="11.1640625" style="87" customWidth="1"/>
    <col min="13297" max="13297" width="11.33203125" style="87" customWidth="1"/>
    <col min="13298" max="13298" width="9.6640625" style="87" customWidth="1"/>
    <col min="13299" max="13299" width="10.83203125" style="87" customWidth="1"/>
    <col min="13300" max="13300" width="11.1640625" style="87" customWidth="1"/>
    <col min="13301" max="13301" width="13.1640625" style="87" customWidth="1"/>
    <col min="13302" max="13302" width="12.5" style="87" customWidth="1"/>
    <col min="13303" max="13303" width="12.1640625" style="87" customWidth="1"/>
    <col min="13304" max="13304" width="12.83203125" style="87" customWidth="1"/>
    <col min="13305" max="13305" width="13" style="87" customWidth="1"/>
    <col min="13306" max="13306" width="16.83203125" style="87" customWidth="1"/>
    <col min="13307" max="13307" width="12.5" style="87" customWidth="1"/>
    <col min="13308" max="13308" width="12.83203125" style="87" customWidth="1"/>
    <col min="13309" max="13309" width="14" style="87" customWidth="1"/>
    <col min="13310" max="13310" width="11.5" style="87" customWidth="1"/>
    <col min="13311" max="13311" width="13.33203125" style="87" customWidth="1"/>
    <col min="13312" max="13312" width="14.5" style="87" customWidth="1"/>
    <col min="13313" max="13319" width="9.33203125" style="87"/>
    <col min="13320" max="13320" width="12.83203125" style="87" customWidth="1"/>
    <col min="13321" max="13548" width="9.33203125" style="87"/>
    <col min="13549" max="13549" width="11.83203125" style="87" bestFit="1" customWidth="1"/>
    <col min="13550" max="13550" width="13.83203125" style="87" customWidth="1"/>
    <col min="13551" max="13551" width="15.1640625" style="87" customWidth="1"/>
    <col min="13552" max="13552" width="11.1640625" style="87" customWidth="1"/>
    <col min="13553" max="13553" width="11.33203125" style="87" customWidth="1"/>
    <col min="13554" max="13554" width="9.6640625" style="87" customWidth="1"/>
    <col min="13555" max="13555" width="10.83203125" style="87" customWidth="1"/>
    <col min="13556" max="13556" width="11.1640625" style="87" customWidth="1"/>
    <col min="13557" max="13557" width="13.1640625" style="87" customWidth="1"/>
    <col min="13558" max="13558" width="12.5" style="87" customWidth="1"/>
    <col min="13559" max="13559" width="12.1640625" style="87" customWidth="1"/>
    <col min="13560" max="13560" width="12.83203125" style="87" customWidth="1"/>
    <col min="13561" max="13561" width="13" style="87" customWidth="1"/>
    <col min="13562" max="13562" width="16.83203125" style="87" customWidth="1"/>
    <col min="13563" max="13563" width="12.5" style="87" customWidth="1"/>
    <col min="13564" max="13564" width="12.83203125" style="87" customWidth="1"/>
    <col min="13565" max="13565" width="14" style="87" customWidth="1"/>
    <col min="13566" max="13566" width="11.5" style="87" customWidth="1"/>
    <col min="13567" max="13567" width="13.33203125" style="87" customWidth="1"/>
    <col min="13568" max="13568" width="14.5" style="87" customWidth="1"/>
    <col min="13569" max="13575" width="9.33203125" style="87"/>
    <col min="13576" max="13576" width="12.83203125" style="87" customWidth="1"/>
    <col min="13577" max="13804" width="9.33203125" style="87"/>
    <col min="13805" max="13805" width="11.83203125" style="87" bestFit="1" customWidth="1"/>
    <col min="13806" max="13806" width="13.83203125" style="87" customWidth="1"/>
    <col min="13807" max="13807" width="15.1640625" style="87" customWidth="1"/>
    <col min="13808" max="13808" width="11.1640625" style="87" customWidth="1"/>
    <col min="13809" max="13809" width="11.33203125" style="87" customWidth="1"/>
    <col min="13810" max="13810" width="9.6640625" style="87" customWidth="1"/>
    <col min="13811" max="13811" width="10.83203125" style="87" customWidth="1"/>
    <col min="13812" max="13812" width="11.1640625" style="87" customWidth="1"/>
    <col min="13813" max="13813" width="13.1640625" style="87" customWidth="1"/>
    <col min="13814" max="13814" width="12.5" style="87" customWidth="1"/>
    <col min="13815" max="13815" width="12.1640625" style="87" customWidth="1"/>
    <col min="13816" max="13816" width="12.83203125" style="87" customWidth="1"/>
    <col min="13817" max="13817" width="13" style="87" customWidth="1"/>
    <col min="13818" max="13818" width="16.83203125" style="87" customWidth="1"/>
    <col min="13819" max="13819" width="12.5" style="87" customWidth="1"/>
    <col min="13820" max="13820" width="12.83203125" style="87" customWidth="1"/>
    <col min="13821" max="13821" width="14" style="87" customWidth="1"/>
    <col min="13822" max="13822" width="11.5" style="87" customWidth="1"/>
    <col min="13823" max="13823" width="13.33203125" style="87" customWidth="1"/>
    <col min="13824" max="13824" width="14.5" style="87" customWidth="1"/>
    <col min="13825" max="13831" width="9.33203125" style="87"/>
    <col min="13832" max="13832" width="12.83203125" style="87" customWidth="1"/>
    <col min="13833" max="14060" width="9.33203125" style="87"/>
    <col min="14061" max="14061" width="11.83203125" style="87" bestFit="1" customWidth="1"/>
    <col min="14062" max="14062" width="13.83203125" style="87" customWidth="1"/>
    <col min="14063" max="14063" width="15.1640625" style="87" customWidth="1"/>
    <col min="14064" max="14064" width="11.1640625" style="87" customWidth="1"/>
    <col min="14065" max="14065" width="11.33203125" style="87" customWidth="1"/>
    <col min="14066" max="14066" width="9.6640625" style="87" customWidth="1"/>
    <col min="14067" max="14067" width="10.83203125" style="87" customWidth="1"/>
    <col min="14068" max="14068" width="11.1640625" style="87" customWidth="1"/>
    <col min="14069" max="14069" width="13.1640625" style="87" customWidth="1"/>
    <col min="14070" max="14070" width="12.5" style="87" customWidth="1"/>
    <col min="14071" max="14071" width="12.1640625" style="87" customWidth="1"/>
    <col min="14072" max="14072" width="12.83203125" style="87" customWidth="1"/>
    <col min="14073" max="14073" width="13" style="87" customWidth="1"/>
    <col min="14074" max="14074" width="16.83203125" style="87" customWidth="1"/>
    <col min="14075" max="14075" width="12.5" style="87" customWidth="1"/>
    <col min="14076" max="14076" width="12.83203125" style="87" customWidth="1"/>
    <col min="14077" max="14077" width="14" style="87" customWidth="1"/>
    <col min="14078" max="14078" width="11.5" style="87" customWidth="1"/>
    <col min="14079" max="14079" width="13.33203125" style="87" customWidth="1"/>
    <col min="14080" max="14080" width="14.5" style="87" customWidth="1"/>
    <col min="14081" max="14087" width="9.33203125" style="87"/>
    <col min="14088" max="14088" width="12.83203125" style="87" customWidth="1"/>
    <col min="14089" max="14316" width="9.33203125" style="87"/>
    <col min="14317" max="14317" width="11.83203125" style="87" bestFit="1" customWidth="1"/>
    <col min="14318" max="14318" width="13.83203125" style="87" customWidth="1"/>
    <col min="14319" max="14319" width="15.1640625" style="87" customWidth="1"/>
    <col min="14320" max="14320" width="11.1640625" style="87" customWidth="1"/>
    <col min="14321" max="14321" width="11.33203125" style="87" customWidth="1"/>
    <col min="14322" max="14322" width="9.6640625" style="87" customWidth="1"/>
    <col min="14323" max="14323" width="10.83203125" style="87" customWidth="1"/>
    <col min="14324" max="14324" width="11.1640625" style="87" customWidth="1"/>
    <col min="14325" max="14325" width="13.1640625" style="87" customWidth="1"/>
    <col min="14326" max="14326" width="12.5" style="87" customWidth="1"/>
    <col min="14327" max="14327" width="12.1640625" style="87" customWidth="1"/>
    <col min="14328" max="14328" width="12.83203125" style="87" customWidth="1"/>
    <col min="14329" max="14329" width="13" style="87" customWidth="1"/>
    <col min="14330" max="14330" width="16.83203125" style="87" customWidth="1"/>
    <col min="14331" max="14331" width="12.5" style="87" customWidth="1"/>
    <col min="14332" max="14332" width="12.83203125" style="87" customWidth="1"/>
    <col min="14333" max="14333" width="14" style="87" customWidth="1"/>
    <col min="14334" max="14334" width="11.5" style="87" customWidth="1"/>
    <col min="14335" max="14335" width="13.33203125" style="87" customWidth="1"/>
    <col min="14336" max="14336" width="14.5" style="87" customWidth="1"/>
    <col min="14337" max="14343" width="9.33203125" style="87"/>
    <col min="14344" max="14344" width="12.83203125" style="87" customWidth="1"/>
    <col min="14345" max="14572" width="9.33203125" style="87"/>
    <col min="14573" max="14573" width="11.83203125" style="87" bestFit="1" customWidth="1"/>
    <col min="14574" max="14574" width="13.83203125" style="87" customWidth="1"/>
    <col min="14575" max="14575" width="15.1640625" style="87" customWidth="1"/>
    <col min="14576" max="14576" width="11.1640625" style="87" customWidth="1"/>
    <col min="14577" max="14577" width="11.33203125" style="87" customWidth="1"/>
    <col min="14578" max="14578" width="9.6640625" style="87" customWidth="1"/>
    <col min="14579" max="14579" width="10.83203125" style="87" customWidth="1"/>
    <col min="14580" max="14580" width="11.1640625" style="87" customWidth="1"/>
    <col min="14581" max="14581" width="13.1640625" style="87" customWidth="1"/>
    <col min="14582" max="14582" width="12.5" style="87" customWidth="1"/>
    <col min="14583" max="14583" width="12.1640625" style="87" customWidth="1"/>
    <col min="14584" max="14584" width="12.83203125" style="87" customWidth="1"/>
    <col min="14585" max="14585" width="13" style="87" customWidth="1"/>
    <col min="14586" max="14586" width="16.83203125" style="87" customWidth="1"/>
    <col min="14587" max="14587" width="12.5" style="87" customWidth="1"/>
    <col min="14588" max="14588" width="12.83203125" style="87" customWidth="1"/>
    <col min="14589" max="14589" width="14" style="87" customWidth="1"/>
    <col min="14590" max="14590" width="11.5" style="87" customWidth="1"/>
    <col min="14591" max="14591" width="13.33203125" style="87" customWidth="1"/>
    <col min="14592" max="14592" width="14.5" style="87" customWidth="1"/>
    <col min="14593" max="14599" width="9.33203125" style="87"/>
    <col min="14600" max="14600" width="12.83203125" style="87" customWidth="1"/>
    <col min="14601" max="14828" width="9.33203125" style="87"/>
    <col min="14829" max="14829" width="11.83203125" style="87" bestFit="1" customWidth="1"/>
    <col min="14830" max="14830" width="13.83203125" style="87" customWidth="1"/>
    <col min="14831" max="14831" width="15.1640625" style="87" customWidth="1"/>
    <col min="14832" max="14832" width="11.1640625" style="87" customWidth="1"/>
    <col min="14833" max="14833" width="11.33203125" style="87" customWidth="1"/>
    <col min="14834" max="14834" width="9.6640625" style="87" customWidth="1"/>
    <col min="14835" max="14835" width="10.83203125" style="87" customWidth="1"/>
    <col min="14836" max="14836" width="11.1640625" style="87" customWidth="1"/>
    <col min="14837" max="14837" width="13.1640625" style="87" customWidth="1"/>
    <col min="14838" max="14838" width="12.5" style="87" customWidth="1"/>
    <col min="14839" max="14839" width="12.1640625" style="87" customWidth="1"/>
    <col min="14840" max="14840" width="12.83203125" style="87" customWidth="1"/>
    <col min="14841" max="14841" width="13" style="87" customWidth="1"/>
    <col min="14842" max="14842" width="16.83203125" style="87" customWidth="1"/>
    <col min="14843" max="14843" width="12.5" style="87" customWidth="1"/>
    <col min="14844" max="14844" width="12.83203125" style="87" customWidth="1"/>
    <col min="14845" max="14845" width="14" style="87" customWidth="1"/>
    <col min="14846" max="14846" width="11.5" style="87" customWidth="1"/>
    <col min="14847" max="14847" width="13.33203125" style="87" customWidth="1"/>
    <col min="14848" max="14848" width="14.5" style="87" customWidth="1"/>
    <col min="14849" max="14855" width="9.33203125" style="87"/>
    <col min="14856" max="14856" width="12.83203125" style="87" customWidth="1"/>
    <col min="14857" max="15084" width="9.33203125" style="87"/>
    <col min="15085" max="15085" width="11.83203125" style="87" bestFit="1" customWidth="1"/>
    <col min="15086" max="15086" width="13.83203125" style="87" customWidth="1"/>
    <col min="15087" max="15087" width="15.1640625" style="87" customWidth="1"/>
    <col min="15088" max="15088" width="11.1640625" style="87" customWidth="1"/>
    <col min="15089" max="15089" width="11.33203125" style="87" customWidth="1"/>
    <col min="15090" max="15090" width="9.6640625" style="87" customWidth="1"/>
    <col min="15091" max="15091" width="10.83203125" style="87" customWidth="1"/>
    <col min="15092" max="15092" width="11.1640625" style="87" customWidth="1"/>
    <col min="15093" max="15093" width="13.1640625" style="87" customWidth="1"/>
    <col min="15094" max="15094" width="12.5" style="87" customWidth="1"/>
    <col min="15095" max="15095" width="12.1640625" style="87" customWidth="1"/>
    <col min="15096" max="15096" width="12.83203125" style="87" customWidth="1"/>
    <col min="15097" max="15097" width="13" style="87" customWidth="1"/>
    <col min="15098" max="15098" width="16.83203125" style="87" customWidth="1"/>
    <col min="15099" max="15099" width="12.5" style="87" customWidth="1"/>
    <col min="15100" max="15100" width="12.83203125" style="87" customWidth="1"/>
    <col min="15101" max="15101" width="14" style="87" customWidth="1"/>
    <col min="15102" max="15102" width="11.5" style="87" customWidth="1"/>
    <col min="15103" max="15103" width="13.33203125" style="87" customWidth="1"/>
    <col min="15104" max="15104" width="14.5" style="87" customWidth="1"/>
    <col min="15105" max="15111" width="9.33203125" style="87"/>
    <col min="15112" max="15112" width="12.83203125" style="87" customWidth="1"/>
    <col min="15113" max="15340" width="9.33203125" style="87"/>
    <col min="15341" max="15341" width="11.83203125" style="87" bestFit="1" customWidth="1"/>
    <col min="15342" max="15342" width="13.83203125" style="87" customWidth="1"/>
    <col min="15343" max="15343" width="15.1640625" style="87" customWidth="1"/>
    <col min="15344" max="15344" width="11.1640625" style="87" customWidth="1"/>
    <col min="15345" max="15345" width="11.33203125" style="87" customWidth="1"/>
    <col min="15346" max="15346" width="9.6640625" style="87" customWidth="1"/>
    <col min="15347" max="15347" width="10.83203125" style="87" customWidth="1"/>
    <col min="15348" max="15348" width="11.1640625" style="87" customWidth="1"/>
    <col min="15349" max="15349" width="13.1640625" style="87" customWidth="1"/>
    <col min="15350" max="15350" width="12.5" style="87" customWidth="1"/>
    <col min="15351" max="15351" width="12.1640625" style="87" customWidth="1"/>
    <col min="15352" max="15352" width="12.83203125" style="87" customWidth="1"/>
    <col min="15353" max="15353" width="13" style="87" customWidth="1"/>
    <col min="15354" max="15354" width="16.83203125" style="87" customWidth="1"/>
    <col min="15355" max="15355" width="12.5" style="87" customWidth="1"/>
    <col min="15356" max="15356" width="12.83203125" style="87" customWidth="1"/>
    <col min="15357" max="15357" width="14" style="87" customWidth="1"/>
    <col min="15358" max="15358" width="11.5" style="87" customWidth="1"/>
    <col min="15359" max="15359" width="13.33203125" style="87" customWidth="1"/>
    <col min="15360" max="15360" width="14.5" style="87" customWidth="1"/>
    <col min="15361" max="15367" width="9.33203125" style="87"/>
    <col min="15368" max="15368" width="12.83203125" style="87" customWidth="1"/>
    <col min="15369" max="15596" width="9.33203125" style="87"/>
    <col min="15597" max="15597" width="11.83203125" style="87" bestFit="1" customWidth="1"/>
    <col min="15598" max="15598" width="13.83203125" style="87" customWidth="1"/>
    <col min="15599" max="15599" width="15.1640625" style="87" customWidth="1"/>
    <col min="15600" max="15600" width="11.1640625" style="87" customWidth="1"/>
    <col min="15601" max="15601" width="11.33203125" style="87" customWidth="1"/>
    <col min="15602" max="15602" width="9.6640625" style="87" customWidth="1"/>
    <col min="15603" max="15603" width="10.83203125" style="87" customWidth="1"/>
    <col min="15604" max="15604" width="11.1640625" style="87" customWidth="1"/>
    <col min="15605" max="15605" width="13.1640625" style="87" customWidth="1"/>
    <col min="15606" max="15606" width="12.5" style="87" customWidth="1"/>
    <col min="15607" max="15607" width="12.1640625" style="87" customWidth="1"/>
    <col min="15608" max="15608" width="12.83203125" style="87" customWidth="1"/>
    <col min="15609" max="15609" width="13" style="87" customWidth="1"/>
    <col min="15610" max="15610" width="16.83203125" style="87" customWidth="1"/>
    <col min="15611" max="15611" width="12.5" style="87" customWidth="1"/>
    <col min="15612" max="15612" width="12.83203125" style="87" customWidth="1"/>
    <col min="15613" max="15613" width="14" style="87" customWidth="1"/>
    <col min="15614" max="15614" width="11.5" style="87" customWidth="1"/>
    <col min="15615" max="15615" width="13.33203125" style="87" customWidth="1"/>
    <col min="15616" max="15616" width="14.5" style="87" customWidth="1"/>
    <col min="15617" max="15623" width="9.33203125" style="87"/>
    <col min="15624" max="15624" width="12.83203125" style="87" customWidth="1"/>
    <col min="15625" max="15852" width="9.33203125" style="87"/>
    <col min="15853" max="15853" width="11.83203125" style="87" bestFit="1" customWidth="1"/>
    <col min="15854" max="15854" width="13.83203125" style="87" customWidth="1"/>
    <col min="15855" max="15855" width="15.1640625" style="87" customWidth="1"/>
    <col min="15856" max="15856" width="11.1640625" style="87" customWidth="1"/>
    <col min="15857" max="15857" width="11.33203125" style="87" customWidth="1"/>
    <col min="15858" max="15858" width="9.6640625" style="87" customWidth="1"/>
    <col min="15859" max="15859" width="10.83203125" style="87" customWidth="1"/>
    <col min="15860" max="15860" width="11.1640625" style="87" customWidth="1"/>
    <col min="15861" max="15861" width="13.1640625" style="87" customWidth="1"/>
    <col min="15862" max="15862" width="12.5" style="87" customWidth="1"/>
    <col min="15863" max="15863" width="12.1640625" style="87" customWidth="1"/>
    <col min="15864" max="15864" width="12.83203125" style="87" customWidth="1"/>
    <col min="15865" max="15865" width="13" style="87" customWidth="1"/>
    <col min="15866" max="15866" width="16.83203125" style="87" customWidth="1"/>
    <col min="15867" max="15867" width="12.5" style="87" customWidth="1"/>
    <col min="15868" max="15868" width="12.83203125" style="87" customWidth="1"/>
    <col min="15869" max="15869" width="14" style="87" customWidth="1"/>
    <col min="15870" max="15870" width="11.5" style="87" customWidth="1"/>
    <col min="15871" max="15871" width="13.33203125" style="87" customWidth="1"/>
    <col min="15872" max="15872" width="14.5" style="87" customWidth="1"/>
    <col min="15873" max="15879" width="9.33203125" style="87"/>
    <col min="15880" max="15880" width="12.83203125" style="87" customWidth="1"/>
    <col min="15881" max="16108" width="9.33203125" style="87"/>
    <col min="16109" max="16109" width="11.83203125" style="87" bestFit="1" customWidth="1"/>
    <col min="16110" max="16110" width="13.83203125" style="87" customWidth="1"/>
    <col min="16111" max="16111" width="15.1640625" style="87" customWidth="1"/>
    <col min="16112" max="16112" width="11.1640625" style="87" customWidth="1"/>
    <col min="16113" max="16113" width="11.33203125" style="87" customWidth="1"/>
    <col min="16114" max="16114" width="9.6640625" style="87" customWidth="1"/>
    <col min="16115" max="16115" width="10.83203125" style="87" customWidth="1"/>
    <col min="16116" max="16116" width="11.1640625" style="87" customWidth="1"/>
    <col min="16117" max="16117" width="13.1640625" style="87" customWidth="1"/>
    <col min="16118" max="16118" width="12.5" style="87" customWidth="1"/>
    <col min="16119" max="16119" width="12.1640625" style="87" customWidth="1"/>
    <col min="16120" max="16120" width="12.83203125" style="87" customWidth="1"/>
    <col min="16121" max="16121" width="13" style="87" customWidth="1"/>
    <col min="16122" max="16122" width="16.83203125" style="87" customWidth="1"/>
    <col min="16123" max="16123" width="12.5" style="87" customWidth="1"/>
    <col min="16124" max="16124" width="12.83203125" style="87" customWidth="1"/>
    <col min="16125" max="16125" width="14" style="87" customWidth="1"/>
    <col min="16126" max="16126" width="11.5" style="87" customWidth="1"/>
    <col min="16127" max="16127" width="13.33203125" style="87" customWidth="1"/>
    <col min="16128" max="16128" width="14.5" style="87" customWidth="1"/>
    <col min="16129" max="16135" width="9.33203125" style="87"/>
    <col min="16136" max="16136" width="12.83203125" style="87" customWidth="1"/>
    <col min="16137" max="16384" width="9.33203125" style="87"/>
  </cols>
  <sheetData>
    <row r="1" spans="1:30 16368:16376" s="568" customFormat="1" ht="18" customHeight="1">
      <c r="A1" s="570" t="s">
        <v>549</v>
      </c>
      <c r="B1" s="571"/>
      <c r="C1" s="571"/>
      <c r="D1" s="571"/>
      <c r="E1" s="571"/>
      <c r="F1" s="571"/>
      <c r="G1" s="571"/>
      <c r="H1" s="571"/>
      <c r="I1" s="571"/>
      <c r="J1" s="571"/>
      <c r="K1" s="571"/>
      <c r="L1" s="571"/>
      <c r="M1" s="571"/>
      <c r="N1" s="571"/>
      <c r="O1" s="571"/>
      <c r="P1" s="571"/>
      <c r="Q1" s="571"/>
      <c r="S1" s="569"/>
      <c r="T1" s="569"/>
      <c r="U1" s="569"/>
      <c r="V1" s="569"/>
    </row>
    <row r="2" spans="1:30 16368:16376" s="175" customFormat="1" ht="12.75" customHeight="1">
      <c r="A2" s="772" t="s">
        <v>66</v>
      </c>
      <c r="B2" s="835" t="s">
        <v>204</v>
      </c>
      <c r="C2" s="835" t="s">
        <v>205</v>
      </c>
      <c r="D2" s="842" t="s">
        <v>78</v>
      </c>
      <c r="E2" s="840" t="s">
        <v>390</v>
      </c>
      <c r="F2" s="840" t="s">
        <v>358</v>
      </c>
      <c r="G2" s="840" t="s">
        <v>72</v>
      </c>
      <c r="H2" s="842" t="s">
        <v>73</v>
      </c>
      <c r="I2" s="842" t="s">
        <v>175</v>
      </c>
      <c r="J2" s="842" t="s">
        <v>180</v>
      </c>
      <c r="K2" s="842" t="s">
        <v>181</v>
      </c>
      <c r="L2" s="842" t="s">
        <v>74</v>
      </c>
      <c r="M2" s="842" t="s">
        <v>182</v>
      </c>
      <c r="N2" s="842" t="s">
        <v>206</v>
      </c>
      <c r="O2" s="774" t="s">
        <v>383</v>
      </c>
      <c r="P2" s="774"/>
      <c r="Q2" s="775"/>
      <c r="XEQ2" s="774" t="s">
        <v>207</v>
      </c>
      <c r="XER2" s="774"/>
      <c r="XES2" s="774"/>
      <c r="XET2" s="774" t="s">
        <v>231</v>
      </c>
      <c r="XEU2" s="774"/>
      <c r="XEV2" s="775"/>
    </row>
    <row r="3" spans="1:30 16368:16376" s="175" customFormat="1" ht="50.25" customHeight="1">
      <c r="A3" s="768"/>
      <c r="B3" s="770"/>
      <c r="C3" s="770"/>
      <c r="D3" s="843"/>
      <c r="E3" s="841"/>
      <c r="F3" s="841"/>
      <c r="G3" s="841"/>
      <c r="H3" s="843"/>
      <c r="I3" s="843"/>
      <c r="J3" s="843"/>
      <c r="K3" s="843"/>
      <c r="L3" s="843"/>
      <c r="M3" s="843"/>
      <c r="N3" s="843"/>
      <c r="O3" s="415" t="s">
        <v>75</v>
      </c>
      <c r="P3" s="415" t="s">
        <v>76</v>
      </c>
      <c r="Q3" s="413" t="s">
        <v>77</v>
      </c>
      <c r="XEQ3" s="324" t="s">
        <v>75</v>
      </c>
      <c r="XER3" s="324" t="s">
        <v>76</v>
      </c>
      <c r="XES3" s="324" t="s">
        <v>77</v>
      </c>
      <c r="XET3" s="324" t="s">
        <v>75</v>
      </c>
      <c r="XEU3" s="324" t="s">
        <v>76</v>
      </c>
      <c r="XEV3" s="325" t="s">
        <v>77</v>
      </c>
    </row>
    <row r="4" spans="1:30 16368:16376" s="174" customFormat="1" ht="12.75" customHeight="1">
      <c r="A4" s="227">
        <v>1</v>
      </c>
      <c r="B4" s="106">
        <f>A4+1</f>
        <v>2</v>
      </c>
      <c r="C4" s="106">
        <f t="shared" ref="C4:Q4" si="0">B4+1</f>
        <v>3</v>
      </c>
      <c r="D4" s="106">
        <f t="shared" si="0"/>
        <v>4</v>
      </c>
      <c r="E4" s="106">
        <f t="shared" si="0"/>
        <v>5</v>
      </c>
      <c r="F4" s="414">
        <f t="shared" si="0"/>
        <v>6</v>
      </c>
      <c r="G4" s="414">
        <f t="shared" si="0"/>
        <v>7</v>
      </c>
      <c r="H4" s="106">
        <f t="shared" si="0"/>
        <v>8</v>
      </c>
      <c r="I4" s="106">
        <f t="shared" si="0"/>
        <v>9</v>
      </c>
      <c r="J4" s="106">
        <f t="shared" si="0"/>
        <v>10</v>
      </c>
      <c r="K4" s="106">
        <f t="shared" si="0"/>
        <v>11</v>
      </c>
      <c r="L4" s="106">
        <f t="shared" si="0"/>
        <v>12</v>
      </c>
      <c r="M4" s="106">
        <f t="shared" si="0"/>
        <v>13</v>
      </c>
      <c r="N4" s="106">
        <f t="shared" si="0"/>
        <v>14</v>
      </c>
      <c r="O4" s="414">
        <f t="shared" si="0"/>
        <v>15</v>
      </c>
      <c r="P4" s="414">
        <f t="shared" si="0"/>
        <v>16</v>
      </c>
      <c r="Q4" s="412">
        <f t="shared" si="0"/>
        <v>17</v>
      </c>
      <c r="R4" s="175"/>
      <c r="XEQ4" s="323">
        <v>14</v>
      </c>
      <c r="XER4" s="323">
        <v>15</v>
      </c>
      <c r="XES4" s="323">
        <v>16</v>
      </c>
      <c r="XET4" s="324">
        <v>17</v>
      </c>
      <c r="XEU4" s="324">
        <v>18</v>
      </c>
      <c r="XEV4" s="325">
        <v>19</v>
      </c>
    </row>
    <row r="5" spans="1:30 16368:16376" ht="12.75" customHeight="1">
      <c r="A5" s="135">
        <v>40269</v>
      </c>
      <c r="B5" s="172">
        <v>4977</v>
      </c>
      <c r="C5" s="172">
        <v>86</v>
      </c>
      <c r="D5" s="172">
        <v>3039</v>
      </c>
      <c r="E5" s="461">
        <v>60.023701362828398</v>
      </c>
      <c r="F5" s="459">
        <v>20</v>
      </c>
      <c r="G5" s="172">
        <v>452.73</v>
      </c>
      <c r="H5" s="172">
        <v>85791.57</v>
      </c>
      <c r="I5" s="172">
        <v>93929.23</v>
      </c>
      <c r="J5" s="172">
        <v>4696.4614999999994</v>
      </c>
      <c r="K5" s="172">
        <v>20747.295297417884</v>
      </c>
      <c r="L5" s="172">
        <v>85719.039999999994</v>
      </c>
      <c r="M5" s="172">
        <v>93901.57</v>
      </c>
      <c r="N5" s="172">
        <v>6283195.8700000001</v>
      </c>
      <c r="O5" s="173">
        <v>18047.86</v>
      </c>
      <c r="P5" s="173">
        <v>17276.8</v>
      </c>
      <c r="Q5" s="407">
        <v>17558.71</v>
      </c>
      <c r="R5" s="331">
        <v>18047.86</v>
      </c>
      <c r="S5">
        <v>17276.8</v>
      </c>
      <c r="T5">
        <v>17558.71</v>
      </c>
      <c r="U5" s="330">
        <v>9571.52</v>
      </c>
      <c r="V5" s="330">
        <v>9165.74</v>
      </c>
      <c r="W5" s="330">
        <v>9379.0400000000009</v>
      </c>
      <c r="Y5" s="87" t="str">
        <f t="shared" ref="Y5:Y15" si="1">IF(ROUND(O5,0)=ROUND(R5,0),"",1)</f>
        <v/>
      </c>
      <c r="Z5" s="87" t="str">
        <f t="shared" ref="Z5:Z15" si="2">IF(ROUND(P5,0)=ROUND(S5,0),"",1)</f>
        <v/>
      </c>
      <c r="AA5" s="87" t="str">
        <f t="shared" ref="AA5:AA15" si="3">IF(ROUND(Q5,0)=ROUND(T5,0),"",1)</f>
        <v/>
      </c>
      <c r="AB5" s="87" t="e">
        <f>IF(ROUND(#REF!,0)=ROUND(U5,0),"",1)</f>
        <v>#REF!</v>
      </c>
      <c r="AC5" s="87" t="e">
        <f>IF(ROUND(#REF!,0)=ROUND(V5,0),"",1)</f>
        <v>#REF!</v>
      </c>
      <c r="AD5" s="87" t="e">
        <f>IF(ROUND(#REF!,0)=ROUND(W5,0),"",1)</f>
        <v>#REF!</v>
      </c>
      <c r="XEN5" s="330">
        <v>9571.52</v>
      </c>
      <c r="XEO5" s="330">
        <v>9165.74</v>
      </c>
      <c r="XEP5" s="148" t="e">
        <f>IF(ROUND(#REF!,0)=ROUND(XEN5,0),"",1)</f>
        <v>#REF!</v>
      </c>
      <c r="XEQ5" s="173">
        <v>18047.86</v>
      </c>
      <c r="XER5" s="173">
        <v>17276.8</v>
      </c>
      <c r="XES5" s="173">
        <v>17558.71</v>
      </c>
      <c r="XET5" s="173">
        <v>9571.52</v>
      </c>
      <c r="XEU5" s="99">
        <v>9165.74</v>
      </c>
      <c r="XEV5" s="100">
        <v>9379.0400000000009</v>
      </c>
    </row>
    <row r="6" spans="1:30 16368:16376" ht="12.75" customHeight="1">
      <c r="A6" s="135">
        <v>40299</v>
      </c>
      <c r="B6" s="172">
        <v>4978</v>
      </c>
      <c r="C6" s="172">
        <v>86</v>
      </c>
      <c r="D6" s="172">
        <v>2937</v>
      </c>
      <c r="E6" s="461">
        <v>57.997630331753555</v>
      </c>
      <c r="F6" s="459">
        <v>22</v>
      </c>
      <c r="G6" s="172">
        <v>431.46</v>
      </c>
      <c r="H6" s="172">
        <v>75465.649999999994</v>
      </c>
      <c r="I6" s="172">
        <v>86679.98</v>
      </c>
      <c r="J6" s="172">
        <v>3939.9990909090907</v>
      </c>
      <c r="K6" s="172">
        <v>20089.922588420712</v>
      </c>
      <c r="L6" s="172">
        <v>75352.11</v>
      </c>
      <c r="M6" s="172">
        <v>86644.5</v>
      </c>
      <c r="N6" s="172">
        <v>6091264.1799999997</v>
      </c>
      <c r="O6" s="173">
        <v>17536.86</v>
      </c>
      <c r="P6" s="173">
        <v>15960.15</v>
      </c>
      <c r="Q6" s="407">
        <v>16944.63</v>
      </c>
      <c r="R6" s="331">
        <v>17536.86</v>
      </c>
      <c r="S6">
        <v>15960.15</v>
      </c>
      <c r="T6">
        <v>16944.63</v>
      </c>
      <c r="U6" s="330">
        <v>9350.6</v>
      </c>
      <c r="V6" s="330">
        <v>8509.7999999999993</v>
      </c>
      <c r="W6" s="330">
        <v>9041.23</v>
      </c>
      <c r="Y6" s="87" t="str">
        <f t="shared" si="1"/>
        <v/>
      </c>
      <c r="Z6" s="87" t="str">
        <f t="shared" si="2"/>
        <v/>
      </c>
      <c r="AA6" s="87" t="str">
        <f t="shared" si="3"/>
        <v/>
      </c>
      <c r="AB6" s="87" t="e">
        <f>IF(ROUND(#REF!,0)=ROUND(U6,0),"",1)</f>
        <v>#REF!</v>
      </c>
      <c r="AC6" s="87" t="e">
        <f>IF(ROUND(#REF!,0)=ROUND(V6,0),"",1)</f>
        <v>#REF!</v>
      </c>
      <c r="AD6" s="87" t="e">
        <f>IF(ROUND(#REF!,0)=ROUND(W6,0),"",1)</f>
        <v>#REF!</v>
      </c>
      <c r="XEN6" s="330">
        <v>9350.6</v>
      </c>
      <c r="XEO6" s="330">
        <v>8509.7999999999993</v>
      </c>
      <c r="XEP6" s="148" t="e">
        <f>IF(ROUND(#REF!,0)=ROUND(XEN6,0),"",1)</f>
        <v>#REF!</v>
      </c>
      <c r="XEQ6" s="173">
        <v>17536.86</v>
      </c>
      <c r="XER6" s="173">
        <v>15960.15</v>
      </c>
      <c r="XES6" s="173">
        <v>16944.63</v>
      </c>
      <c r="XET6" s="173">
        <v>9350.6</v>
      </c>
      <c r="XEU6" s="99">
        <v>8509.7999999999993</v>
      </c>
      <c r="XEV6" s="100">
        <v>9041.23</v>
      </c>
    </row>
    <row r="7" spans="1:30 16368:16376" ht="12.75" customHeight="1">
      <c r="A7" s="135">
        <v>40330</v>
      </c>
      <c r="B7" s="172">
        <v>4986</v>
      </c>
      <c r="C7" s="172">
        <v>86</v>
      </c>
      <c r="D7" s="172">
        <v>3024</v>
      </c>
      <c r="E7" s="461">
        <v>59.621451104100942</v>
      </c>
      <c r="F7" s="459">
        <v>22</v>
      </c>
      <c r="G7" s="172">
        <v>443.16</v>
      </c>
      <c r="H7" s="172">
        <v>78970.2</v>
      </c>
      <c r="I7" s="172">
        <v>92492.585699999996</v>
      </c>
      <c r="J7" s="172">
        <v>4204.2084409090903</v>
      </c>
      <c r="K7" s="172">
        <v>20871.149404278363</v>
      </c>
      <c r="L7" s="172">
        <v>78895.240000000005</v>
      </c>
      <c r="M7" s="172">
        <v>92460.03</v>
      </c>
      <c r="N7" s="172">
        <v>6394000.9500000002</v>
      </c>
      <c r="O7" s="173">
        <v>17919.62</v>
      </c>
      <c r="P7" s="173">
        <v>16318.39</v>
      </c>
      <c r="Q7" s="407">
        <v>17700.900000000001</v>
      </c>
      <c r="R7" s="331">
        <v>17919.62</v>
      </c>
      <c r="S7">
        <v>16318.39</v>
      </c>
      <c r="T7">
        <v>17700.900000000001</v>
      </c>
      <c r="U7" s="330">
        <v>9499.81</v>
      </c>
      <c r="V7" s="330">
        <v>8790.83</v>
      </c>
      <c r="W7" s="330">
        <v>9442.58</v>
      </c>
      <c r="Y7" s="87" t="str">
        <f t="shared" si="1"/>
        <v/>
      </c>
      <c r="Z7" s="87" t="str">
        <f t="shared" si="2"/>
        <v/>
      </c>
      <c r="AA7" s="87" t="str">
        <f t="shared" si="3"/>
        <v/>
      </c>
      <c r="AB7" s="87" t="e">
        <f>IF(ROUND(#REF!,0)=ROUND(U7,0),"",1)</f>
        <v>#REF!</v>
      </c>
      <c r="AC7" s="87" t="e">
        <f>IF(ROUND(#REF!,0)=ROUND(V7,0),"",1)</f>
        <v>#REF!</v>
      </c>
      <c r="AD7" s="87" t="e">
        <f>IF(ROUND(#REF!,0)=ROUND(W7,0),"",1)</f>
        <v>#REF!</v>
      </c>
      <c r="XEN7" s="330">
        <v>9499.81</v>
      </c>
      <c r="XEO7" s="330">
        <v>8790.83</v>
      </c>
      <c r="XEP7" s="148" t="e">
        <f>IF(ROUND(#REF!,0)=ROUND(XEN7,0),"",1)</f>
        <v>#REF!</v>
      </c>
      <c r="XEQ7" s="173">
        <v>17919.62</v>
      </c>
      <c r="XER7" s="173">
        <v>16318.39</v>
      </c>
      <c r="XES7" s="173">
        <v>17700.900000000001</v>
      </c>
      <c r="XET7" s="173">
        <v>9499.81</v>
      </c>
      <c r="XEU7" s="99">
        <v>8790.83</v>
      </c>
      <c r="XEV7" s="100">
        <v>9442.58</v>
      </c>
    </row>
    <row r="8" spans="1:30 16368:16376" ht="12.75" customHeight="1">
      <c r="A8" s="135">
        <v>40360</v>
      </c>
      <c r="B8" s="172">
        <v>4990</v>
      </c>
      <c r="C8" s="172">
        <v>87</v>
      </c>
      <c r="D8" s="172">
        <v>3080</v>
      </c>
      <c r="E8" s="461">
        <v>60.665747488674413</v>
      </c>
      <c r="F8" s="459">
        <v>22</v>
      </c>
      <c r="G8" s="172">
        <v>452.62</v>
      </c>
      <c r="H8" s="172">
        <v>87761.94</v>
      </c>
      <c r="I8" s="172">
        <v>92956.9</v>
      </c>
      <c r="J8" s="172">
        <v>4225.3136363636359</v>
      </c>
      <c r="K8" s="172">
        <v>20537.514913172196</v>
      </c>
      <c r="L8" s="172">
        <v>87628.18</v>
      </c>
      <c r="M8" s="172">
        <v>92793.71</v>
      </c>
      <c r="N8" s="172">
        <v>6510776.9699999997</v>
      </c>
      <c r="O8" s="173">
        <v>18237.560000000001</v>
      </c>
      <c r="P8" s="173">
        <v>17395.580000000002</v>
      </c>
      <c r="Q8" s="407">
        <v>17868.29</v>
      </c>
      <c r="R8" s="331">
        <v>18237.560000000001</v>
      </c>
      <c r="S8">
        <v>17395.580000000002</v>
      </c>
      <c r="T8">
        <v>17868.29</v>
      </c>
      <c r="U8" s="330">
        <v>9732.1200000000008</v>
      </c>
      <c r="V8" s="330">
        <v>9310.58</v>
      </c>
      <c r="W8" s="330">
        <v>9556.67</v>
      </c>
      <c r="Y8" s="87" t="str">
        <f t="shared" si="1"/>
        <v/>
      </c>
      <c r="Z8" s="87" t="str">
        <f t="shared" si="2"/>
        <v/>
      </c>
      <c r="AA8" s="87" t="str">
        <f t="shared" si="3"/>
        <v/>
      </c>
      <c r="AB8" s="87" t="e">
        <f>IF(ROUND(#REF!,0)=ROUND(U8,0),"",1)</f>
        <v>#REF!</v>
      </c>
      <c r="AC8" s="87" t="e">
        <f>IF(ROUND(#REF!,0)=ROUND(V8,0),"",1)</f>
        <v>#REF!</v>
      </c>
      <c r="AD8" s="87" t="e">
        <f>IF(ROUND(#REF!,0)=ROUND(W8,0),"",1)</f>
        <v>#REF!</v>
      </c>
      <c r="XEN8" s="330">
        <v>9732.1200000000008</v>
      </c>
      <c r="XEO8" s="330">
        <v>9310.58</v>
      </c>
      <c r="XEP8" s="148" t="e">
        <f>IF(ROUND(#REF!,0)=ROUND(XEN8,0),"",1)</f>
        <v>#REF!</v>
      </c>
      <c r="XEQ8" s="173">
        <v>18237.560000000001</v>
      </c>
      <c r="XER8" s="173">
        <v>17395.580000000002</v>
      </c>
      <c r="XES8" s="173">
        <v>17868.29</v>
      </c>
      <c r="XET8" s="173">
        <v>9732.1200000000008</v>
      </c>
      <c r="XEU8" s="99">
        <v>9310.58</v>
      </c>
      <c r="XEV8" s="100">
        <v>9556.67</v>
      </c>
    </row>
    <row r="9" spans="1:30 16368:16376" ht="12.75" customHeight="1">
      <c r="A9" s="135">
        <v>40391</v>
      </c>
      <c r="B9" s="172">
        <v>4996</v>
      </c>
      <c r="C9" s="172">
        <v>88</v>
      </c>
      <c r="D9" s="172">
        <v>3072</v>
      </c>
      <c r="E9" s="461">
        <v>60.424862313139258</v>
      </c>
      <c r="F9" s="459">
        <v>22</v>
      </c>
      <c r="G9" s="172">
        <v>517.34</v>
      </c>
      <c r="H9" s="172">
        <v>93849.01</v>
      </c>
      <c r="I9" s="172">
        <v>112881.91</v>
      </c>
      <c r="J9" s="172">
        <v>5130.9959090909097</v>
      </c>
      <c r="K9" s="172">
        <v>21819.675648509685</v>
      </c>
      <c r="L9" s="172">
        <v>93631.24</v>
      </c>
      <c r="M9" s="172">
        <v>112614.04</v>
      </c>
      <c r="N9" s="172">
        <v>6562024.9199999999</v>
      </c>
      <c r="O9" s="173">
        <v>18475.27</v>
      </c>
      <c r="P9" s="173">
        <v>17819.990000000002</v>
      </c>
      <c r="Q9" s="407">
        <v>17971.12</v>
      </c>
      <c r="R9" s="331">
        <v>18475.27</v>
      </c>
      <c r="S9">
        <v>17819.990000000002</v>
      </c>
      <c r="T9">
        <v>17971.12</v>
      </c>
      <c r="U9" s="330">
        <v>9895.08</v>
      </c>
      <c r="V9" s="330">
        <v>9544.93</v>
      </c>
      <c r="W9" s="330">
        <v>9627.7199999999993</v>
      </c>
      <c r="Y9" s="87" t="str">
        <f t="shared" si="1"/>
        <v/>
      </c>
      <c r="Z9" s="87" t="str">
        <f t="shared" si="2"/>
        <v/>
      </c>
      <c r="AA9" s="87" t="str">
        <f t="shared" si="3"/>
        <v/>
      </c>
      <c r="AB9" s="87" t="e">
        <f>IF(ROUND(#REF!,0)=ROUND(U9,0),"",1)</f>
        <v>#REF!</v>
      </c>
      <c r="AC9" s="87" t="e">
        <f>IF(ROUND(#REF!,0)=ROUND(V9,0),"",1)</f>
        <v>#REF!</v>
      </c>
      <c r="AD9" s="87" t="e">
        <f>IF(ROUND(#REF!,0)=ROUND(W9,0),"",1)</f>
        <v>#REF!</v>
      </c>
      <c r="XEN9" s="330">
        <v>9895.08</v>
      </c>
      <c r="XEO9" s="330">
        <v>9544.93</v>
      </c>
      <c r="XEP9" s="148" t="e">
        <f>IF(ROUND(#REF!,0)=ROUND(XEN9,0),"",1)</f>
        <v>#REF!</v>
      </c>
      <c r="XEQ9" s="173">
        <v>18475.27</v>
      </c>
      <c r="XER9" s="173">
        <v>17819.990000000002</v>
      </c>
      <c r="XES9" s="173">
        <v>17971.12</v>
      </c>
      <c r="XET9" s="173">
        <v>9895.08</v>
      </c>
      <c r="XEU9" s="99">
        <v>9544.93</v>
      </c>
      <c r="XEV9" s="100">
        <v>9627.7199999999993</v>
      </c>
    </row>
    <row r="10" spans="1:30 16368:16376" ht="12.75" customHeight="1">
      <c r="A10" s="135">
        <v>40422</v>
      </c>
      <c r="B10" s="172">
        <v>4997</v>
      </c>
      <c r="C10" s="172">
        <v>91</v>
      </c>
      <c r="D10" s="172">
        <v>3114</v>
      </c>
      <c r="E10" s="461">
        <v>61.202830188679243</v>
      </c>
      <c r="F10" s="459">
        <v>21</v>
      </c>
      <c r="G10" s="172">
        <v>494.15</v>
      </c>
      <c r="H10" s="172">
        <v>103987.47</v>
      </c>
      <c r="I10" s="172">
        <v>108884.78</v>
      </c>
      <c r="J10" s="172">
        <v>5184.9895238095241</v>
      </c>
      <c r="K10" s="172">
        <v>22034.762723869273</v>
      </c>
      <c r="L10" s="172">
        <v>103823.03999999999</v>
      </c>
      <c r="M10" s="172">
        <v>108597.63</v>
      </c>
      <c r="N10" s="172">
        <v>7125806.6200000001</v>
      </c>
      <c r="O10" s="173">
        <v>20267.98</v>
      </c>
      <c r="P10" s="173">
        <v>18027.12</v>
      </c>
      <c r="Q10" s="407">
        <v>20069.12</v>
      </c>
      <c r="R10" s="331">
        <v>20267.98</v>
      </c>
      <c r="S10">
        <v>18027.12</v>
      </c>
      <c r="T10">
        <v>20069.12</v>
      </c>
      <c r="U10" s="330">
        <v>10742.39</v>
      </c>
      <c r="V10" s="330">
        <v>9665.59</v>
      </c>
      <c r="W10" s="330">
        <v>10627.35</v>
      </c>
      <c r="Y10" s="87" t="str">
        <f t="shared" si="1"/>
        <v/>
      </c>
      <c r="Z10" s="87" t="str">
        <f t="shared" si="2"/>
        <v/>
      </c>
      <c r="AA10" s="87" t="str">
        <f t="shared" si="3"/>
        <v/>
      </c>
      <c r="AB10" s="87" t="e">
        <f>IF(ROUND(#REF!,0)=ROUND(U10,0),"",1)</f>
        <v>#REF!</v>
      </c>
      <c r="AC10" s="87" t="e">
        <f>IF(ROUND(#REF!,0)=ROUND(V10,0),"",1)</f>
        <v>#REF!</v>
      </c>
      <c r="AD10" s="87" t="e">
        <f>IF(ROUND(#REF!,0)=ROUND(W10,0),"",1)</f>
        <v>#REF!</v>
      </c>
      <c r="XEN10" s="330">
        <v>10742.39</v>
      </c>
      <c r="XEO10" s="330">
        <v>9665.59</v>
      </c>
      <c r="XEP10" s="148" t="e">
        <f>IF(ROUND(#REF!,0)=ROUND(XEN10,0),"",1)</f>
        <v>#REF!</v>
      </c>
      <c r="XEQ10" s="173">
        <v>20267.98</v>
      </c>
      <c r="XER10" s="173">
        <v>18027.12</v>
      </c>
      <c r="XES10" s="173">
        <v>20069.12</v>
      </c>
      <c r="XET10" s="173">
        <v>10742.39</v>
      </c>
      <c r="XEU10" s="99">
        <v>9665.59</v>
      </c>
      <c r="XEV10" s="100">
        <v>10627.35</v>
      </c>
    </row>
    <row r="11" spans="1:30 16368:16376" ht="12.75" customHeight="1">
      <c r="A11" s="135">
        <v>40452</v>
      </c>
      <c r="B11" s="172">
        <v>5019</v>
      </c>
      <c r="C11" s="172">
        <v>91</v>
      </c>
      <c r="D11" s="172">
        <v>3137</v>
      </c>
      <c r="E11" s="461">
        <v>61.389432485322892</v>
      </c>
      <c r="F11" s="459">
        <v>21</v>
      </c>
      <c r="G11" s="172">
        <v>527.06999999999994</v>
      </c>
      <c r="H11" s="172">
        <v>109696.65</v>
      </c>
      <c r="I11" s="172">
        <v>118496.95000000001</v>
      </c>
      <c r="J11" s="172">
        <v>5642.7119047619053</v>
      </c>
      <c r="K11" s="172">
        <v>22482.203502381089</v>
      </c>
      <c r="L11" s="172">
        <v>109595.72000000002</v>
      </c>
      <c r="M11" s="172">
        <v>118440.3</v>
      </c>
      <c r="N11" s="172">
        <v>7224908.2799999975</v>
      </c>
      <c r="O11" s="173">
        <v>20854.55</v>
      </c>
      <c r="P11" s="173">
        <v>19768.96</v>
      </c>
      <c r="Q11" s="407">
        <v>20032.34</v>
      </c>
      <c r="R11" s="331">
        <v>20854.55</v>
      </c>
      <c r="S11">
        <v>19768.96</v>
      </c>
      <c r="T11">
        <v>20032.34</v>
      </c>
      <c r="U11" s="330">
        <v>11090.93</v>
      </c>
      <c r="V11" s="330">
        <v>10512.99</v>
      </c>
      <c r="W11" s="330">
        <v>10639.96</v>
      </c>
      <c r="Y11" s="87" t="str">
        <f t="shared" si="1"/>
        <v/>
      </c>
      <c r="Z11" s="87" t="str">
        <f t="shared" si="2"/>
        <v/>
      </c>
      <c r="AA11" s="87" t="str">
        <f t="shared" si="3"/>
        <v/>
      </c>
      <c r="AB11" s="87" t="e">
        <f>IF(ROUND(#REF!,0)=ROUND(U11,0),"",1)</f>
        <v>#REF!</v>
      </c>
      <c r="AC11" s="87" t="e">
        <f>IF(ROUND(#REF!,0)=ROUND(V11,0),"",1)</f>
        <v>#REF!</v>
      </c>
      <c r="AD11" s="87" t="e">
        <f>IF(ROUND(#REF!,0)=ROUND(W11,0),"",1)</f>
        <v>#REF!</v>
      </c>
      <c r="XEN11" s="330">
        <v>11090.93</v>
      </c>
      <c r="XEO11" s="330">
        <v>10512.99</v>
      </c>
      <c r="XEP11" s="148" t="e">
        <f>IF(ROUND(#REF!,0)=ROUND(XEN11,0),"",1)</f>
        <v>#REF!</v>
      </c>
      <c r="XEQ11" s="173">
        <v>20854.55</v>
      </c>
      <c r="XER11" s="173">
        <v>19768.96</v>
      </c>
      <c r="XES11" s="173">
        <v>20032.34</v>
      </c>
      <c r="XET11" s="173">
        <v>11090.93</v>
      </c>
      <c r="XEU11" s="99">
        <v>10512.99</v>
      </c>
      <c r="XEV11" s="100">
        <v>10639.96</v>
      </c>
    </row>
    <row r="12" spans="1:30 16368:16376" ht="12.75" customHeight="1">
      <c r="A12" s="135">
        <v>40483</v>
      </c>
      <c r="B12" s="172">
        <v>5022</v>
      </c>
      <c r="C12" s="172">
        <v>91</v>
      </c>
      <c r="D12" s="172">
        <v>3058</v>
      </c>
      <c r="E12" s="461">
        <v>59.808331703500883</v>
      </c>
      <c r="F12" s="459">
        <v>21</v>
      </c>
      <c r="G12" s="172">
        <v>466.80000000000013</v>
      </c>
      <c r="H12" s="172">
        <v>95076.909999999989</v>
      </c>
      <c r="I12" s="172">
        <v>106000.46999999999</v>
      </c>
      <c r="J12" s="172">
        <v>5047.6414285714282</v>
      </c>
      <c r="K12" s="172">
        <v>22707.898457583538</v>
      </c>
      <c r="L12" s="172">
        <v>94988.50999999998</v>
      </c>
      <c r="M12" s="172">
        <v>105918.68000000001</v>
      </c>
      <c r="N12" s="172">
        <v>7067845.2499999981</v>
      </c>
      <c r="O12" s="173">
        <v>21108.639999999999</v>
      </c>
      <c r="P12" s="173">
        <v>18954.82</v>
      </c>
      <c r="Q12" s="407">
        <v>19521.25</v>
      </c>
      <c r="R12" s="331">
        <v>21108.639999999999</v>
      </c>
      <c r="S12">
        <v>18954.82</v>
      </c>
      <c r="T12">
        <v>19521.25</v>
      </c>
      <c r="U12" s="330">
        <v>11192.91</v>
      </c>
      <c r="V12" s="330">
        <v>9909.67</v>
      </c>
      <c r="W12" s="330">
        <v>10280.81</v>
      </c>
      <c r="Y12" s="87" t="str">
        <f t="shared" si="1"/>
        <v/>
      </c>
      <c r="Z12" s="87" t="str">
        <f t="shared" si="2"/>
        <v/>
      </c>
      <c r="AA12" s="87" t="str">
        <f t="shared" si="3"/>
        <v/>
      </c>
      <c r="AB12" s="87" t="e">
        <f>IF(ROUND(#REF!,0)=ROUND(U12,0),"",1)</f>
        <v>#REF!</v>
      </c>
      <c r="AC12" s="87" t="e">
        <f>IF(ROUND(#REF!,0)=ROUND(V12,0),"",1)</f>
        <v>#REF!</v>
      </c>
      <c r="AD12" s="87" t="e">
        <f>IF(ROUND(#REF!,0)=ROUND(W12,0),"",1)</f>
        <v>#REF!</v>
      </c>
      <c r="XEN12" s="330">
        <v>11192.91</v>
      </c>
      <c r="XEO12" s="330">
        <v>9909.67</v>
      </c>
      <c r="XEP12" s="148" t="e">
        <f>IF(ROUND(#REF!,0)=ROUND(XEN12,0),"",1)</f>
        <v>#REF!</v>
      </c>
      <c r="XEQ12" s="173">
        <v>21108.639999999999</v>
      </c>
      <c r="XER12" s="173">
        <v>18954.82</v>
      </c>
      <c r="XES12" s="173">
        <v>19521.25</v>
      </c>
      <c r="XET12" s="173">
        <v>11192.91</v>
      </c>
      <c r="XEU12" s="99">
        <v>9909.67</v>
      </c>
      <c r="XEV12" s="100">
        <v>10280.81</v>
      </c>
    </row>
    <row r="13" spans="1:30 16368:16376" ht="12.75" customHeight="1">
      <c r="A13" s="135">
        <v>40513</v>
      </c>
      <c r="B13" s="144">
        <v>5034</v>
      </c>
      <c r="C13" s="217">
        <v>91</v>
      </c>
      <c r="D13" s="144">
        <v>3106</v>
      </c>
      <c r="E13" s="173">
        <v>60.604878048780485</v>
      </c>
      <c r="F13" s="460">
        <v>22</v>
      </c>
      <c r="G13" s="217">
        <v>410.44</v>
      </c>
      <c r="H13" s="144">
        <v>76406.120000000024</v>
      </c>
      <c r="I13" s="144">
        <v>81560.089999999982</v>
      </c>
      <c r="J13" s="144">
        <v>3707.2768181818174</v>
      </c>
      <c r="K13" s="144">
        <v>19871.379495175905</v>
      </c>
      <c r="L13" s="144">
        <v>76400.2</v>
      </c>
      <c r="M13" s="144">
        <v>81536.009999999995</v>
      </c>
      <c r="N13" s="144">
        <v>7296725.79</v>
      </c>
      <c r="O13" s="173">
        <v>20552.03</v>
      </c>
      <c r="P13" s="173">
        <v>19074.57</v>
      </c>
      <c r="Q13" s="407">
        <v>20509.09</v>
      </c>
      <c r="R13" s="331">
        <v>20552.03</v>
      </c>
      <c r="S13">
        <v>19074.57</v>
      </c>
      <c r="T13">
        <v>20509.09</v>
      </c>
      <c r="U13" s="330">
        <v>10692.87</v>
      </c>
      <c r="V13" s="330">
        <v>9979.19</v>
      </c>
      <c r="W13" s="330">
        <v>10675.02</v>
      </c>
      <c r="Y13" s="87" t="str">
        <f t="shared" si="1"/>
        <v/>
      </c>
      <c r="Z13" s="87" t="str">
        <f t="shared" si="2"/>
        <v/>
      </c>
      <c r="AA13" s="87" t="str">
        <f t="shared" si="3"/>
        <v/>
      </c>
      <c r="AB13" s="87" t="e">
        <f>IF(ROUND(#REF!,0)=ROUND(U13,0),"",1)</f>
        <v>#REF!</v>
      </c>
      <c r="AC13" s="87" t="e">
        <f>IF(ROUND(#REF!,0)=ROUND(V13,0),"",1)</f>
        <v>#REF!</v>
      </c>
      <c r="AD13" s="87" t="e">
        <f>IF(ROUND(#REF!,0)=ROUND(W13,0),"",1)</f>
        <v>#REF!</v>
      </c>
      <c r="XEN13" s="330">
        <v>10692.87</v>
      </c>
      <c r="XEO13" s="330">
        <v>9979.19</v>
      </c>
      <c r="XEP13" s="148" t="e">
        <f>IF(ROUND(#REF!,0)=ROUND(XEN13,0),"",1)</f>
        <v>#REF!</v>
      </c>
      <c r="XEQ13" s="173">
        <v>21108.639999999999</v>
      </c>
      <c r="XER13" s="173">
        <v>15960.15</v>
      </c>
      <c r="XES13" s="173">
        <v>20509.09</v>
      </c>
      <c r="XET13" s="173">
        <v>10692.87</v>
      </c>
      <c r="XEU13" s="99">
        <v>9979.19</v>
      </c>
      <c r="XEV13" s="100">
        <v>10675.02</v>
      </c>
    </row>
    <row r="14" spans="1:30 16368:16376" ht="12.75" customHeight="1">
      <c r="A14" s="135">
        <v>40544</v>
      </c>
      <c r="B14" s="144">
        <v>5047</v>
      </c>
      <c r="C14" s="217">
        <v>91</v>
      </c>
      <c r="D14" s="144">
        <v>2984</v>
      </c>
      <c r="E14" s="173">
        <v>58.077072790969254</v>
      </c>
      <c r="F14" s="460">
        <v>20</v>
      </c>
      <c r="G14" s="217">
        <v>351.58</v>
      </c>
      <c r="H14" s="144">
        <v>62778.01</v>
      </c>
      <c r="I14" s="144">
        <v>69857.550000000017</v>
      </c>
      <c r="J14" s="144">
        <v>3492.877500000001</v>
      </c>
      <c r="K14" s="144">
        <v>19869.602935320556</v>
      </c>
      <c r="L14" s="144">
        <v>62875.169999999991</v>
      </c>
      <c r="M14" s="144">
        <v>69847</v>
      </c>
      <c r="N14" s="144">
        <v>6595279.9300000016</v>
      </c>
      <c r="O14" s="173">
        <v>20664.8</v>
      </c>
      <c r="P14" s="173">
        <v>18038.48</v>
      </c>
      <c r="Q14" s="407">
        <v>18327.759999999998</v>
      </c>
      <c r="R14" s="331">
        <v>20664.8</v>
      </c>
      <c r="S14">
        <v>18038.48</v>
      </c>
      <c r="T14">
        <v>18327.759999999998</v>
      </c>
      <c r="U14" s="330">
        <v>10761.95</v>
      </c>
      <c r="V14" s="330">
        <v>9407.92</v>
      </c>
      <c r="W14" s="330">
        <v>9569.01</v>
      </c>
      <c r="Y14" s="87" t="str">
        <f t="shared" si="1"/>
        <v/>
      </c>
      <c r="Z14" s="87" t="str">
        <f t="shared" si="2"/>
        <v/>
      </c>
      <c r="AA14" s="87" t="str">
        <f t="shared" si="3"/>
        <v/>
      </c>
      <c r="AB14" s="87" t="e">
        <f>IF(ROUND(#REF!,0)=ROUND(U14,0),"",1)</f>
        <v>#REF!</v>
      </c>
      <c r="AC14" s="87" t="e">
        <f>IF(ROUND(#REF!,0)=ROUND(V14,0),"",1)</f>
        <v>#REF!</v>
      </c>
      <c r="AD14" s="87" t="e">
        <f>IF(ROUND(#REF!,0)=ROUND(W14,0),"",1)</f>
        <v>#REF!</v>
      </c>
      <c r="XEN14" s="330">
        <v>10761.95</v>
      </c>
      <c r="XEO14" s="330">
        <v>9407.92</v>
      </c>
      <c r="XEP14" s="148" t="e">
        <f>IF(ROUND(#REF!,0)=ROUND(XEN14,0),"",1)</f>
        <v>#REF!</v>
      </c>
      <c r="XEQ14" s="173">
        <v>20664.8</v>
      </c>
      <c r="XER14" s="173">
        <v>18038.48</v>
      </c>
      <c r="XES14" s="173">
        <v>18327.759999999998</v>
      </c>
      <c r="XET14" s="173">
        <v>10761.95</v>
      </c>
      <c r="XEU14" s="99">
        <v>9407.92</v>
      </c>
      <c r="XEV14" s="100">
        <v>9569.01</v>
      </c>
    </row>
    <row r="15" spans="1:30 16368:16376" ht="12.75" customHeight="1">
      <c r="A15" s="135">
        <v>40575</v>
      </c>
      <c r="B15" s="144">
        <v>5054</v>
      </c>
      <c r="C15" s="217">
        <v>91</v>
      </c>
      <c r="D15" s="144">
        <v>2913</v>
      </c>
      <c r="E15" s="173">
        <v>56.618075801749271</v>
      </c>
      <c r="F15" s="460">
        <v>20</v>
      </c>
      <c r="G15" s="217">
        <v>368.00000000000006</v>
      </c>
      <c r="H15" s="144">
        <v>57625.140000000014</v>
      </c>
      <c r="I15" s="144">
        <v>68829.83</v>
      </c>
      <c r="J15" s="144">
        <v>3441.4915000000001</v>
      </c>
      <c r="K15" s="144">
        <v>18703.758152173912</v>
      </c>
      <c r="L15" s="144">
        <v>57688.259999999987</v>
      </c>
      <c r="M15" s="144">
        <v>68808.81</v>
      </c>
      <c r="N15" s="144">
        <v>6343071.9199999999</v>
      </c>
      <c r="O15" s="173">
        <v>18690.97</v>
      </c>
      <c r="P15" s="173">
        <v>17295.62</v>
      </c>
      <c r="Q15" s="407">
        <v>17823.400000000001</v>
      </c>
      <c r="R15" s="331">
        <v>18690.97</v>
      </c>
      <c r="S15">
        <v>17295.62</v>
      </c>
      <c r="T15">
        <v>17823.400000000001</v>
      </c>
      <c r="U15" s="330">
        <v>9730.5</v>
      </c>
      <c r="V15" s="330">
        <v>8981.7900000000009</v>
      </c>
      <c r="W15" s="330">
        <v>9259.48</v>
      </c>
      <c r="Y15" s="87" t="str">
        <f t="shared" si="1"/>
        <v/>
      </c>
      <c r="Z15" s="87" t="str">
        <f t="shared" si="2"/>
        <v/>
      </c>
      <c r="AA15" s="87" t="str">
        <f t="shared" si="3"/>
        <v/>
      </c>
      <c r="AB15" s="87" t="e">
        <f>IF(ROUND(#REF!,0)=ROUND(U15,0),"",1)</f>
        <v>#REF!</v>
      </c>
      <c r="AC15" s="87" t="e">
        <f>IF(ROUND(#REF!,0)=ROUND(V15,0),"",1)</f>
        <v>#REF!</v>
      </c>
      <c r="AD15" s="87" t="e">
        <f>IF(ROUND(#REF!,0)=ROUND(W15,0),"",1)</f>
        <v>#REF!</v>
      </c>
      <c r="XEN15" s="330">
        <v>9730.5</v>
      </c>
      <c r="XEO15" s="330">
        <v>8981.7900000000009</v>
      </c>
      <c r="XEP15" s="148" t="e">
        <f>IF(ROUND(#REF!,0)=ROUND(XEN15,0),"",1)</f>
        <v>#REF!</v>
      </c>
      <c r="XEQ15" s="173">
        <v>18690.97</v>
      </c>
      <c r="XER15" s="173">
        <v>17295.62</v>
      </c>
      <c r="XES15" s="173">
        <v>17823.400000000001</v>
      </c>
      <c r="XET15" s="173">
        <v>9730.5</v>
      </c>
      <c r="XEU15" s="99">
        <v>8981.7900000000009</v>
      </c>
      <c r="XEV15" s="100">
        <v>9259.48</v>
      </c>
    </row>
    <row r="16" spans="1:30 16368:16376" ht="12.75" customHeight="1">
      <c r="A16" s="135">
        <v>40603</v>
      </c>
      <c r="B16" s="144">
        <v>5067</v>
      </c>
      <c r="C16" s="217">
        <v>91</v>
      </c>
      <c r="D16" s="144">
        <v>2933</v>
      </c>
      <c r="E16" s="173">
        <v>56.863125242341994</v>
      </c>
      <c r="F16" s="460">
        <v>22</v>
      </c>
      <c r="G16" s="217">
        <v>369.35999999999996</v>
      </c>
      <c r="H16" s="144">
        <v>63368</v>
      </c>
      <c r="I16" s="144">
        <v>72456.580000000016</v>
      </c>
      <c r="J16" s="144">
        <v>3293.4809090909098</v>
      </c>
      <c r="K16" s="144">
        <v>19616.791206411097</v>
      </c>
      <c r="L16" s="144">
        <v>63402.65</v>
      </c>
      <c r="M16" s="144">
        <v>72415.87000000001</v>
      </c>
      <c r="N16" s="144">
        <v>6839083.6100000013</v>
      </c>
      <c r="O16" s="173">
        <v>19575.16</v>
      </c>
      <c r="P16" s="173">
        <v>17792.169999999998</v>
      </c>
      <c r="Q16" s="407">
        <v>19445.22</v>
      </c>
      <c r="R16" s="331">
        <v>19575.16</v>
      </c>
      <c r="S16">
        <v>17792.169999999998</v>
      </c>
      <c r="T16">
        <v>19445.22</v>
      </c>
      <c r="U16" s="330">
        <v>10153.83</v>
      </c>
      <c r="V16" s="330">
        <v>9298.77</v>
      </c>
      <c r="W16" s="330">
        <v>10095.74</v>
      </c>
      <c r="Y16" s="338">
        <f>MAX(O5:O16)</f>
        <v>21108.639999999999</v>
      </c>
      <c r="Z16" s="338">
        <f>MIN(P5:P16)</f>
        <v>15960.15</v>
      </c>
      <c r="AA16" s="338">
        <f>Q16</f>
        <v>19445.22</v>
      </c>
      <c r="AB16" s="338" t="e">
        <f>MAX(#REF!)</f>
        <v>#REF!</v>
      </c>
      <c r="AC16" s="338" t="e">
        <f>MIN(#REF!)</f>
        <v>#REF!</v>
      </c>
      <c r="AD16" s="338" t="e">
        <f>#REF!</f>
        <v>#REF!</v>
      </c>
      <c r="XEN16" s="330">
        <v>10153.83</v>
      </c>
      <c r="XEO16" s="330">
        <v>9298.77</v>
      </c>
      <c r="XEP16" s="148" t="e">
        <f>IF(ROUND(#REF!,0)=ROUND(XEN16,0),"",1)</f>
        <v>#REF!</v>
      </c>
      <c r="XEQ16" s="173">
        <v>21108.639999999999</v>
      </c>
      <c r="XER16" s="173">
        <v>15960.15</v>
      </c>
      <c r="XES16" s="173">
        <v>19445.22</v>
      </c>
      <c r="XET16" s="173">
        <v>10153.83</v>
      </c>
      <c r="XEU16" s="99">
        <v>9298.77</v>
      </c>
      <c r="XEV16" s="100">
        <v>10095.74</v>
      </c>
    </row>
    <row r="17" spans="1:30 16368:16376" ht="12.75" customHeight="1">
      <c r="A17" s="135">
        <v>40634</v>
      </c>
      <c r="B17" s="144">
        <v>5069</v>
      </c>
      <c r="C17" s="217">
        <v>91</v>
      </c>
      <c r="D17" s="144">
        <v>2977</v>
      </c>
      <c r="E17" s="173">
        <v>57.693798449612402</v>
      </c>
      <c r="F17" s="460">
        <v>18</v>
      </c>
      <c r="G17" s="217">
        <v>326.96000000000009</v>
      </c>
      <c r="H17" s="144">
        <v>62261.53</v>
      </c>
      <c r="I17" s="144">
        <v>69336.279999999984</v>
      </c>
      <c r="J17" s="144">
        <v>3852.0155555555548</v>
      </c>
      <c r="K17" s="144">
        <v>21206.349400538282</v>
      </c>
      <c r="L17" s="144">
        <v>62216.570000000007</v>
      </c>
      <c r="M17" s="144">
        <v>69284.38</v>
      </c>
      <c r="N17" s="144">
        <v>6908089.7599999988</v>
      </c>
      <c r="O17" s="173">
        <v>19811.14</v>
      </c>
      <c r="P17" s="173">
        <v>18976.189999999999</v>
      </c>
      <c r="Q17" s="407">
        <v>19135.96</v>
      </c>
      <c r="R17" s="331">
        <v>19811.14</v>
      </c>
      <c r="S17">
        <v>18976.189999999999</v>
      </c>
      <c r="T17">
        <v>19135.96</v>
      </c>
      <c r="U17" s="330">
        <v>10326.98</v>
      </c>
      <c r="V17" s="330">
        <v>9920.5300000000007</v>
      </c>
      <c r="W17" s="330">
        <v>9991.8799999999992</v>
      </c>
      <c r="Y17" s="87" t="str">
        <f t="shared" ref="Y17:Y25" si="4">IF(ROUND(O17,0)=ROUND(R17,0),"",1)</f>
        <v/>
      </c>
      <c r="Z17" s="87" t="str">
        <f t="shared" ref="Z17:Z25" si="5">IF(ROUND(P17,0)=ROUND(S17,0),"",1)</f>
        <v/>
      </c>
      <c r="AA17" s="87" t="str">
        <f t="shared" ref="AA17:AA25" si="6">IF(ROUND(Q17,0)=ROUND(T17,0),"",1)</f>
        <v/>
      </c>
      <c r="AB17" s="87" t="e">
        <f>IF(ROUND(#REF!,0)=ROUND(U17,0),"",1)</f>
        <v>#REF!</v>
      </c>
      <c r="AC17" s="87" t="e">
        <f>IF(ROUND(#REF!,0)=ROUND(V17,0),"",1)</f>
        <v>#REF!</v>
      </c>
      <c r="AD17" s="87" t="e">
        <f>IF(ROUND(#REF!,0)=ROUND(W17,0),"",1)</f>
        <v>#REF!</v>
      </c>
      <c r="XEN17" s="330">
        <v>10326.98</v>
      </c>
      <c r="XEO17" s="330">
        <v>9920.5300000000007</v>
      </c>
      <c r="XEP17" s="148" t="e">
        <f>IF(ROUND(#REF!,0)=ROUND(XEN17,0),"",1)</f>
        <v>#REF!</v>
      </c>
      <c r="XEQ17" s="173">
        <v>19811.14</v>
      </c>
      <c r="XER17" s="173">
        <v>18976.189999999999</v>
      </c>
      <c r="XES17" s="173">
        <v>19135.96</v>
      </c>
      <c r="XET17" s="173">
        <v>10326.98</v>
      </c>
      <c r="XEU17" s="99">
        <v>9920.5300000000007</v>
      </c>
      <c r="XEV17" s="100">
        <v>9991.8799999999992</v>
      </c>
    </row>
    <row r="18" spans="1:30 16368:16376" ht="12.75" customHeight="1">
      <c r="A18" s="135">
        <v>40664</v>
      </c>
      <c r="B18" s="144">
        <v>5078</v>
      </c>
      <c r="C18" s="217">
        <v>91</v>
      </c>
      <c r="D18" s="144">
        <v>2922</v>
      </c>
      <c r="E18" s="173">
        <v>56.568001547688141</v>
      </c>
      <c r="F18" s="460">
        <v>22</v>
      </c>
      <c r="G18" s="217">
        <v>336.28000000000009</v>
      </c>
      <c r="H18" s="144">
        <v>53873.790000000015</v>
      </c>
      <c r="I18" s="144">
        <v>59494.25</v>
      </c>
      <c r="J18" s="144">
        <v>2704.284090909091</v>
      </c>
      <c r="K18" s="144">
        <v>17691.878791483283</v>
      </c>
      <c r="L18" s="144">
        <v>53853.34</v>
      </c>
      <c r="M18" s="144">
        <v>59458.640000000007</v>
      </c>
      <c r="N18" s="144">
        <v>6731868.5499999989</v>
      </c>
      <c r="O18" s="173">
        <v>19253.87</v>
      </c>
      <c r="P18" s="173">
        <v>17786.13</v>
      </c>
      <c r="Q18" s="407">
        <v>18503.28</v>
      </c>
      <c r="R18" s="331">
        <v>19253.87</v>
      </c>
      <c r="S18">
        <v>17786.13</v>
      </c>
      <c r="T18">
        <v>18503.28</v>
      </c>
      <c r="U18" s="330">
        <v>10044.34</v>
      </c>
      <c r="V18" s="330">
        <v>9316.33</v>
      </c>
      <c r="W18" s="330">
        <v>9720.9599999999991</v>
      </c>
      <c r="Y18" s="87" t="str">
        <f t="shared" si="4"/>
        <v/>
      </c>
      <c r="Z18" s="87" t="str">
        <f t="shared" si="5"/>
        <v/>
      </c>
      <c r="AA18" s="87" t="str">
        <f t="shared" si="6"/>
        <v/>
      </c>
      <c r="AB18" s="87" t="e">
        <f>IF(ROUND(#REF!,0)=ROUND(U18,0),"",1)</f>
        <v>#REF!</v>
      </c>
      <c r="AC18" s="87" t="e">
        <f>IF(ROUND(#REF!,0)=ROUND(V18,0),"",1)</f>
        <v>#REF!</v>
      </c>
      <c r="AD18" s="87" t="e">
        <f>IF(ROUND(#REF!,0)=ROUND(W18,0),"",1)</f>
        <v>#REF!</v>
      </c>
      <c r="XEN18" s="330">
        <v>10044.34</v>
      </c>
      <c r="XEO18" s="330">
        <v>9316.33</v>
      </c>
      <c r="XEP18" s="148" t="e">
        <f>IF(ROUND(#REF!,0)=ROUND(XEN18,0),"",1)</f>
        <v>#REF!</v>
      </c>
      <c r="XEQ18" s="173">
        <v>19253.87</v>
      </c>
      <c r="XER18" s="173">
        <v>17786.13</v>
      </c>
      <c r="XES18" s="173">
        <v>18503.28</v>
      </c>
      <c r="XET18" s="173">
        <v>10044.34</v>
      </c>
      <c r="XEU18" s="99">
        <v>9316.33</v>
      </c>
      <c r="XEV18" s="100">
        <v>9720.9599999999991</v>
      </c>
    </row>
    <row r="19" spans="1:30 16368:16376" ht="12.75" customHeight="1">
      <c r="A19" s="135">
        <v>40695</v>
      </c>
      <c r="B19" s="144">
        <v>5085</v>
      </c>
      <c r="C19" s="217">
        <v>92</v>
      </c>
      <c r="D19" s="144">
        <v>2968</v>
      </c>
      <c r="E19" s="173">
        <v>57.330500289743092</v>
      </c>
      <c r="F19" s="460">
        <v>22</v>
      </c>
      <c r="G19" s="217">
        <v>334.98999999999995</v>
      </c>
      <c r="H19" s="144">
        <v>57094.3</v>
      </c>
      <c r="I19" s="144">
        <v>59337.299999999996</v>
      </c>
      <c r="J19" s="144">
        <v>2697.1499999999996</v>
      </c>
      <c r="K19" s="144">
        <v>17713.155616585573</v>
      </c>
      <c r="L19" s="144">
        <v>57137.520000000004</v>
      </c>
      <c r="M19" s="144">
        <v>59299.820000000014</v>
      </c>
      <c r="N19" s="144">
        <v>6730946.620000001</v>
      </c>
      <c r="O19" s="173">
        <v>18873.39</v>
      </c>
      <c r="P19" s="173">
        <v>17314.38</v>
      </c>
      <c r="Q19" s="407">
        <v>18845.87</v>
      </c>
      <c r="R19" s="331">
        <v>18873.39</v>
      </c>
      <c r="S19">
        <v>17314.38</v>
      </c>
      <c r="T19">
        <v>18845.87</v>
      </c>
      <c r="U19" s="330">
        <v>9817.58</v>
      </c>
      <c r="V19" s="330">
        <v>9095.9500000000007</v>
      </c>
      <c r="W19" s="330">
        <v>9803.89</v>
      </c>
      <c r="Y19" s="87" t="str">
        <f t="shared" si="4"/>
        <v/>
      </c>
      <c r="Z19" s="87" t="str">
        <f t="shared" si="5"/>
        <v/>
      </c>
      <c r="AA19" s="87" t="str">
        <f t="shared" si="6"/>
        <v/>
      </c>
      <c r="AB19" s="87" t="e">
        <f>IF(ROUND(#REF!,0)=ROUND(U19,0),"",1)</f>
        <v>#REF!</v>
      </c>
      <c r="AC19" s="87" t="e">
        <f>IF(ROUND(#REF!,0)=ROUND(V19,0),"",1)</f>
        <v>#REF!</v>
      </c>
      <c r="AD19" s="87" t="e">
        <f>IF(ROUND(#REF!,0)=ROUND(W19,0),"",1)</f>
        <v>#REF!</v>
      </c>
      <c r="XEN19" s="330">
        <v>9817.58</v>
      </c>
      <c r="XEO19" s="330">
        <v>9095.9500000000007</v>
      </c>
      <c r="XEP19" s="148" t="e">
        <f>IF(ROUND(#REF!,0)=ROUND(XEN19,0),"",1)</f>
        <v>#REF!</v>
      </c>
      <c r="XEQ19" s="173">
        <v>18873.39</v>
      </c>
      <c r="XER19" s="173">
        <v>17314.38</v>
      </c>
      <c r="XES19" s="173">
        <v>18845.87</v>
      </c>
      <c r="XET19" s="173">
        <v>9817.58</v>
      </c>
      <c r="XEU19" s="99">
        <v>9095.9500000000007</v>
      </c>
      <c r="XEV19" s="100">
        <v>9803.89</v>
      </c>
    </row>
    <row r="20" spans="1:30 16368:16376" ht="12.75" customHeight="1">
      <c r="A20" s="135">
        <v>40725</v>
      </c>
      <c r="B20" s="144">
        <v>5096</v>
      </c>
      <c r="C20" s="217">
        <v>92</v>
      </c>
      <c r="D20" s="144">
        <v>2976</v>
      </c>
      <c r="E20" s="173">
        <v>57.363145720894373</v>
      </c>
      <c r="F20" s="460">
        <v>21</v>
      </c>
      <c r="G20" s="217">
        <v>337.08000000000004</v>
      </c>
      <c r="H20" s="144">
        <v>62968.09</v>
      </c>
      <c r="I20" s="144">
        <v>59554.670000000006</v>
      </c>
      <c r="J20" s="144">
        <v>2835.936666666667</v>
      </c>
      <c r="K20" s="144">
        <v>17667.814762074286</v>
      </c>
      <c r="L20" s="144">
        <v>62986.84</v>
      </c>
      <c r="M20" s="144">
        <v>59503</v>
      </c>
      <c r="N20" s="144">
        <v>6617273.1500000004</v>
      </c>
      <c r="O20" s="173">
        <v>19131.7</v>
      </c>
      <c r="P20" s="173">
        <v>18131.86</v>
      </c>
      <c r="Q20" s="407">
        <v>18197.2</v>
      </c>
      <c r="R20" s="331">
        <v>19131.7</v>
      </c>
      <c r="S20">
        <v>18131.86</v>
      </c>
      <c r="T20">
        <v>18197.2</v>
      </c>
      <c r="U20" s="330">
        <v>9985.82</v>
      </c>
      <c r="V20" s="330">
        <v>9524.82</v>
      </c>
      <c r="W20" s="330">
        <v>9537.41</v>
      </c>
      <c r="Y20" s="87" t="str">
        <f t="shared" si="4"/>
        <v/>
      </c>
      <c r="Z20" s="87" t="str">
        <f t="shared" si="5"/>
        <v/>
      </c>
      <c r="AA20" s="87" t="str">
        <f t="shared" si="6"/>
        <v/>
      </c>
      <c r="AB20" s="87" t="e">
        <f>IF(ROUND(#REF!,0)=ROUND(U20,0),"",1)</f>
        <v>#REF!</v>
      </c>
      <c r="AC20" s="87" t="e">
        <f>IF(ROUND(#REF!,0)=ROUND(V20,0),"",1)</f>
        <v>#REF!</v>
      </c>
      <c r="AD20" s="87" t="e">
        <f>IF(ROUND(#REF!,0)=ROUND(W20,0),"",1)</f>
        <v>#REF!</v>
      </c>
      <c r="XEN20" s="330">
        <v>9985.82</v>
      </c>
      <c r="XEO20" s="330">
        <v>9524.82</v>
      </c>
      <c r="XEP20" s="148" t="e">
        <f>IF(ROUND(#REF!,0)=ROUND(XEN20,0),"",1)</f>
        <v>#REF!</v>
      </c>
      <c r="XEQ20" s="173">
        <v>19131.7</v>
      </c>
      <c r="XER20" s="173">
        <v>18131.86</v>
      </c>
      <c r="XES20" s="173">
        <v>18197.2</v>
      </c>
      <c r="XET20" s="173">
        <v>9985.82</v>
      </c>
      <c r="XEU20" s="99">
        <v>9524.82</v>
      </c>
      <c r="XEV20" s="100">
        <v>9537.41</v>
      </c>
    </row>
    <row r="21" spans="1:30 16368:16376" ht="12.75" customHeight="1">
      <c r="A21" s="135">
        <v>40766</v>
      </c>
      <c r="B21" s="144">
        <v>5086</v>
      </c>
      <c r="C21" s="217">
        <v>92</v>
      </c>
      <c r="D21" s="144">
        <v>2921</v>
      </c>
      <c r="E21" s="173">
        <v>56.411741985322514</v>
      </c>
      <c r="F21" s="460">
        <v>21</v>
      </c>
      <c r="G21" s="217">
        <v>331.26000000000005</v>
      </c>
      <c r="H21" s="144">
        <v>56341.75</v>
      </c>
      <c r="I21" s="144">
        <v>53300.75</v>
      </c>
      <c r="J21" s="144">
        <v>2538.1309523809523</v>
      </c>
      <c r="K21" s="144">
        <v>16090.306707722028</v>
      </c>
      <c r="L21" s="144">
        <v>56282.16</v>
      </c>
      <c r="M21" s="144">
        <v>53260.950000000004</v>
      </c>
      <c r="N21" s="144">
        <v>6061626.1300000036</v>
      </c>
      <c r="O21" s="173">
        <v>18440.07</v>
      </c>
      <c r="P21" s="173">
        <v>15765.53</v>
      </c>
      <c r="Q21" s="407">
        <v>16676.75</v>
      </c>
      <c r="R21" s="331">
        <v>18440.07</v>
      </c>
      <c r="S21">
        <v>15765.53</v>
      </c>
      <c r="T21">
        <v>16676.75</v>
      </c>
      <c r="U21" s="330">
        <v>9659.57</v>
      </c>
      <c r="V21" s="330">
        <v>8270.9500000000007</v>
      </c>
      <c r="W21" s="330">
        <v>8727.8799999999992</v>
      </c>
      <c r="Y21" s="87" t="str">
        <f t="shared" si="4"/>
        <v/>
      </c>
      <c r="Z21" s="87" t="str">
        <f t="shared" si="5"/>
        <v/>
      </c>
      <c r="AA21" s="87" t="str">
        <f t="shared" si="6"/>
        <v/>
      </c>
      <c r="AB21" s="87" t="e">
        <f>IF(ROUND(#REF!,0)=ROUND(U21,0),"",1)</f>
        <v>#REF!</v>
      </c>
      <c r="AC21" s="87" t="e">
        <f>IF(ROUND(#REF!,0)=ROUND(V21,0),"",1)</f>
        <v>#REF!</v>
      </c>
      <c r="AD21" s="87" t="e">
        <f>IF(ROUND(#REF!,0)=ROUND(W21,0),"",1)</f>
        <v>#REF!</v>
      </c>
      <c r="XEN21" s="330">
        <v>9659.57</v>
      </c>
      <c r="XEO21" s="330">
        <v>8270.9500000000007</v>
      </c>
      <c r="XEP21" s="148" t="e">
        <f>IF(ROUND(#REF!,0)=ROUND(XEN21,0),"",1)</f>
        <v>#REF!</v>
      </c>
      <c r="XEQ21" s="173">
        <v>18440.07</v>
      </c>
      <c r="XER21" s="173">
        <v>15765.53</v>
      </c>
      <c r="XES21" s="173">
        <v>16676.75</v>
      </c>
      <c r="XET21" s="173">
        <v>9659.57</v>
      </c>
      <c r="XEU21" s="99">
        <v>8270.9500000000007</v>
      </c>
      <c r="XEV21" s="100">
        <v>8727.8799999999992</v>
      </c>
    </row>
    <row r="22" spans="1:30 16368:16376" ht="12.75" customHeight="1">
      <c r="A22" s="135">
        <v>40797</v>
      </c>
      <c r="B22" s="144">
        <v>5092</v>
      </c>
      <c r="C22" s="217">
        <v>92</v>
      </c>
      <c r="D22" s="144">
        <v>2851</v>
      </c>
      <c r="E22" s="173">
        <v>54.996141975308646</v>
      </c>
      <c r="F22" s="460">
        <v>21</v>
      </c>
      <c r="G22" s="217">
        <v>333.58999999999992</v>
      </c>
      <c r="H22" s="144">
        <v>51749.56</v>
      </c>
      <c r="I22" s="144">
        <v>54359.920000000006</v>
      </c>
      <c r="J22" s="144">
        <v>2588.5676190476192</v>
      </c>
      <c r="K22" s="144">
        <v>16295.428520039575</v>
      </c>
      <c r="L22" s="144">
        <v>51649.89</v>
      </c>
      <c r="M22" s="144">
        <v>54320.360000000008</v>
      </c>
      <c r="N22" s="144">
        <v>5953887.4900000002</v>
      </c>
      <c r="O22" s="173">
        <v>17211.8</v>
      </c>
      <c r="P22" s="173">
        <v>15801.01</v>
      </c>
      <c r="Q22" s="407">
        <v>16453.759999999998</v>
      </c>
      <c r="R22" s="331">
        <v>17211.8</v>
      </c>
      <c r="S22">
        <v>15801.01</v>
      </c>
      <c r="T22">
        <v>16453.759999999998</v>
      </c>
      <c r="U22" s="330">
        <v>9021.2900000000009</v>
      </c>
      <c r="V22" s="330">
        <v>8334.0300000000007</v>
      </c>
      <c r="W22" s="330">
        <v>8613.2199999999993</v>
      </c>
      <c r="Y22" s="87" t="str">
        <f t="shared" si="4"/>
        <v/>
      </c>
      <c r="Z22" s="87" t="str">
        <f t="shared" si="5"/>
        <v/>
      </c>
      <c r="AA22" s="87" t="str">
        <f t="shared" si="6"/>
        <v/>
      </c>
      <c r="AB22" s="87" t="e">
        <f>IF(ROUND(#REF!,0)=ROUND(U22,0),"",1)</f>
        <v>#REF!</v>
      </c>
      <c r="AC22" s="87" t="e">
        <f>IF(ROUND(#REF!,0)=ROUND(V22,0),"",1)</f>
        <v>#REF!</v>
      </c>
      <c r="AD22" s="87" t="e">
        <f>IF(ROUND(#REF!,0)=ROUND(W22,0),"",1)</f>
        <v>#REF!</v>
      </c>
      <c r="XEN22" s="330">
        <v>9021.2900000000009</v>
      </c>
      <c r="XEO22" s="330">
        <v>8334.0300000000007</v>
      </c>
      <c r="XEP22" s="148" t="e">
        <f>IF(ROUND(#REF!,0)=ROUND(XEN22,0),"",1)</f>
        <v>#REF!</v>
      </c>
      <c r="XEQ22" s="173">
        <v>17211.8</v>
      </c>
      <c r="XER22" s="173">
        <v>15801.01</v>
      </c>
      <c r="XES22" s="173">
        <v>16453.759999999998</v>
      </c>
      <c r="XET22" s="173">
        <v>9021.2900000000009</v>
      </c>
      <c r="XEU22" s="99">
        <v>8334.0300000000007</v>
      </c>
      <c r="XEV22" s="100">
        <v>8613.2199999999993</v>
      </c>
    </row>
    <row r="23" spans="1:30 16368:16376" ht="12.75" customHeight="1">
      <c r="A23" s="135">
        <v>40827</v>
      </c>
      <c r="B23" s="144">
        <v>5102</v>
      </c>
      <c r="C23" s="217">
        <v>93</v>
      </c>
      <c r="D23" s="144">
        <v>2934</v>
      </c>
      <c r="E23" s="173">
        <v>56.477382098171311</v>
      </c>
      <c r="F23" s="460">
        <v>19</v>
      </c>
      <c r="G23" s="217">
        <v>278.74</v>
      </c>
      <c r="H23" s="144">
        <v>37420.980000000003</v>
      </c>
      <c r="I23" s="144">
        <v>43515.17</v>
      </c>
      <c r="J23" s="144">
        <v>2290.2721052631578</v>
      </c>
      <c r="K23" s="144">
        <v>15611.383368013203</v>
      </c>
      <c r="L23" s="144">
        <v>37383.759999999995</v>
      </c>
      <c r="M23" s="144">
        <v>43461.440000000002</v>
      </c>
      <c r="N23" s="144">
        <v>6240154.9948098846</v>
      </c>
      <c r="O23" s="173">
        <v>17908.13</v>
      </c>
      <c r="P23" s="173">
        <v>15745.43</v>
      </c>
      <c r="Q23" s="407">
        <v>17705.009999999998</v>
      </c>
      <c r="R23" s="331">
        <v>17908.13</v>
      </c>
      <c r="S23">
        <v>15745.43</v>
      </c>
      <c r="T23">
        <v>17705.009999999998</v>
      </c>
      <c r="U23" s="330">
        <v>9262.4599999999991</v>
      </c>
      <c r="V23" s="330">
        <v>8267.16</v>
      </c>
      <c r="W23" s="330">
        <v>9196.7900000000009</v>
      </c>
      <c r="Y23" s="87" t="str">
        <f t="shared" si="4"/>
        <v/>
      </c>
      <c r="Z23" s="87" t="str">
        <f t="shared" si="5"/>
        <v/>
      </c>
      <c r="AA23" s="87" t="str">
        <f t="shared" si="6"/>
        <v/>
      </c>
      <c r="AB23" s="87" t="e">
        <f>IF(ROUND(#REF!,0)=ROUND(U23,0),"",1)</f>
        <v>#REF!</v>
      </c>
      <c r="AC23" s="87" t="e">
        <f>IF(ROUND(#REF!,0)=ROUND(V23,0),"",1)</f>
        <v>#REF!</v>
      </c>
      <c r="AD23" s="87" t="e">
        <f>IF(ROUND(#REF!,0)=ROUND(W23,0),"",1)</f>
        <v>#REF!</v>
      </c>
      <c r="XEN23" s="330">
        <v>9262.4599999999991</v>
      </c>
      <c r="XEO23" s="330">
        <v>8267.16</v>
      </c>
      <c r="XEP23" s="148" t="e">
        <f>IF(ROUND(#REF!,0)=ROUND(XEN23,0),"",1)</f>
        <v>#REF!</v>
      </c>
      <c r="XEQ23" s="173">
        <v>17908.13</v>
      </c>
      <c r="XER23" s="173">
        <v>15745.43</v>
      </c>
      <c r="XES23" s="173">
        <v>17705.009999999998</v>
      </c>
      <c r="XET23" s="173">
        <v>9262.4599999999991</v>
      </c>
      <c r="XEU23" s="99">
        <v>8267.16</v>
      </c>
      <c r="XEV23" s="100">
        <v>9196.7900000000009</v>
      </c>
    </row>
    <row r="24" spans="1:30 16368:16376" ht="12.75" customHeight="1">
      <c r="A24" s="135">
        <v>40858</v>
      </c>
      <c r="B24" s="144">
        <v>5105</v>
      </c>
      <c r="C24" s="217">
        <v>94</v>
      </c>
      <c r="D24" s="144">
        <v>2832</v>
      </c>
      <c r="E24" s="173">
        <v>54.472013848817078</v>
      </c>
      <c r="F24" s="460">
        <v>20</v>
      </c>
      <c r="G24" s="217">
        <v>295.22000000000003</v>
      </c>
      <c r="H24" s="144">
        <v>46388.14</v>
      </c>
      <c r="I24" s="144">
        <v>43872.120000000017</v>
      </c>
      <c r="J24" s="144">
        <v>2193.6060000000007</v>
      </c>
      <c r="K24" s="144">
        <v>14860.822437504237</v>
      </c>
      <c r="L24" s="144">
        <v>46370.860000000008</v>
      </c>
      <c r="M24" s="144">
        <v>43827.75</v>
      </c>
      <c r="N24" s="144">
        <v>5672254.5431315219</v>
      </c>
      <c r="O24" s="173">
        <v>17702.259999999998</v>
      </c>
      <c r="P24" s="173">
        <v>15478.69</v>
      </c>
      <c r="Q24" s="407">
        <v>16123.46</v>
      </c>
      <c r="R24" s="331">
        <v>17702.259999999998</v>
      </c>
      <c r="S24">
        <v>15478.69</v>
      </c>
      <c r="T24">
        <v>16123.46</v>
      </c>
      <c r="U24" s="330">
        <v>9223.8700000000008</v>
      </c>
      <c r="V24" s="330">
        <v>8019.32</v>
      </c>
      <c r="W24" s="330">
        <v>8330.57</v>
      </c>
      <c r="Y24" s="87" t="str">
        <f t="shared" si="4"/>
        <v/>
      </c>
      <c r="Z24" s="87" t="str">
        <f t="shared" si="5"/>
        <v/>
      </c>
      <c r="AA24" s="87" t="str">
        <f t="shared" si="6"/>
        <v/>
      </c>
      <c r="AB24" s="87" t="e">
        <f>IF(ROUND(#REF!,0)=ROUND(U24,0),"",1)</f>
        <v>#REF!</v>
      </c>
      <c r="AC24" s="87" t="e">
        <f>IF(ROUND(#REF!,0)=ROUND(V24,0),"",1)</f>
        <v>#REF!</v>
      </c>
      <c r="AD24" s="87" t="e">
        <f>IF(ROUND(#REF!,0)=ROUND(W24,0),"",1)</f>
        <v>#REF!</v>
      </c>
      <c r="XEN24" s="330">
        <v>9223.8700000000008</v>
      </c>
      <c r="XEO24" s="330">
        <v>8019.32</v>
      </c>
      <c r="XEP24" s="148" t="e">
        <f>IF(ROUND(#REF!,0)=ROUND(XEN24,0),"",1)</f>
        <v>#REF!</v>
      </c>
      <c r="XEQ24" s="173">
        <v>17702.259999999998</v>
      </c>
      <c r="XER24" s="173">
        <v>15478.69</v>
      </c>
      <c r="XES24" s="173">
        <v>16123.46</v>
      </c>
      <c r="XET24" s="173">
        <v>9223.8700000000008</v>
      </c>
      <c r="XEU24" s="99">
        <v>8019.32</v>
      </c>
      <c r="XEV24" s="100">
        <v>8330.57</v>
      </c>
    </row>
    <row r="25" spans="1:30 16368:16376" ht="12.75" customHeight="1">
      <c r="A25" s="135">
        <v>40888</v>
      </c>
      <c r="B25" s="144">
        <v>5112</v>
      </c>
      <c r="C25" s="217">
        <v>94</v>
      </c>
      <c r="D25" s="144">
        <v>2896</v>
      </c>
      <c r="E25" s="173">
        <v>55.628121398386476</v>
      </c>
      <c r="F25" s="460">
        <v>21</v>
      </c>
      <c r="G25" s="217">
        <v>269.16000000000003</v>
      </c>
      <c r="H25" s="144">
        <v>40713.970000000008</v>
      </c>
      <c r="I25" s="144">
        <v>39492.21</v>
      </c>
      <c r="J25" s="144">
        <v>1880.5814285714284</v>
      </c>
      <c r="K25" s="144">
        <v>14672.39188586714</v>
      </c>
      <c r="L25" s="144">
        <v>40622.080000000002</v>
      </c>
      <c r="M25" s="144">
        <v>39396.199999999997</v>
      </c>
      <c r="N25" s="144">
        <v>5348645</v>
      </c>
      <c r="O25" s="173">
        <v>17003.71</v>
      </c>
      <c r="P25" s="173">
        <v>15135.86</v>
      </c>
      <c r="Q25" s="407">
        <v>15454.92</v>
      </c>
      <c r="R25" s="331">
        <v>17003.71</v>
      </c>
      <c r="S25">
        <v>15135.86</v>
      </c>
      <c r="T25">
        <v>15454.92</v>
      </c>
      <c r="U25" s="330">
        <v>8781.2800000000007</v>
      </c>
      <c r="V25" s="330">
        <v>7786.92</v>
      </c>
      <c r="W25" s="330">
        <v>7927.94</v>
      </c>
      <c r="Y25" s="87" t="str">
        <f t="shared" si="4"/>
        <v/>
      </c>
      <c r="Z25" s="87" t="str">
        <f t="shared" si="5"/>
        <v/>
      </c>
      <c r="AA25" s="87" t="str">
        <f t="shared" si="6"/>
        <v/>
      </c>
      <c r="AB25" s="87" t="e">
        <f>IF(ROUND(#REF!,0)=ROUND(U25,0),"",1)</f>
        <v>#REF!</v>
      </c>
      <c r="AC25" s="87" t="e">
        <f>IF(ROUND(#REF!,0)=ROUND(V25,0),"",1)</f>
        <v>#REF!</v>
      </c>
      <c r="AD25" s="87" t="e">
        <f>IF(ROUND(#REF!,0)=ROUND(W25,0),"",1)</f>
        <v>#REF!</v>
      </c>
      <c r="XEN25" s="330">
        <v>8781.2800000000007</v>
      </c>
      <c r="XEO25" s="330">
        <v>7786.92</v>
      </c>
      <c r="XEP25" s="148" t="e">
        <f>IF(ROUND(#REF!,0)=ROUND(XEN25,0),"",1)</f>
        <v>#REF!</v>
      </c>
      <c r="XEQ25" s="173">
        <v>17703.099999999999</v>
      </c>
      <c r="XER25" s="173">
        <v>15135.86</v>
      </c>
      <c r="XES25" s="173">
        <v>15454.9</v>
      </c>
      <c r="XET25" s="173">
        <v>8781.2800000000007</v>
      </c>
      <c r="XEU25" s="99">
        <v>7786.92</v>
      </c>
      <c r="XEV25" s="100">
        <v>7927.94</v>
      </c>
    </row>
    <row r="26" spans="1:30 16368:16376" ht="12.75" customHeight="1">
      <c r="A26" s="135">
        <v>40919</v>
      </c>
      <c r="B26" s="144">
        <v>5115</v>
      </c>
      <c r="C26" s="217">
        <v>94</v>
      </c>
      <c r="D26" s="144">
        <v>2931</v>
      </c>
      <c r="E26" s="173">
        <v>56.26799769629487</v>
      </c>
      <c r="F26" s="460">
        <v>22</v>
      </c>
      <c r="G26" s="217">
        <v>351.86</v>
      </c>
      <c r="H26" s="144">
        <v>54647.760000000009</v>
      </c>
      <c r="I26" s="144">
        <v>52570.82</v>
      </c>
      <c r="J26" s="144">
        <v>2389.5827272727274</v>
      </c>
      <c r="K26" s="144">
        <v>14940.834422781787</v>
      </c>
      <c r="L26" s="144">
        <v>54584.21</v>
      </c>
      <c r="M26" s="144">
        <v>52509.32</v>
      </c>
      <c r="N26" s="144">
        <v>6059347.2900739731</v>
      </c>
      <c r="O26" s="173">
        <v>17258.97</v>
      </c>
      <c r="P26" s="173">
        <v>15358.02</v>
      </c>
      <c r="Q26" s="407">
        <v>17193.55</v>
      </c>
      <c r="R26" s="331"/>
      <c r="U26" s="330"/>
      <c r="V26" s="330"/>
      <c r="W26" s="330"/>
      <c r="XEN26" s="330"/>
      <c r="XEO26" s="330"/>
      <c r="XEP26" s="148"/>
      <c r="XEQ26" s="173"/>
      <c r="XER26" s="173"/>
      <c r="XES26" s="173"/>
      <c r="XET26" s="173"/>
      <c r="XEU26" s="99"/>
      <c r="XEV26" s="100"/>
    </row>
    <row r="27" spans="1:30 16368:16376" ht="12.75" customHeight="1">
      <c r="A27" s="135">
        <v>40951</v>
      </c>
      <c r="B27" s="144">
        <v>5122</v>
      </c>
      <c r="C27" s="217">
        <v>94</v>
      </c>
      <c r="D27" s="144">
        <v>3010</v>
      </c>
      <c r="E27" s="173">
        <v>57.707055214723923</v>
      </c>
      <c r="F27" s="460">
        <v>20</v>
      </c>
      <c r="G27" s="217">
        <v>415.42999999999995</v>
      </c>
      <c r="H27" s="144">
        <v>68269.569999999992</v>
      </c>
      <c r="I27" s="144">
        <v>69946.92</v>
      </c>
      <c r="J27" s="144">
        <v>3497.346</v>
      </c>
      <c r="K27" s="144">
        <v>16837.233709650245</v>
      </c>
      <c r="L27" s="144">
        <v>68177.459999999992</v>
      </c>
      <c r="M27" s="144">
        <v>69853.829999999973</v>
      </c>
      <c r="N27" s="144">
        <v>6356697.4748314591</v>
      </c>
      <c r="O27" s="173">
        <v>18523.78</v>
      </c>
      <c r="P27" s="173">
        <v>17061.55</v>
      </c>
      <c r="Q27" s="407">
        <v>17752.68</v>
      </c>
      <c r="R27" s="331"/>
      <c r="U27" s="330"/>
      <c r="V27" s="330"/>
      <c r="W27" s="330"/>
      <c r="XEN27" s="330"/>
      <c r="XEO27" s="330"/>
      <c r="XEP27" s="148"/>
      <c r="XEQ27" s="173"/>
      <c r="XER27" s="173"/>
      <c r="XES27" s="173"/>
      <c r="XET27" s="173"/>
      <c r="XEU27" s="99"/>
      <c r="XEV27" s="100"/>
    </row>
    <row r="28" spans="1:30 16368:16376" ht="12.75" customHeight="1">
      <c r="A28" s="135">
        <v>40979</v>
      </c>
      <c r="B28" s="144">
        <v>5133</v>
      </c>
      <c r="C28" s="217">
        <v>95</v>
      </c>
      <c r="D28" s="144">
        <v>2977</v>
      </c>
      <c r="E28" s="173">
        <v>56.943381790359602</v>
      </c>
      <c r="F28" s="460">
        <v>22</v>
      </c>
      <c r="G28" s="217">
        <v>333.40000000000009</v>
      </c>
      <c r="H28" s="144">
        <v>62407.18</v>
      </c>
      <c r="I28" s="144">
        <v>62717.17</v>
      </c>
      <c r="J28" s="144">
        <v>2850.7804545454546</v>
      </c>
      <c r="K28" s="144">
        <v>18811.388722255542</v>
      </c>
      <c r="L28" s="144">
        <v>62180.7</v>
      </c>
      <c r="M28" s="144">
        <v>62584.839999999989</v>
      </c>
      <c r="N28" s="144">
        <v>6214940.9901613593</v>
      </c>
      <c r="O28" s="173">
        <v>18040.689999999999</v>
      </c>
      <c r="P28" s="173">
        <v>16920.61</v>
      </c>
      <c r="Q28" s="407">
        <v>17404.2</v>
      </c>
      <c r="R28" s="331"/>
      <c r="U28" s="330"/>
      <c r="V28" s="330"/>
      <c r="W28" s="330"/>
      <c r="Y28" s="338"/>
      <c r="Z28" s="338"/>
      <c r="AA28" s="338"/>
      <c r="AB28" s="338"/>
      <c r="AC28" s="338"/>
      <c r="AD28" s="338"/>
      <c r="XEN28" s="330"/>
      <c r="XEO28" s="330"/>
      <c r="XEP28" s="148"/>
      <c r="XEQ28" s="173"/>
      <c r="XER28" s="173"/>
      <c r="XES28" s="173"/>
      <c r="XET28" s="173"/>
      <c r="XEU28" s="99"/>
      <c r="XEV28" s="100"/>
    </row>
    <row r="29" spans="1:30 16368:16376" ht="12.75" customHeight="1">
      <c r="A29" s="135">
        <v>41011</v>
      </c>
      <c r="B29" s="144">
        <v>5133</v>
      </c>
      <c r="C29" s="217">
        <v>96</v>
      </c>
      <c r="D29" s="144">
        <v>2853</v>
      </c>
      <c r="E29" s="173">
        <v>54.561101549053362</v>
      </c>
      <c r="F29" s="460">
        <v>20</v>
      </c>
      <c r="G29" s="217">
        <v>253.34000000000003</v>
      </c>
      <c r="H29" s="144">
        <v>41605.56</v>
      </c>
      <c r="I29" s="144">
        <v>42305.460000000006</v>
      </c>
      <c r="J29" s="144">
        <v>2115.2730000000001</v>
      </c>
      <c r="K29" s="144">
        <v>16699.084234625407</v>
      </c>
      <c r="L29" s="144">
        <v>41509.600000000013</v>
      </c>
      <c r="M29" s="144">
        <v>42255.81</v>
      </c>
      <c r="N29" s="144">
        <v>6175376.5099999998</v>
      </c>
      <c r="O29" s="173">
        <v>17664.099999999999</v>
      </c>
      <c r="P29" s="173">
        <v>17010.16</v>
      </c>
      <c r="Q29" s="407">
        <v>17318.810000000001</v>
      </c>
      <c r="R29" s="331"/>
      <c r="U29" s="330"/>
      <c r="V29" s="330"/>
      <c r="W29" s="330"/>
      <c r="XEN29" s="330"/>
      <c r="XEO29" s="330"/>
      <c r="XEP29" s="148"/>
      <c r="XEQ29" s="173"/>
      <c r="XER29" s="173"/>
      <c r="XES29" s="173"/>
      <c r="XET29" s="173"/>
      <c r="XEU29" s="99"/>
      <c r="XEV29" s="100"/>
    </row>
    <row r="30" spans="1:30 16368:16376" ht="12.75" customHeight="1">
      <c r="A30" s="135">
        <v>41041</v>
      </c>
      <c r="B30" s="144">
        <v>5140</v>
      </c>
      <c r="C30" s="217">
        <v>96</v>
      </c>
      <c r="D30" s="144">
        <v>2694</v>
      </c>
      <c r="E30" s="173">
        <v>51.451489686783802</v>
      </c>
      <c r="F30" s="460">
        <v>22</v>
      </c>
      <c r="G30" s="217">
        <v>269.33</v>
      </c>
      <c r="H30" s="144">
        <v>41953.279999999992</v>
      </c>
      <c r="I30" s="144">
        <v>41654.6</v>
      </c>
      <c r="J30" s="144">
        <v>1893.390909090909</v>
      </c>
      <c r="K30" s="144">
        <v>15466.008242676271</v>
      </c>
      <c r="L30" s="144">
        <v>41953.279999999992</v>
      </c>
      <c r="M30" s="144">
        <v>41654.58</v>
      </c>
      <c r="N30" s="144">
        <v>5817422.1200000001</v>
      </c>
      <c r="O30" s="173">
        <v>17432.330000000002</v>
      </c>
      <c r="P30" s="173">
        <v>15809.71</v>
      </c>
      <c r="Q30" s="407">
        <v>16218.53</v>
      </c>
      <c r="R30" s="331"/>
      <c r="U30" s="330"/>
      <c r="V30" s="330"/>
      <c r="W30" s="330"/>
      <c r="XEN30" s="330"/>
      <c r="XEO30" s="330"/>
      <c r="XEP30" s="148"/>
      <c r="XEQ30" s="173"/>
      <c r="XER30" s="173"/>
      <c r="XES30" s="173"/>
      <c r="XET30" s="173"/>
      <c r="XEU30" s="99"/>
      <c r="XEV30" s="100"/>
    </row>
    <row r="31" spans="1:30 16368:16376" ht="12.75" customHeight="1">
      <c r="A31" s="135">
        <v>41072</v>
      </c>
      <c r="B31" s="144">
        <v>5141</v>
      </c>
      <c r="C31" s="217">
        <v>97</v>
      </c>
      <c r="D31" s="144">
        <v>2952</v>
      </c>
      <c r="E31" s="173">
        <v>56.357388316151201</v>
      </c>
      <c r="F31" s="460">
        <v>21</v>
      </c>
      <c r="G31" s="217">
        <v>254.9</v>
      </c>
      <c r="H31" s="144">
        <v>39881.37999999999</v>
      </c>
      <c r="I31" s="144">
        <v>44314.720000000001</v>
      </c>
      <c r="J31" s="144">
        <v>2110.2247619047621</v>
      </c>
      <c r="K31" s="144">
        <v>17385.139270302079</v>
      </c>
      <c r="L31" s="144">
        <v>39881.37999999999</v>
      </c>
      <c r="M31" s="144">
        <v>44314.69</v>
      </c>
      <c r="N31" s="144">
        <v>6152309.0800000001</v>
      </c>
      <c r="O31" s="173">
        <v>17448.48</v>
      </c>
      <c r="P31" s="173">
        <v>15748.98</v>
      </c>
      <c r="Q31" s="407">
        <v>17429.98</v>
      </c>
      <c r="R31" s="331"/>
      <c r="U31" s="330"/>
      <c r="V31" s="330"/>
      <c r="W31" s="330"/>
      <c r="XEN31" s="330"/>
      <c r="XEO31" s="330"/>
      <c r="XEP31" s="148"/>
      <c r="XEQ31" s="173"/>
      <c r="XER31" s="173"/>
      <c r="XES31" s="173"/>
      <c r="XET31" s="173"/>
      <c r="XEU31" s="99"/>
      <c r="XEV31" s="100"/>
    </row>
    <row r="32" spans="1:30 16368:16376" ht="12.75" customHeight="1">
      <c r="A32" s="135">
        <v>41091</v>
      </c>
      <c r="B32" s="144">
        <v>5149</v>
      </c>
      <c r="C32" s="217">
        <v>99</v>
      </c>
      <c r="D32" s="144">
        <v>2835</v>
      </c>
      <c r="E32" s="173">
        <v>54.020579268292678</v>
      </c>
      <c r="F32" s="460">
        <v>22</v>
      </c>
      <c r="G32" s="217">
        <v>280.18000000000006</v>
      </c>
      <c r="H32" s="144">
        <v>47724.700000000004</v>
      </c>
      <c r="I32" s="144">
        <v>44474.579999999994</v>
      </c>
      <c r="J32" s="144">
        <v>2021.5718181818179</v>
      </c>
      <c r="K32" s="144">
        <v>15873.574130915835</v>
      </c>
      <c r="L32" s="144">
        <v>47724.700000000004</v>
      </c>
      <c r="M32" s="144">
        <v>44474.559999999998</v>
      </c>
      <c r="N32" s="144">
        <v>6076541.2800000003</v>
      </c>
      <c r="O32" s="173">
        <v>17631.189999999999</v>
      </c>
      <c r="P32" s="173">
        <v>16598.48</v>
      </c>
      <c r="Q32" s="407">
        <v>17236.18</v>
      </c>
      <c r="R32" s="331"/>
      <c r="U32" s="330"/>
      <c r="V32" s="330"/>
      <c r="W32" s="330"/>
      <c r="XEN32" s="330"/>
      <c r="XEO32" s="330"/>
      <c r="XEP32" s="148"/>
      <c r="XEQ32" s="173"/>
      <c r="XER32" s="173"/>
      <c r="XES32" s="173"/>
      <c r="XET32" s="173"/>
      <c r="XEU32" s="99"/>
      <c r="XEV32" s="100"/>
    </row>
    <row r="33" spans="1:23 16368:16376" ht="12.75" customHeight="1">
      <c r="A33" s="135">
        <v>41133</v>
      </c>
      <c r="B33" s="144">
        <v>5157</v>
      </c>
      <c r="C33" s="217">
        <v>98</v>
      </c>
      <c r="D33" s="144">
        <v>2903</v>
      </c>
      <c r="E33" s="173">
        <v>55.242626070409131</v>
      </c>
      <c r="F33" s="460">
        <v>21</v>
      </c>
      <c r="G33" s="217">
        <v>269.76</v>
      </c>
      <c r="H33" s="144">
        <v>41623.720000000008</v>
      </c>
      <c r="I33" s="144">
        <v>42788.820000000007</v>
      </c>
      <c r="J33" s="144">
        <v>2037.5628571428574</v>
      </c>
      <c r="K33" s="144">
        <v>15861.810498220642</v>
      </c>
      <c r="L33" s="144">
        <v>41623.720000000008</v>
      </c>
      <c r="M33" s="144">
        <v>42788.800000000003</v>
      </c>
      <c r="N33" s="144">
        <v>6080798.4653808139</v>
      </c>
      <c r="O33" s="173">
        <v>17972.54</v>
      </c>
      <c r="P33" s="173">
        <v>17026.97</v>
      </c>
      <c r="Q33" s="407">
        <v>17429.560000000001</v>
      </c>
      <c r="R33" s="331"/>
      <c r="U33" s="330"/>
      <c r="V33" s="330"/>
      <c r="W33" s="330"/>
      <c r="XEN33" s="330"/>
      <c r="XEO33" s="330"/>
      <c r="XEP33" s="148"/>
      <c r="XEQ33" s="173"/>
      <c r="XER33" s="173"/>
      <c r="XES33" s="173"/>
      <c r="XET33" s="173"/>
      <c r="XEU33" s="99"/>
      <c r="XEV33" s="100"/>
    </row>
    <row r="34" spans="1:23 16368:16376" ht="12.75" customHeight="1">
      <c r="A34" s="135">
        <v>41154</v>
      </c>
      <c r="B34" s="144">
        <v>5163</v>
      </c>
      <c r="C34" s="217">
        <v>98</v>
      </c>
      <c r="D34" s="144">
        <v>3010</v>
      </c>
      <c r="E34" s="173">
        <v>57.213457517582214</v>
      </c>
      <c r="F34" s="460">
        <v>20</v>
      </c>
      <c r="G34" s="217">
        <v>277.61000000000007</v>
      </c>
      <c r="H34" s="144">
        <v>45209.56</v>
      </c>
      <c r="I34" s="144">
        <v>45501.32</v>
      </c>
      <c r="J34" s="144">
        <v>2275.0659999999998</v>
      </c>
      <c r="K34" s="144">
        <v>16390.374986491835</v>
      </c>
      <c r="L34" s="144">
        <v>45209.56</v>
      </c>
      <c r="M34" s="144">
        <v>45501.3</v>
      </c>
      <c r="N34" s="144">
        <v>6559049.8700000001</v>
      </c>
      <c r="O34" s="173">
        <v>18869.939999999999</v>
      </c>
      <c r="P34" s="173">
        <v>17250.8</v>
      </c>
      <c r="Q34" s="407">
        <v>18762.740000000002</v>
      </c>
      <c r="R34" s="331"/>
      <c r="U34" s="330"/>
      <c r="V34" s="330"/>
      <c r="W34" s="330"/>
      <c r="XEN34" s="330"/>
      <c r="XEO34" s="330"/>
      <c r="XEP34" s="148"/>
      <c r="XEQ34" s="173"/>
      <c r="XER34" s="173"/>
      <c r="XES34" s="173"/>
      <c r="XET34" s="173"/>
      <c r="XEU34" s="99"/>
      <c r="XEV34" s="100"/>
    </row>
    <row r="35" spans="1:23 16368:16376" ht="12.75" customHeight="1">
      <c r="A35" s="135">
        <v>41194</v>
      </c>
      <c r="B35" s="144">
        <v>5171</v>
      </c>
      <c r="C35" s="217">
        <v>98</v>
      </c>
      <c r="D35" s="144">
        <v>2903</v>
      </c>
      <c r="E35" s="173">
        <v>55.095843613588912</v>
      </c>
      <c r="F35" s="460">
        <v>21</v>
      </c>
      <c r="G35" s="217">
        <v>298.03000000000003</v>
      </c>
      <c r="H35" s="144">
        <v>53436.590000000011</v>
      </c>
      <c r="I35" s="144">
        <v>51030.190000000017</v>
      </c>
      <c r="J35" s="144">
        <v>2430.0090476190485</v>
      </c>
      <c r="K35" s="144">
        <v>17122.50109049425</v>
      </c>
      <c r="L35" s="144">
        <v>53437.040000000008</v>
      </c>
      <c r="M35" s="144">
        <v>51030.160000000011</v>
      </c>
      <c r="N35" s="144">
        <v>6471050.8300000001</v>
      </c>
      <c r="O35" s="173">
        <v>19137.29</v>
      </c>
      <c r="P35" s="173">
        <v>18393.419999999998</v>
      </c>
      <c r="Q35" s="407">
        <v>18505.38</v>
      </c>
      <c r="R35" s="331"/>
      <c r="U35" s="330"/>
      <c r="V35" s="330"/>
      <c r="W35" s="330"/>
      <c r="XEN35" s="330"/>
      <c r="XEO35" s="330"/>
      <c r="XEP35" s="148"/>
      <c r="XEQ35" s="173"/>
      <c r="XER35" s="173"/>
      <c r="XES35" s="173"/>
      <c r="XET35" s="173"/>
      <c r="XEU35" s="99"/>
      <c r="XEV35" s="100"/>
    </row>
    <row r="36" spans="1:23 16368:16376" ht="12.75" customHeight="1">
      <c r="A36" s="135">
        <v>41216</v>
      </c>
      <c r="B36" s="144">
        <v>5180</v>
      </c>
      <c r="C36" s="217">
        <v>99</v>
      </c>
      <c r="D36" s="144">
        <v>3058</v>
      </c>
      <c r="E36" s="173">
        <v>57.927637810191321</v>
      </c>
      <c r="F36" s="460">
        <v>21</v>
      </c>
      <c r="G36" s="217">
        <v>270.96000000000004</v>
      </c>
      <c r="H36" s="144">
        <v>47510.84</v>
      </c>
      <c r="I36" s="144">
        <v>47782.959999999992</v>
      </c>
      <c r="J36" s="144">
        <v>2275.379047619047</v>
      </c>
      <c r="K36" s="144">
        <v>17634.691467375251</v>
      </c>
      <c r="L36" s="144">
        <v>47510.84</v>
      </c>
      <c r="M36" s="144">
        <v>47782.959999999992</v>
      </c>
      <c r="N36" s="144">
        <v>6738713.2400000002</v>
      </c>
      <c r="O36" s="173">
        <v>19372.7</v>
      </c>
      <c r="P36" s="173">
        <v>18255.689999999999</v>
      </c>
      <c r="Q36" s="407">
        <v>19339.900000000001</v>
      </c>
      <c r="R36" s="331"/>
      <c r="U36" s="330"/>
      <c r="V36" s="330"/>
      <c r="W36" s="330"/>
      <c r="XEN36" s="330"/>
      <c r="XEO36" s="330"/>
      <c r="XEP36" s="148"/>
      <c r="XEQ36" s="173"/>
      <c r="XER36" s="173"/>
      <c r="XES36" s="173"/>
      <c r="XET36" s="173"/>
      <c r="XEU36" s="99"/>
      <c r="XEV36" s="100"/>
    </row>
    <row r="37" spans="1:23 16368:16376" ht="12.75" customHeight="1">
      <c r="A37" s="135">
        <v>41255</v>
      </c>
      <c r="B37" s="144">
        <v>5191</v>
      </c>
      <c r="C37" s="217">
        <v>100</v>
      </c>
      <c r="D37" s="144">
        <v>2986</v>
      </c>
      <c r="E37" s="173">
        <v>56.43545643545643</v>
      </c>
      <c r="F37" s="460">
        <v>20</v>
      </c>
      <c r="G37" s="217">
        <v>285.02</v>
      </c>
      <c r="H37" s="144">
        <v>54235.62</v>
      </c>
      <c r="I37" s="144">
        <v>50377.239999999991</v>
      </c>
      <c r="J37" s="144">
        <v>2518.8619999999996</v>
      </c>
      <c r="K37" s="144">
        <v>17674.98421163427</v>
      </c>
      <c r="L37" s="144">
        <v>54235.62</v>
      </c>
      <c r="M37" s="144">
        <v>50377.219999999994</v>
      </c>
      <c r="N37" s="144">
        <v>6921815.1900000004</v>
      </c>
      <c r="O37" s="173">
        <v>19612.18</v>
      </c>
      <c r="P37" s="173">
        <v>19149.03</v>
      </c>
      <c r="Q37" s="407">
        <v>19426.71</v>
      </c>
      <c r="R37" s="331"/>
      <c r="U37" s="330"/>
      <c r="V37" s="330"/>
      <c r="W37" s="330"/>
      <c r="XEN37" s="330"/>
      <c r="XEO37" s="330"/>
      <c r="XEP37" s="148"/>
      <c r="XEQ37" s="173"/>
      <c r="XER37" s="173"/>
      <c r="XES37" s="173"/>
      <c r="XET37" s="173"/>
      <c r="XEU37" s="99"/>
      <c r="XEV37" s="100"/>
    </row>
    <row r="38" spans="1:23 16368:16376" ht="12.75" customHeight="1">
      <c r="A38" s="135">
        <v>41278</v>
      </c>
      <c r="B38" s="144">
        <v>5195</v>
      </c>
      <c r="C38" s="217">
        <v>101</v>
      </c>
      <c r="D38" s="144">
        <v>2918</v>
      </c>
      <c r="E38" s="173">
        <v>55.098187311178251</v>
      </c>
      <c r="F38" s="460">
        <v>23</v>
      </c>
      <c r="G38" s="217">
        <v>317.69000000000005</v>
      </c>
      <c r="H38" s="144">
        <v>63120.169999999991</v>
      </c>
      <c r="I38" s="144">
        <v>56661.680000000015</v>
      </c>
      <c r="J38" s="144">
        <v>2463.5513043478268</v>
      </c>
      <c r="K38" s="144">
        <v>17835.525197519597</v>
      </c>
      <c r="L38" s="144">
        <v>63120.169999999991</v>
      </c>
      <c r="M38" s="144">
        <v>56661.680000000015</v>
      </c>
      <c r="N38" s="144">
        <v>7024577</v>
      </c>
      <c r="O38" s="173">
        <v>20203.66</v>
      </c>
      <c r="P38" s="173">
        <v>19508.93</v>
      </c>
      <c r="Q38" s="407">
        <v>19894.98</v>
      </c>
      <c r="R38" s="331"/>
      <c r="U38" s="330"/>
      <c r="V38" s="330"/>
      <c r="W38" s="330"/>
      <c r="XEN38" s="330"/>
      <c r="XEO38" s="330"/>
      <c r="XEP38" s="148"/>
      <c r="XEQ38" s="173"/>
      <c r="XER38" s="173"/>
      <c r="XES38" s="173"/>
      <c r="XET38" s="173"/>
      <c r="XEU38" s="99"/>
      <c r="XEV38" s="100"/>
    </row>
    <row r="39" spans="1:23 16368:16376" ht="12.75" customHeight="1">
      <c r="A39" s="135">
        <v>41309</v>
      </c>
      <c r="B39" s="144">
        <v>5197</v>
      </c>
      <c r="C39" s="217">
        <v>76</v>
      </c>
      <c r="D39" s="144">
        <v>2895</v>
      </c>
      <c r="E39" s="173">
        <v>54.902332637967</v>
      </c>
      <c r="F39" s="460">
        <v>20</v>
      </c>
      <c r="G39" s="217">
        <v>239.54999999999998</v>
      </c>
      <c r="H39" s="144">
        <v>45815.619999999995</v>
      </c>
      <c r="I39" s="144">
        <v>42137.950000000004</v>
      </c>
      <c r="J39" s="144">
        <v>2106.8975</v>
      </c>
      <c r="K39" s="144">
        <v>17590.461281569613</v>
      </c>
      <c r="L39" s="144">
        <v>45815.619999999995</v>
      </c>
      <c r="M39" s="144">
        <v>42137.920000000006</v>
      </c>
      <c r="N39" s="144">
        <v>6538038.4900000002</v>
      </c>
      <c r="O39" s="173">
        <v>19966.689999999999</v>
      </c>
      <c r="P39" s="173">
        <v>18793.97</v>
      </c>
      <c r="Q39" s="407">
        <v>18861.54</v>
      </c>
      <c r="R39" s="331"/>
      <c r="U39" s="330"/>
      <c r="V39" s="330"/>
      <c r="W39" s="330"/>
      <c r="XEN39" s="330"/>
      <c r="XEO39" s="330"/>
      <c r="XEP39" s="148"/>
      <c r="XEQ39" s="173"/>
      <c r="XER39" s="173"/>
      <c r="XES39" s="173"/>
      <c r="XET39" s="173"/>
      <c r="XEU39" s="99"/>
      <c r="XEV39" s="100"/>
    </row>
    <row r="40" spans="1:23 16368:16376" ht="12.75" customHeight="1">
      <c r="A40" s="135">
        <v>41334</v>
      </c>
      <c r="B40" s="144">
        <v>5211</v>
      </c>
      <c r="C40" s="217">
        <v>76</v>
      </c>
      <c r="D40" s="144">
        <v>2867</v>
      </c>
      <c r="E40" s="173">
        <v>54.227350104028751</v>
      </c>
      <c r="F40" s="460">
        <v>19</v>
      </c>
      <c r="G40" s="217">
        <v>218.73999999999995</v>
      </c>
      <c r="H40" s="144">
        <v>45103.01</v>
      </c>
      <c r="I40" s="144">
        <v>39744.92</v>
      </c>
      <c r="J40" s="144">
        <v>2091.8378947368419</v>
      </c>
      <c r="K40" s="144">
        <v>18169.93691140167</v>
      </c>
      <c r="L40" s="144">
        <v>45103.01</v>
      </c>
      <c r="M40" s="144">
        <v>39744.880000000005</v>
      </c>
      <c r="N40" s="144">
        <v>6387886.8700000001</v>
      </c>
      <c r="O40" s="173">
        <v>18882.54</v>
      </c>
      <c r="P40" s="173">
        <v>18568.43</v>
      </c>
      <c r="Q40" s="407">
        <v>18835.77</v>
      </c>
      <c r="R40" s="331"/>
      <c r="U40" s="330"/>
      <c r="V40" s="330"/>
      <c r="W40" s="330"/>
      <c r="XEN40" s="330"/>
      <c r="XEO40" s="330"/>
      <c r="XEP40" s="148"/>
      <c r="XEQ40" s="173"/>
      <c r="XER40" s="173"/>
      <c r="XES40" s="173"/>
      <c r="XET40" s="173"/>
      <c r="XEU40" s="99"/>
      <c r="XEV40" s="100"/>
    </row>
    <row r="41" spans="1:23 16368:16376" ht="12.75" customHeight="1">
      <c r="A41" s="135">
        <v>41365</v>
      </c>
      <c r="B41" s="144">
        <v>5224</v>
      </c>
      <c r="C41" s="217">
        <v>93</v>
      </c>
      <c r="D41" s="144">
        <v>2447</v>
      </c>
      <c r="E41" s="173">
        <v>46.022192965958247</v>
      </c>
      <c r="F41" s="460">
        <v>20</v>
      </c>
      <c r="G41" s="217">
        <v>220.14</v>
      </c>
      <c r="H41" s="144">
        <v>35268.620000000003</v>
      </c>
      <c r="I41" s="144">
        <v>40980.019999999997</v>
      </c>
      <c r="J41" s="144">
        <v>2049.0009999999997</v>
      </c>
      <c r="K41" s="144">
        <v>18615.435631870627</v>
      </c>
      <c r="L41" s="144">
        <v>35268.620000000003</v>
      </c>
      <c r="M41" s="144">
        <v>40979.99</v>
      </c>
      <c r="N41" s="144">
        <v>6645784.79</v>
      </c>
      <c r="O41" s="173">
        <v>19622.68</v>
      </c>
      <c r="P41" s="173">
        <v>18144.22</v>
      </c>
      <c r="Q41" s="407">
        <v>19504.18</v>
      </c>
      <c r="R41" s="331"/>
      <c r="U41" s="330"/>
      <c r="V41" s="330"/>
      <c r="W41" s="330"/>
      <c r="XEN41" s="330"/>
      <c r="XEO41" s="330"/>
      <c r="XEP41" s="148"/>
      <c r="XEQ41" s="173"/>
      <c r="XER41" s="173"/>
      <c r="XES41" s="173"/>
      <c r="XET41" s="173"/>
      <c r="XEU41" s="99"/>
      <c r="XEV41" s="100"/>
    </row>
    <row r="42" spans="1:23 16368:16376" ht="12.75" customHeight="1">
      <c r="A42" s="135">
        <v>41395</v>
      </c>
      <c r="B42" s="144">
        <v>5230</v>
      </c>
      <c r="C42" s="217">
        <v>93</v>
      </c>
      <c r="D42" s="144">
        <v>2464</v>
      </c>
      <c r="E42" s="173">
        <v>46.289686267142585</v>
      </c>
      <c r="F42" s="460">
        <v>23</v>
      </c>
      <c r="G42" s="217">
        <v>241.36999999999995</v>
      </c>
      <c r="H42" s="144">
        <v>40348.390000000007</v>
      </c>
      <c r="I42" s="144">
        <v>49996.070000000007</v>
      </c>
      <c r="J42" s="144">
        <v>2173.7421739130436</v>
      </c>
      <c r="K42" s="144">
        <v>20713.456519037169</v>
      </c>
      <c r="L42" s="144">
        <v>40348.390000000007</v>
      </c>
      <c r="M42" s="144">
        <v>49996.060000000005</v>
      </c>
      <c r="N42" s="144">
        <v>6678736.6399999997</v>
      </c>
      <c r="O42" s="173">
        <v>20443.62</v>
      </c>
      <c r="P42" s="173">
        <v>19451.259999999998</v>
      </c>
      <c r="Q42" s="407">
        <v>19760.3</v>
      </c>
      <c r="R42" s="331"/>
      <c r="U42" s="330"/>
      <c r="V42" s="330"/>
      <c r="W42" s="330"/>
      <c r="XEN42" s="330"/>
      <c r="XEO42" s="330"/>
      <c r="XEP42" s="148"/>
      <c r="XEQ42" s="173"/>
      <c r="XER42" s="173"/>
      <c r="XES42" s="173"/>
      <c r="XET42" s="173"/>
      <c r="XEU42" s="99"/>
      <c r="XEV42" s="100"/>
    </row>
    <row r="43" spans="1:23 16368:16376" ht="12.75" customHeight="1">
      <c r="A43" s="135">
        <v>41426</v>
      </c>
      <c r="B43" s="144">
        <v>5241</v>
      </c>
      <c r="C43" s="217">
        <v>93</v>
      </c>
      <c r="D43" s="144">
        <v>2478</v>
      </c>
      <c r="E43" s="173">
        <v>46.45669291338583</v>
      </c>
      <c r="F43" s="460">
        <v>20</v>
      </c>
      <c r="G43" s="217">
        <v>245.36</v>
      </c>
      <c r="H43" s="144">
        <v>33323.890000000007</v>
      </c>
      <c r="I43" s="144">
        <v>36377.410000000003</v>
      </c>
      <c r="J43" s="144">
        <v>1818.8705000000002</v>
      </c>
      <c r="K43" s="144">
        <v>14826.137104662537</v>
      </c>
      <c r="L43" s="144">
        <v>33323.890000000007</v>
      </c>
      <c r="M43" s="144">
        <v>36377.4</v>
      </c>
      <c r="N43" s="144">
        <v>6405118.4000000004</v>
      </c>
      <c r="O43" s="173">
        <v>19860.189999999999</v>
      </c>
      <c r="P43" s="173">
        <v>18467.16</v>
      </c>
      <c r="Q43" s="407">
        <v>19395.810000000001</v>
      </c>
      <c r="R43" s="331"/>
      <c r="U43" s="330"/>
      <c r="V43" s="330"/>
      <c r="W43" s="330"/>
      <c r="XEN43" s="330"/>
      <c r="XEO43" s="330"/>
      <c r="XEP43" s="148"/>
      <c r="XEQ43" s="173"/>
      <c r="XER43" s="173"/>
      <c r="XES43" s="173"/>
      <c r="XET43" s="173"/>
      <c r="XEU43" s="99"/>
      <c r="XEV43" s="100"/>
    </row>
    <row r="44" spans="1:23 16368:16376" ht="12.75" customHeight="1">
      <c r="A44" s="135">
        <v>41456</v>
      </c>
      <c r="B44" s="144">
        <v>5249</v>
      </c>
      <c r="C44" s="217">
        <v>92</v>
      </c>
      <c r="D44" s="144">
        <v>2339</v>
      </c>
      <c r="E44" s="173">
        <v>43.793297135367908</v>
      </c>
      <c r="F44" s="460">
        <v>23</v>
      </c>
      <c r="G44" s="217">
        <v>342.75</v>
      </c>
      <c r="H44" s="144">
        <v>37643.1</v>
      </c>
      <c r="I44" s="144">
        <v>41535.120000000003</v>
      </c>
      <c r="J44" s="144">
        <v>1805.8747826086958</v>
      </c>
      <c r="K44" s="144">
        <v>12118.19693654267</v>
      </c>
      <c r="L44" s="144">
        <v>37643.1</v>
      </c>
      <c r="M44" s="144">
        <v>41535.08</v>
      </c>
      <c r="N44" s="144">
        <v>6263105.9400000004</v>
      </c>
      <c r="O44" s="173">
        <v>20351.060000000001</v>
      </c>
      <c r="P44" s="173">
        <v>19126.82</v>
      </c>
      <c r="Q44" s="407">
        <v>19345.7</v>
      </c>
      <c r="R44" s="331"/>
      <c r="U44" s="330"/>
      <c r="V44" s="330"/>
      <c r="W44" s="330"/>
      <c r="XEN44" s="330"/>
      <c r="XEO44" s="330"/>
      <c r="XEP44" s="148"/>
      <c r="XEQ44" s="173"/>
      <c r="XER44" s="173"/>
      <c r="XES44" s="173"/>
      <c r="XET44" s="173"/>
      <c r="XEU44" s="99"/>
      <c r="XEV44" s="100"/>
    </row>
    <row r="45" spans="1:23 16368:16376" ht="12.75" customHeight="1">
      <c r="A45" s="135">
        <v>41487</v>
      </c>
      <c r="B45" s="144">
        <v>5257</v>
      </c>
      <c r="C45" s="217">
        <v>92</v>
      </c>
      <c r="D45" s="144">
        <v>2372</v>
      </c>
      <c r="E45" s="173">
        <v>44.344737334081138</v>
      </c>
      <c r="F45" s="460">
        <v>20</v>
      </c>
      <c r="G45" s="217">
        <v>340.21999999999997</v>
      </c>
      <c r="H45" s="144">
        <v>35412.490000000005</v>
      </c>
      <c r="I45" s="144">
        <v>40875.72</v>
      </c>
      <c r="J45" s="144">
        <v>2043.7860000000001</v>
      </c>
      <c r="K45" s="144">
        <v>12014.496502263242</v>
      </c>
      <c r="L45" s="144">
        <v>35412.490000000005</v>
      </c>
      <c r="M45" s="144">
        <v>40875.710000000006</v>
      </c>
      <c r="N45" s="144">
        <v>6030077.6799999997</v>
      </c>
      <c r="O45" s="173">
        <v>19569.2</v>
      </c>
      <c r="P45" s="173">
        <v>17448.71</v>
      </c>
      <c r="Q45" s="407">
        <v>18619.72</v>
      </c>
      <c r="R45" s="331"/>
      <c r="U45" s="330"/>
      <c r="V45" s="330"/>
      <c r="W45" s="330"/>
      <c r="XEN45" s="330"/>
      <c r="XEO45" s="330"/>
      <c r="XEP45" s="148"/>
      <c r="XEQ45" s="173"/>
      <c r="XER45" s="173"/>
      <c r="XES45" s="173"/>
      <c r="XET45" s="173"/>
      <c r="XEU45" s="99"/>
      <c r="XEV45" s="100"/>
    </row>
    <row r="46" spans="1:23 16368:16376" ht="12.75" customHeight="1">
      <c r="A46" s="135">
        <v>41518</v>
      </c>
      <c r="B46" s="144">
        <v>5267</v>
      </c>
      <c r="C46" s="217">
        <v>92</v>
      </c>
      <c r="D46" s="144">
        <v>2389</v>
      </c>
      <c r="E46" s="173">
        <v>44.579212539652922</v>
      </c>
      <c r="F46" s="460">
        <v>20</v>
      </c>
      <c r="G46" s="217">
        <v>318.66000000000003</v>
      </c>
      <c r="H46" s="144">
        <v>36376.32</v>
      </c>
      <c r="I46" s="144">
        <v>39898.470000000008</v>
      </c>
      <c r="J46" s="144">
        <v>1994.9235000000003</v>
      </c>
      <c r="K46" s="144">
        <v>12520.702315948034</v>
      </c>
      <c r="L46" s="144">
        <v>36376.32</v>
      </c>
      <c r="M46" s="144">
        <v>39898.450000000004</v>
      </c>
      <c r="N46" s="144">
        <v>6386134.3499999996</v>
      </c>
      <c r="O46" s="173">
        <v>20739.689999999999</v>
      </c>
      <c r="P46" s="173">
        <v>18166.169999999998</v>
      </c>
      <c r="Q46" s="407">
        <v>19379.77</v>
      </c>
      <c r="R46" s="331"/>
      <c r="U46" s="330"/>
      <c r="V46" s="330"/>
      <c r="W46" s="330"/>
      <c r="XEN46" s="330"/>
      <c r="XEO46" s="330"/>
      <c r="XEP46" s="148"/>
      <c r="XEQ46" s="173"/>
      <c r="XER46" s="173"/>
      <c r="XES46" s="173"/>
      <c r="XET46" s="173"/>
      <c r="XEU46" s="99"/>
      <c r="XEV46" s="100"/>
    </row>
    <row r="47" spans="1:23 16368:16376" ht="12.75" customHeight="1">
      <c r="A47" s="135">
        <v>41548</v>
      </c>
      <c r="B47" s="144">
        <v>5277</v>
      </c>
      <c r="C47" s="217">
        <v>92</v>
      </c>
      <c r="D47" s="144">
        <v>2621</v>
      </c>
      <c r="E47" s="173">
        <v>48.817284410504755</v>
      </c>
      <c r="F47" s="460">
        <v>21</v>
      </c>
      <c r="G47" s="217">
        <v>328.04999999999995</v>
      </c>
      <c r="H47" s="144">
        <v>40134.75</v>
      </c>
      <c r="I47" s="144">
        <v>41018.410000000003</v>
      </c>
      <c r="J47" s="144">
        <v>1953.2576190476195</v>
      </c>
      <c r="K47" s="144">
        <v>12503.706752019514</v>
      </c>
      <c r="L47" s="144">
        <v>40134.75</v>
      </c>
      <c r="M47" s="144">
        <v>41018.390000000007</v>
      </c>
      <c r="N47" s="144">
        <v>6844233.0899999999</v>
      </c>
      <c r="O47" s="173">
        <v>21205.439999999999</v>
      </c>
      <c r="P47" s="173">
        <v>19264.72</v>
      </c>
      <c r="Q47" s="407">
        <v>21164.52</v>
      </c>
      <c r="R47" s="331"/>
      <c r="U47" s="330"/>
      <c r="V47" s="330"/>
      <c r="W47" s="330"/>
      <c r="XEN47" s="330"/>
      <c r="XEO47" s="330"/>
      <c r="XEP47" s="148"/>
      <c r="XEQ47" s="173"/>
      <c r="XER47" s="173"/>
      <c r="XES47" s="173"/>
      <c r="XET47" s="173"/>
      <c r="XEU47" s="99"/>
      <c r="XEV47" s="100"/>
    </row>
    <row r="48" spans="1:23 16368:16376" ht="12.75" customHeight="1">
      <c r="A48" s="135">
        <v>41579</v>
      </c>
      <c r="B48" s="144">
        <v>5286</v>
      </c>
      <c r="C48" s="217">
        <v>92</v>
      </c>
      <c r="D48" s="144">
        <v>2636</v>
      </c>
      <c r="E48" s="173">
        <v>49.01450353291186</v>
      </c>
      <c r="F48" s="460">
        <v>20</v>
      </c>
      <c r="G48" s="217">
        <v>314.77999999999992</v>
      </c>
      <c r="H48" s="144">
        <v>36547.259999999995</v>
      </c>
      <c r="I48" s="144">
        <v>40767.610000000008</v>
      </c>
      <c r="J48" s="144">
        <v>2038.3805000000004</v>
      </c>
      <c r="K48" s="144">
        <v>12951.143655886657</v>
      </c>
      <c r="L48" s="144">
        <v>36547.259999999995</v>
      </c>
      <c r="M48" s="144">
        <v>40767.600000000006</v>
      </c>
      <c r="N48" s="144">
        <v>6810475.3399999999</v>
      </c>
      <c r="O48" s="173">
        <v>21321.53</v>
      </c>
      <c r="P48" s="173">
        <v>20137.669999999998</v>
      </c>
      <c r="Q48" s="407">
        <v>20791.93</v>
      </c>
      <c r="R48" s="331"/>
      <c r="U48" s="330"/>
      <c r="V48" s="330"/>
      <c r="W48" s="330"/>
      <c r="XEN48" s="330"/>
      <c r="XEO48" s="330"/>
      <c r="XEP48" s="148"/>
      <c r="XEQ48" s="173"/>
      <c r="XER48" s="173"/>
      <c r="XES48" s="173"/>
      <c r="XET48" s="173"/>
      <c r="XEU48" s="99"/>
      <c r="XEV48" s="100"/>
    </row>
    <row r="49" spans="1:23 16368:16376" ht="12.75" customHeight="1">
      <c r="A49" s="135">
        <v>41609</v>
      </c>
      <c r="B49" s="144">
        <v>5294</v>
      </c>
      <c r="C49" s="217">
        <v>92</v>
      </c>
      <c r="D49" s="144">
        <v>2682</v>
      </c>
      <c r="E49" s="173">
        <v>49.795766802822136</v>
      </c>
      <c r="F49" s="460">
        <v>21</v>
      </c>
      <c r="G49" s="217">
        <v>327.86</v>
      </c>
      <c r="H49" s="144">
        <v>42102.02</v>
      </c>
      <c r="I49" s="144">
        <v>43566.18</v>
      </c>
      <c r="J49" s="144">
        <f>I49/E49</f>
        <v>874.8972612975391</v>
      </c>
      <c r="K49" s="144">
        <f>I49/(G49/100)</f>
        <v>13288.043677179285</v>
      </c>
      <c r="L49" s="144">
        <v>42102.02</v>
      </c>
      <c r="M49" s="144">
        <v>43566.18</v>
      </c>
      <c r="N49" s="144">
        <v>7044257.8399999999</v>
      </c>
      <c r="O49" s="173">
        <v>21483.74</v>
      </c>
      <c r="P49" s="173">
        <v>20568.7</v>
      </c>
      <c r="Q49" s="407">
        <v>21170.68</v>
      </c>
      <c r="R49" s="331"/>
      <c r="U49" s="330"/>
      <c r="V49" s="330"/>
      <c r="W49" s="330"/>
      <c r="XEN49" s="330"/>
      <c r="XEO49" s="330"/>
      <c r="XEP49" s="148"/>
      <c r="XEQ49" s="173"/>
      <c r="XER49" s="173"/>
      <c r="XES49" s="173"/>
      <c r="XET49" s="173"/>
      <c r="XEU49" s="99"/>
      <c r="XEV49" s="100"/>
    </row>
    <row r="50" spans="1:23 16368:16376" ht="12.75" customHeight="1">
      <c r="A50" s="135">
        <v>41643</v>
      </c>
      <c r="B50" s="144">
        <v>5305</v>
      </c>
      <c r="C50" s="217">
        <v>92</v>
      </c>
      <c r="D50" s="144">
        <v>2691</v>
      </c>
      <c r="E50" s="173">
        <v>50.725730442978325</v>
      </c>
      <c r="F50" s="460">
        <v>23</v>
      </c>
      <c r="G50" s="217">
        <v>360.36</v>
      </c>
      <c r="H50" s="144">
        <v>46994.880000000005</v>
      </c>
      <c r="I50" s="144">
        <v>49673.04</v>
      </c>
      <c r="J50" s="144">
        <v>2159.697391304348</v>
      </c>
      <c r="K50" s="144">
        <v>13784.282384282384</v>
      </c>
      <c r="L50" s="144">
        <v>46994.880000000005</v>
      </c>
      <c r="M50" s="144">
        <v>49673</v>
      </c>
      <c r="N50" s="144">
        <v>6744398.3799999999</v>
      </c>
      <c r="O50" s="173">
        <v>21409.66</v>
      </c>
      <c r="P50" s="173">
        <v>20343.78</v>
      </c>
      <c r="Q50" s="407">
        <v>20513.849999999999</v>
      </c>
      <c r="R50" s="331"/>
      <c r="U50" s="330"/>
      <c r="V50" s="330"/>
      <c r="W50" s="330"/>
      <c r="XEN50" s="330"/>
      <c r="XEO50" s="330"/>
      <c r="XEP50" s="148"/>
      <c r="XEQ50" s="173"/>
      <c r="XER50" s="173"/>
      <c r="XES50" s="173"/>
      <c r="XET50" s="173"/>
      <c r="XEU50" s="99"/>
      <c r="XEV50" s="100"/>
    </row>
    <row r="51" spans="1:23 16368:16376" ht="12.75" customHeight="1">
      <c r="A51" s="135">
        <v>41674</v>
      </c>
      <c r="B51" s="144">
        <v>5319</v>
      </c>
      <c r="C51" s="217">
        <v>92</v>
      </c>
      <c r="D51" s="144">
        <v>2791</v>
      </c>
      <c r="E51" s="173">
        <v>52.472269223538262</v>
      </c>
      <c r="F51" s="460">
        <v>19</v>
      </c>
      <c r="G51" s="217">
        <v>252.97</v>
      </c>
      <c r="H51" s="144">
        <v>30742.21</v>
      </c>
      <c r="I51" s="144">
        <v>34851.65</v>
      </c>
      <c r="J51" s="144">
        <v>1834.2973684210526</v>
      </c>
      <c r="K51" s="144">
        <v>13776.989366328024</v>
      </c>
      <c r="L51" s="144">
        <v>30742.21</v>
      </c>
      <c r="M51" s="144">
        <v>34851.65</v>
      </c>
      <c r="N51" s="144">
        <v>6893083.0800000001</v>
      </c>
      <c r="O51" s="173">
        <v>21140.51</v>
      </c>
      <c r="P51" s="173">
        <v>19963.12</v>
      </c>
      <c r="Q51" s="407">
        <v>21120.12</v>
      </c>
      <c r="R51" s="331"/>
      <c r="U51" s="330"/>
      <c r="V51" s="330"/>
      <c r="W51" s="330"/>
      <c r="XEN51" s="330"/>
      <c r="XEO51" s="330"/>
      <c r="XEP51" s="148"/>
      <c r="XEQ51" s="173"/>
      <c r="XER51" s="173"/>
      <c r="XES51" s="173"/>
      <c r="XET51" s="173"/>
      <c r="XEU51" s="99"/>
      <c r="XEV51" s="100"/>
    </row>
    <row r="52" spans="1:23 16368:16376" ht="12.75" customHeight="1">
      <c r="A52" s="135">
        <v>41699</v>
      </c>
      <c r="B52" s="144">
        <v>5336</v>
      </c>
      <c r="C52" s="217">
        <v>92</v>
      </c>
      <c r="D52" s="144">
        <v>2841</v>
      </c>
      <c r="E52" s="173">
        <v>53.242128935532229</v>
      </c>
      <c r="F52" s="460">
        <v>21</v>
      </c>
      <c r="G52" s="217">
        <v>339.63</v>
      </c>
      <c r="H52" s="144">
        <v>65057.3</v>
      </c>
      <c r="I52" s="144">
        <v>62124.5</v>
      </c>
      <c r="J52" s="144">
        <v>2958.3095238095239</v>
      </c>
      <c r="K52" s="144">
        <v>18291.817566174956</v>
      </c>
      <c r="L52" s="144">
        <v>65057.3</v>
      </c>
      <c r="M52" s="144">
        <v>62124.490000000005</v>
      </c>
      <c r="N52" s="144">
        <v>7415296.0899999999</v>
      </c>
      <c r="O52" s="173">
        <v>22467.21</v>
      </c>
      <c r="P52" s="173">
        <v>20920.98</v>
      </c>
      <c r="Q52" s="407">
        <v>22386.27</v>
      </c>
      <c r="R52" s="331"/>
      <c r="U52" s="330"/>
      <c r="V52" s="330"/>
      <c r="W52" s="330"/>
      <c r="XEN52" s="330"/>
      <c r="XEO52" s="330"/>
      <c r="XEP52" s="148"/>
      <c r="XEQ52" s="173"/>
      <c r="XER52" s="173"/>
      <c r="XES52" s="173"/>
      <c r="XET52" s="173"/>
      <c r="XEU52" s="99"/>
      <c r="XEV52" s="100"/>
    </row>
    <row r="53" spans="1:23 16368:16376" ht="12.75" customHeight="1">
      <c r="A53" s="135">
        <v>41730</v>
      </c>
      <c r="B53" s="144">
        <v>5355</v>
      </c>
      <c r="C53" s="217">
        <v>92</v>
      </c>
      <c r="D53" s="144">
        <v>2877</v>
      </c>
      <c r="E53" s="173">
        <v>53.725490196078432</v>
      </c>
      <c r="F53" s="460">
        <v>18</v>
      </c>
      <c r="G53" s="217">
        <v>423.41999999999996</v>
      </c>
      <c r="H53" s="144">
        <v>57043.200000000012</v>
      </c>
      <c r="I53" s="144">
        <v>49716.372729342002</v>
      </c>
      <c r="J53" s="144">
        <v>2762.0207071856698</v>
      </c>
      <c r="K53" s="144">
        <v>11741.621257697323</v>
      </c>
      <c r="L53" s="144">
        <v>57043.350000000006</v>
      </c>
      <c r="M53" s="144">
        <v>49714.549999999996</v>
      </c>
      <c r="N53" s="144">
        <v>7494790.6770868171</v>
      </c>
      <c r="O53" s="173">
        <v>22939.31</v>
      </c>
      <c r="P53" s="173">
        <v>22197.51</v>
      </c>
      <c r="Q53" s="407">
        <v>22417.8</v>
      </c>
      <c r="R53" s="331"/>
      <c r="U53" s="330"/>
      <c r="V53" s="330"/>
      <c r="W53" s="330"/>
      <c r="XEN53" s="330"/>
      <c r="XEO53" s="330"/>
      <c r="XEP53" s="148"/>
      <c r="XEQ53" s="173"/>
      <c r="XER53" s="173"/>
      <c r="XES53" s="173"/>
      <c r="XET53" s="173"/>
      <c r="XEU53" s="99"/>
      <c r="XEV53" s="100"/>
    </row>
    <row r="54" spans="1:23 16368:16376" ht="12.75" customHeight="1">
      <c r="A54" s="135">
        <v>41760</v>
      </c>
      <c r="B54" s="144">
        <v>5379</v>
      </c>
      <c r="C54" s="217">
        <v>92</v>
      </c>
      <c r="D54" s="144">
        <v>3086</v>
      </c>
      <c r="E54" s="173">
        <v>57.37125859825246</v>
      </c>
      <c r="F54" s="460">
        <v>21</v>
      </c>
      <c r="G54" s="217">
        <v>712.62</v>
      </c>
      <c r="H54" s="144">
        <v>82488.829999999987</v>
      </c>
      <c r="I54" s="144">
        <v>92121.919999999984</v>
      </c>
      <c r="J54" s="144">
        <v>4386.758095238094</v>
      </c>
      <c r="K54" s="144">
        <v>12927.215065532821</v>
      </c>
      <c r="L54" s="144">
        <v>82488.829999999987</v>
      </c>
      <c r="M54" s="144">
        <v>92121.919999999984</v>
      </c>
      <c r="N54" s="144">
        <v>8407833.9299999997</v>
      </c>
      <c r="O54" s="173">
        <v>25375.63</v>
      </c>
      <c r="P54" s="173">
        <v>22277.040000000001</v>
      </c>
      <c r="Q54" s="407">
        <v>24217.34</v>
      </c>
      <c r="R54" s="331"/>
      <c r="U54" s="330"/>
      <c r="V54" s="330"/>
      <c r="W54" s="330"/>
      <c r="XEN54" s="330"/>
      <c r="XEO54" s="330"/>
      <c r="XEP54" s="148"/>
      <c r="XEQ54" s="173"/>
      <c r="XER54" s="173"/>
      <c r="XES54" s="173"/>
      <c r="XET54" s="173"/>
      <c r="XEU54" s="99"/>
      <c r="XEV54" s="100"/>
    </row>
    <row r="55" spans="1:23 16368:16376" ht="12.75" customHeight="1">
      <c r="A55" s="135">
        <v>41791</v>
      </c>
      <c r="B55" s="144">
        <v>5406</v>
      </c>
      <c r="C55" s="217">
        <v>92</v>
      </c>
      <c r="D55" s="144">
        <v>3135</v>
      </c>
      <c r="E55" s="173">
        <v>57.991120976692571</v>
      </c>
      <c r="F55" s="460">
        <v>21</v>
      </c>
      <c r="G55" s="217">
        <v>699.86</v>
      </c>
      <c r="H55" s="144">
        <v>94631.38999999997</v>
      </c>
      <c r="I55" s="144">
        <v>84140.63</v>
      </c>
      <c r="J55" s="144">
        <v>4006.6966666666667</v>
      </c>
      <c r="K55" s="144">
        <v>12022.494498899781</v>
      </c>
      <c r="L55" s="144">
        <v>94631.38999999997</v>
      </c>
      <c r="M55" s="144">
        <v>84140.60000000002</v>
      </c>
      <c r="N55" s="144">
        <v>9020000.2899999991</v>
      </c>
      <c r="O55" s="173">
        <v>25725.119999999999</v>
      </c>
      <c r="P55" s="173">
        <v>24270.2</v>
      </c>
      <c r="Q55" s="407">
        <v>25413.78</v>
      </c>
      <c r="R55" s="331"/>
      <c r="U55" s="330"/>
      <c r="V55" s="330"/>
      <c r="W55" s="330"/>
      <c r="XEN55" s="330"/>
      <c r="XEO55" s="330"/>
      <c r="XEP55" s="148"/>
      <c r="XEQ55" s="173"/>
      <c r="XER55" s="173"/>
      <c r="XES55" s="173"/>
      <c r="XET55" s="173"/>
      <c r="XEU55" s="99"/>
      <c r="XEV55" s="100"/>
    </row>
    <row r="56" spans="1:23 16368:16376" ht="12.75" customHeight="1">
      <c r="A56" s="135">
        <v>41821</v>
      </c>
      <c r="B56" s="144">
        <v>5433</v>
      </c>
      <c r="C56" s="217">
        <v>92</v>
      </c>
      <c r="D56" s="144">
        <v>3022</v>
      </c>
      <c r="E56" s="173">
        <v>55.623044358549599</v>
      </c>
      <c r="F56" s="460">
        <v>22</v>
      </c>
      <c r="G56" s="217">
        <v>631.43000000000006</v>
      </c>
      <c r="H56" s="144">
        <v>74464.179999999993</v>
      </c>
      <c r="I56" s="144">
        <v>75119.030000000013</v>
      </c>
      <c r="J56" s="144">
        <v>3414.5013636363642</v>
      </c>
      <c r="K56" s="144">
        <v>11896.652043773658</v>
      </c>
      <c r="L56" s="144">
        <v>74464.179999999993</v>
      </c>
      <c r="M56" s="144">
        <v>75119.010000000009</v>
      </c>
      <c r="N56" s="144">
        <v>9010269.5199999996</v>
      </c>
      <c r="O56" s="173">
        <v>26300.17</v>
      </c>
      <c r="P56" s="173">
        <v>24892</v>
      </c>
      <c r="Q56" s="407">
        <v>25894.97</v>
      </c>
      <c r="R56" s="331"/>
      <c r="U56" s="330"/>
      <c r="V56" s="330"/>
      <c r="W56" s="330"/>
      <c r="XEN56" s="330"/>
      <c r="XEO56" s="330"/>
      <c r="XEP56" s="148"/>
      <c r="XEQ56" s="173"/>
      <c r="XER56" s="173"/>
      <c r="XES56" s="173"/>
      <c r="XET56" s="173"/>
      <c r="XEU56" s="99"/>
      <c r="XEV56" s="100"/>
    </row>
    <row r="57" spans="1:23 16368:16376" ht="12.75" customHeight="1">
      <c r="A57" s="135">
        <v>41852</v>
      </c>
      <c r="B57" s="144">
        <v>5458</v>
      </c>
      <c r="C57" s="217">
        <v>92</v>
      </c>
      <c r="D57" s="144">
        <v>3032</v>
      </c>
      <c r="E57" s="173">
        <v>55.55148406009527</v>
      </c>
      <c r="F57" s="460">
        <v>19</v>
      </c>
      <c r="G57" s="217">
        <v>497.69000000000005</v>
      </c>
      <c r="H57" s="144">
        <v>64862.66</v>
      </c>
      <c r="I57" s="144">
        <v>53648.030000000006</v>
      </c>
      <c r="J57" s="144">
        <v>2823.5805263157899</v>
      </c>
      <c r="K57" s="144">
        <v>10779.406859691777</v>
      </c>
      <c r="L57" s="144">
        <v>64862.83</v>
      </c>
      <c r="M57" s="144">
        <v>53647.930000000008</v>
      </c>
      <c r="N57" s="144">
        <v>9259480.9199999999</v>
      </c>
      <c r="O57" s="173">
        <v>26674.38</v>
      </c>
      <c r="P57" s="173">
        <v>25232.82</v>
      </c>
      <c r="Q57" s="407">
        <v>26638.11</v>
      </c>
      <c r="R57" s="331"/>
      <c r="U57" s="330"/>
      <c r="V57" s="330"/>
      <c r="W57" s="330"/>
      <c r="XEN57" s="330"/>
      <c r="XEO57" s="330"/>
      <c r="XEP57" s="148"/>
      <c r="XEQ57" s="173"/>
      <c r="XER57" s="173"/>
      <c r="XES57" s="173"/>
      <c r="XET57" s="173"/>
      <c r="XEU57" s="99"/>
      <c r="XEV57" s="100"/>
    </row>
    <row r="58" spans="1:23 16368:16376" ht="12.75" customHeight="1">
      <c r="A58" s="135">
        <v>41883</v>
      </c>
      <c r="B58" s="144">
        <v>5476</v>
      </c>
      <c r="C58" s="217">
        <v>92</v>
      </c>
      <c r="D58" s="144">
        <v>2984</v>
      </c>
      <c r="E58" s="173">
        <v>54.49</v>
      </c>
      <c r="F58" s="460">
        <v>22</v>
      </c>
      <c r="G58" s="217">
        <v>699</v>
      </c>
      <c r="H58" s="144">
        <v>81248</v>
      </c>
      <c r="I58" s="144">
        <v>82311</v>
      </c>
      <c r="J58" s="144">
        <v>3741</v>
      </c>
      <c r="K58" s="144">
        <v>11778</v>
      </c>
      <c r="L58" s="144">
        <v>81248</v>
      </c>
      <c r="M58" s="144">
        <v>82310</v>
      </c>
      <c r="N58" s="144">
        <v>9382249</v>
      </c>
      <c r="O58" s="173">
        <v>27354.99</v>
      </c>
      <c r="P58" s="173">
        <v>26220.49</v>
      </c>
      <c r="Q58" s="407">
        <v>26630.51</v>
      </c>
      <c r="R58" s="331"/>
      <c r="U58" s="330"/>
      <c r="V58" s="330"/>
      <c r="W58" s="330"/>
      <c r="XEN58" s="330"/>
      <c r="XEO58" s="330"/>
      <c r="XEP58" s="148"/>
      <c r="XEQ58" s="173"/>
      <c r="XER58" s="173"/>
      <c r="XES58" s="173"/>
      <c r="XET58" s="173"/>
      <c r="XEU58" s="99"/>
      <c r="XEV58" s="100"/>
    </row>
    <row r="59" spans="1:23 16368:16376" ht="12.75" customHeight="1">
      <c r="A59" s="135">
        <v>41913</v>
      </c>
      <c r="B59" s="144">
        <v>5498</v>
      </c>
      <c r="C59" s="217">
        <v>92</v>
      </c>
      <c r="D59" s="144">
        <v>3023</v>
      </c>
      <c r="E59" s="173">
        <v>54.98</v>
      </c>
      <c r="F59" s="460">
        <v>18</v>
      </c>
      <c r="G59" s="217">
        <v>434</v>
      </c>
      <c r="H59" s="144">
        <v>51788</v>
      </c>
      <c r="I59" s="144">
        <v>51078</v>
      </c>
      <c r="J59" s="144">
        <v>2838</v>
      </c>
      <c r="K59" s="144">
        <v>11774</v>
      </c>
      <c r="L59" s="144">
        <v>51788</v>
      </c>
      <c r="M59" s="144">
        <v>51078</v>
      </c>
      <c r="N59" s="144">
        <v>9684691</v>
      </c>
      <c r="O59" s="173">
        <v>27894.32</v>
      </c>
      <c r="P59" s="173">
        <v>25910.77</v>
      </c>
      <c r="Q59" s="407">
        <v>27865.83</v>
      </c>
      <c r="R59" s="331"/>
      <c r="U59" s="330"/>
      <c r="V59" s="330"/>
      <c r="W59" s="330"/>
      <c r="XEN59" s="330"/>
      <c r="XEO59" s="330"/>
      <c r="XEP59" s="148"/>
      <c r="XEQ59" s="173"/>
      <c r="XER59" s="173"/>
      <c r="XES59" s="173"/>
      <c r="XET59" s="173"/>
      <c r="XEU59" s="99"/>
      <c r="XEV59" s="100"/>
    </row>
    <row r="60" spans="1:23 16368:16376" ht="12.75" customHeight="1">
      <c r="A60" s="135">
        <v>41944</v>
      </c>
      <c r="B60" s="144">
        <v>5518</v>
      </c>
      <c r="C60" s="217">
        <v>92</v>
      </c>
      <c r="D60" s="144">
        <v>3106</v>
      </c>
      <c r="E60" s="173">
        <v>56.288510329829641</v>
      </c>
      <c r="F60" s="460">
        <v>18</v>
      </c>
      <c r="G60" s="217">
        <v>544.87000000000012</v>
      </c>
      <c r="H60" s="144">
        <v>64103.51999999999</v>
      </c>
      <c r="I60" s="144">
        <v>67892.079999999987</v>
      </c>
      <c r="J60" s="144">
        <v>3771.7822222222217</v>
      </c>
      <c r="K60" s="144">
        <v>12460.234551360869</v>
      </c>
      <c r="L60" s="144">
        <v>64103.51999999999</v>
      </c>
      <c r="M60" s="144">
        <v>67892</v>
      </c>
      <c r="N60" s="144">
        <v>9982564.1999999993</v>
      </c>
      <c r="O60" s="173">
        <v>28822.37</v>
      </c>
      <c r="P60" s="173">
        <v>27739.56</v>
      </c>
      <c r="Q60" s="407">
        <v>28693.99</v>
      </c>
      <c r="R60" s="331"/>
      <c r="U60" s="330"/>
      <c r="V60" s="330"/>
      <c r="W60" s="330"/>
      <c r="XEN60" s="330"/>
      <c r="XEO60" s="330"/>
      <c r="XEP60" s="148"/>
      <c r="XEQ60" s="173"/>
      <c r="XER60" s="173"/>
      <c r="XES60" s="173"/>
      <c r="XET60" s="173"/>
      <c r="XEU60" s="99"/>
      <c r="XEV60" s="100"/>
    </row>
    <row r="61" spans="1:23 16368:16376" ht="12.75" customHeight="1">
      <c r="A61" s="135">
        <v>41974</v>
      </c>
      <c r="B61" s="144">
        <v>5541</v>
      </c>
      <c r="C61" s="217">
        <v>92</v>
      </c>
      <c r="D61" s="144">
        <v>2977</v>
      </c>
      <c r="E61" s="173">
        <v>53.73</v>
      </c>
      <c r="F61" s="460">
        <v>22</v>
      </c>
      <c r="G61" s="217">
        <v>594</v>
      </c>
      <c r="H61" s="144">
        <v>75588</v>
      </c>
      <c r="I61" s="144">
        <v>67135</v>
      </c>
      <c r="J61" s="144">
        <v>3052</v>
      </c>
      <c r="K61" s="144">
        <v>11301</v>
      </c>
      <c r="L61" s="144">
        <v>75588</v>
      </c>
      <c r="M61" s="144">
        <v>67135</v>
      </c>
      <c r="N61" s="144">
        <v>9836377</v>
      </c>
      <c r="O61" s="173">
        <v>28809.64</v>
      </c>
      <c r="P61" s="173">
        <v>26469.42</v>
      </c>
      <c r="Q61" s="407">
        <v>27499.42</v>
      </c>
      <c r="R61" s="331"/>
      <c r="U61" s="330"/>
      <c r="V61" s="330"/>
      <c r="W61" s="330"/>
      <c r="XEN61" s="330"/>
      <c r="XEO61" s="330"/>
      <c r="XEP61" s="148"/>
      <c r="XEQ61" s="173"/>
      <c r="XER61" s="173"/>
      <c r="XES61" s="173"/>
      <c r="XET61" s="173"/>
      <c r="XEU61" s="99"/>
      <c r="XEV61" s="100"/>
    </row>
    <row r="62" spans="1:23 16368:16376" ht="12.75" customHeight="1">
      <c r="A62" s="135">
        <v>42005</v>
      </c>
      <c r="B62" s="144">
        <v>5575</v>
      </c>
      <c r="C62" s="217">
        <v>92</v>
      </c>
      <c r="D62" s="144">
        <v>2960</v>
      </c>
      <c r="E62" s="173">
        <f t="shared" ref="E62:E64" si="7">D62/B62*100</f>
        <v>53.094170403587448</v>
      </c>
      <c r="F62" s="460">
        <v>21</v>
      </c>
      <c r="G62" s="217">
        <v>634.29999999999995</v>
      </c>
      <c r="H62" s="144">
        <v>66694.27</v>
      </c>
      <c r="I62" s="144">
        <v>73686.01999999999</v>
      </c>
      <c r="J62" s="144">
        <v>3508.8580952380948</v>
      </c>
      <c r="K62" s="144">
        <v>11616.903673340688</v>
      </c>
      <c r="L62" s="144">
        <v>66694.27</v>
      </c>
      <c r="M62" s="144">
        <v>73686</v>
      </c>
      <c r="N62" s="144">
        <v>10346281.640000001</v>
      </c>
      <c r="O62" s="173">
        <v>29844.16</v>
      </c>
      <c r="P62" s="173">
        <v>26776.12</v>
      </c>
      <c r="Q62" s="407">
        <v>29182.95</v>
      </c>
      <c r="R62" s="331"/>
      <c r="U62" s="330"/>
      <c r="V62" s="330"/>
      <c r="W62" s="330"/>
      <c r="XEN62" s="330"/>
      <c r="XEO62" s="330"/>
      <c r="XEP62" s="148"/>
      <c r="XEQ62" s="173"/>
      <c r="XER62" s="173"/>
      <c r="XES62" s="173"/>
      <c r="XET62" s="173"/>
      <c r="XEU62" s="99"/>
      <c r="XEV62" s="100"/>
    </row>
    <row r="63" spans="1:23 16368:16376" ht="12.75" customHeight="1">
      <c r="A63" s="135">
        <v>42036</v>
      </c>
      <c r="B63" s="144">
        <v>5596</v>
      </c>
      <c r="C63" s="217">
        <v>93</v>
      </c>
      <c r="D63" s="144">
        <v>2854</v>
      </c>
      <c r="E63" s="173">
        <f t="shared" si="7"/>
        <v>51.000714796283063</v>
      </c>
      <c r="F63" s="460">
        <v>20</v>
      </c>
      <c r="G63" s="217">
        <v>646.06999999999994</v>
      </c>
      <c r="H63" s="144">
        <v>70700.19</v>
      </c>
      <c r="I63" s="144">
        <v>78409.11</v>
      </c>
      <c r="J63" s="144">
        <v>3920.4555</v>
      </c>
      <c r="K63" s="144">
        <v>12136.318046032166</v>
      </c>
      <c r="L63" s="144">
        <v>70700.19</v>
      </c>
      <c r="M63" s="144">
        <v>78409.090000000011</v>
      </c>
      <c r="N63" s="144">
        <v>10466660.65</v>
      </c>
      <c r="O63" s="173">
        <v>29522.86</v>
      </c>
      <c r="P63" s="173">
        <v>28044.49</v>
      </c>
      <c r="Q63" s="407">
        <v>29220.12</v>
      </c>
      <c r="R63" s="331"/>
      <c r="U63" s="330"/>
      <c r="V63" s="330"/>
      <c r="W63" s="330"/>
      <c r="XEN63" s="330"/>
      <c r="XEO63" s="330"/>
      <c r="XEP63" s="148"/>
      <c r="XEQ63" s="173"/>
      <c r="XER63" s="173"/>
      <c r="XES63" s="173"/>
      <c r="XET63" s="173"/>
      <c r="XEU63" s="99"/>
      <c r="XEV63" s="100"/>
    </row>
    <row r="64" spans="1:23 16368:16376" ht="12.75" customHeight="1">
      <c r="A64" s="135">
        <v>42064</v>
      </c>
      <c r="B64" s="144">
        <v>5624</v>
      </c>
      <c r="C64" s="217">
        <v>93</v>
      </c>
      <c r="D64" s="144">
        <v>2818</v>
      </c>
      <c r="E64" s="173">
        <f t="shared" si="7"/>
        <v>50.106685633001426</v>
      </c>
      <c r="F64" s="460">
        <v>21</v>
      </c>
      <c r="G64" s="217">
        <v>593.7600000000001</v>
      </c>
      <c r="H64" s="144">
        <v>73142.899999999994</v>
      </c>
      <c r="I64" s="144">
        <v>79588.14</v>
      </c>
      <c r="J64" s="144">
        <v>3789.9114285714286</v>
      </c>
      <c r="K64" s="144">
        <v>13404.092562651575</v>
      </c>
      <c r="L64" s="144">
        <v>73142.899999999994</v>
      </c>
      <c r="M64" s="144">
        <v>79588.11</v>
      </c>
      <c r="N64" s="144">
        <v>10149289.970000001</v>
      </c>
      <c r="O64" s="173">
        <v>30024.74</v>
      </c>
      <c r="P64" s="173">
        <v>27248.45</v>
      </c>
      <c r="Q64" s="407">
        <v>27957.49</v>
      </c>
      <c r="R64" s="331"/>
      <c r="U64" s="330"/>
      <c r="V64" s="330"/>
      <c r="W64" s="330"/>
      <c r="XEN64" s="330"/>
      <c r="XEO64" s="330"/>
      <c r="XEP64" s="148"/>
      <c r="XEQ64" s="173"/>
      <c r="XER64" s="173"/>
      <c r="XES64" s="173"/>
      <c r="XET64" s="173"/>
      <c r="XEU64" s="99"/>
      <c r="XEV64" s="100"/>
    </row>
    <row r="65" spans="1:23 16368:16376" ht="12.75" customHeight="1">
      <c r="A65" s="135">
        <v>42095</v>
      </c>
      <c r="B65" s="144">
        <v>5650</v>
      </c>
      <c r="C65" s="217">
        <v>93</v>
      </c>
      <c r="D65" s="144">
        <v>2808</v>
      </c>
      <c r="E65" s="173">
        <f>D65/B65*100</f>
        <v>49.69911504424779</v>
      </c>
      <c r="F65" s="460">
        <v>19</v>
      </c>
      <c r="G65" s="217">
        <v>538.66000000000008</v>
      </c>
      <c r="H65" s="144">
        <v>65250.409999999989</v>
      </c>
      <c r="I65" s="144">
        <v>67421.26999999999</v>
      </c>
      <c r="J65" s="144">
        <v>3548.4878947368416</v>
      </c>
      <c r="K65" s="144">
        <v>12516.479783165629</v>
      </c>
      <c r="L65" s="144">
        <v>65250.409999999989</v>
      </c>
      <c r="M65" s="144">
        <v>67421.259999999995</v>
      </c>
      <c r="N65" s="144">
        <v>9968015.25</v>
      </c>
      <c r="O65" s="173">
        <v>29094.61</v>
      </c>
      <c r="P65" s="173">
        <v>26897.54</v>
      </c>
      <c r="Q65" s="407">
        <v>27011.31</v>
      </c>
      <c r="R65" s="331"/>
      <c r="U65" s="330"/>
      <c r="V65" s="330"/>
      <c r="W65" s="330"/>
      <c r="XEN65" s="330"/>
      <c r="XEO65" s="330"/>
      <c r="XEP65" s="148"/>
      <c r="XEQ65" s="173"/>
      <c r="XER65" s="173"/>
      <c r="XES65" s="173"/>
      <c r="XET65" s="173"/>
      <c r="XEU65" s="99"/>
      <c r="XEV65" s="100"/>
    </row>
    <row r="66" spans="1:23 16368:16376" ht="12.75" customHeight="1">
      <c r="A66" s="135">
        <v>42125</v>
      </c>
      <c r="B66" s="144">
        <v>5672</v>
      </c>
      <c r="C66" s="217">
        <v>93</v>
      </c>
      <c r="D66" s="144">
        <v>2785</v>
      </c>
      <c r="E66" s="173">
        <f t="shared" ref="E66:E72" si="8">D66/B66*100</f>
        <v>49.100846262341321</v>
      </c>
      <c r="F66" s="460">
        <v>20</v>
      </c>
      <c r="G66" s="217">
        <v>326.08</v>
      </c>
      <c r="H66" s="144">
        <v>48327.43</v>
      </c>
      <c r="I66" s="144">
        <v>60604.609999999993</v>
      </c>
      <c r="J66" s="144">
        <v>3030.2304999999997</v>
      </c>
      <c r="K66" s="144">
        <v>18585.810230618252</v>
      </c>
      <c r="L66" s="144">
        <v>48327.43</v>
      </c>
      <c r="M66" s="144">
        <v>60604.6</v>
      </c>
      <c r="N66" s="144">
        <v>10326686.25</v>
      </c>
      <c r="O66" s="173">
        <v>28071.16</v>
      </c>
      <c r="P66" s="173">
        <v>26423.99</v>
      </c>
      <c r="Q66" s="407">
        <v>27828.44</v>
      </c>
      <c r="R66" s="331"/>
      <c r="U66" s="330"/>
      <c r="V66" s="330"/>
      <c r="W66" s="330"/>
      <c r="XEN66" s="330"/>
      <c r="XEO66" s="330"/>
      <c r="XEP66" s="148"/>
      <c r="XEQ66" s="173"/>
      <c r="XER66" s="173"/>
      <c r="XES66" s="173"/>
      <c r="XET66" s="173"/>
      <c r="XEU66" s="99"/>
      <c r="XEV66" s="100"/>
    </row>
    <row r="67" spans="1:23 16368:16376" ht="12.75" customHeight="1">
      <c r="A67" s="135">
        <v>42156</v>
      </c>
      <c r="B67" s="144">
        <v>5688</v>
      </c>
      <c r="C67" s="217">
        <v>93</v>
      </c>
      <c r="D67" s="144">
        <v>2801</v>
      </c>
      <c r="E67" s="173">
        <f t="shared" si="8"/>
        <v>49.244022503516177</v>
      </c>
      <c r="F67" s="460">
        <v>22</v>
      </c>
      <c r="G67" s="217">
        <v>291.71999999999997</v>
      </c>
      <c r="H67" s="144">
        <v>55677.23</v>
      </c>
      <c r="I67" s="144">
        <v>60370.22</v>
      </c>
      <c r="J67" s="144">
        <v>2744.1009090909092</v>
      </c>
      <c r="K67" s="144">
        <v>20694.576991635819</v>
      </c>
      <c r="L67" s="144">
        <v>55677.23</v>
      </c>
      <c r="M67" s="144">
        <v>60370.210000000006</v>
      </c>
      <c r="N67" s="144">
        <v>10143510.560000001</v>
      </c>
      <c r="O67" s="173">
        <v>27968.75</v>
      </c>
      <c r="P67" s="173">
        <v>26307.07</v>
      </c>
      <c r="Q67" s="407">
        <v>27780.83</v>
      </c>
      <c r="R67" s="331"/>
      <c r="U67" s="330"/>
      <c r="V67" s="330"/>
      <c r="W67" s="330"/>
      <c r="XEN67" s="330"/>
      <c r="XEO67" s="330"/>
      <c r="XEP67" s="148"/>
      <c r="XEQ67" s="173"/>
      <c r="XER67" s="173"/>
      <c r="XES67" s="173"/>
      <c r="XET67" s="173"/>
      <c r="XEU67" s="99"/>
      <c r="XEV67" s="100"/>
    </row>
    <row r="68" spans="1:23 16368:16376" ht="12.75" customHeight="1">
      <c r="A68" s="135">
        <v>42186</v>
      </c>
      <c r="B68" s="144">
        <v>5725</v>
      </c>
      <c r="C68" s="217">
        <v>93</v>
      </c>
      <c r="D68" s="144">
        <v>2984</v>
      </c>
      <c r="E68" s="173">
        <f t="shared" si="8"/>
        <v>52.122270742358076</v>
      </c>
      <c r="F68" s="460">
        <v>23</v>
      </c>
      <c r="G68" s="217">
        <v>374.50000000000006</v>
      </c>
      <c r="H68" s="144">
        <v>70989.66</v>
      </c>
      <c r="I68" s="144">
        <v>70253.67</v>
      </c>
      <c r="J68" s="144">
        <v>3054.5073913043479</v>
      </c>
      <c r="K68" s="144">
        <v>18759.324432576766</v>
      </c>
      <c r="L68" s="144">
        <v>70989.66</v>
      </c>
      <c r="M68" s="144">
        <v>70253.67</v>
      </c>
      <c r="N68" s="144">
        <v>10479395.609999999</v>
      </c>
      <c r="O68" s="173">
        <v>28578.33</v>
      </c>
      <c r="P68" s="173">
        <v>27416.39</v>
      </c>
      <c r="Q68" s="407">
        <v>28114.560000000001</v>
      </c>
      <c r="R68" s="331"/>
      <c r="U68" s="330"/>
      <c r="V68" s="330"/>
      <c r="W68" s="330"/>
      <c r="XEN68" s="330"/>
      <c r="XEO68" s="330"/>
      <c r="XEP68" s="148"/>
      <c r="XEQ68" s="173"/>
      <c r="XER68" s="173"/>
      <c r="XES68" s="173"/>
      <c r="XET68" s="173"/>
      <c r="XEU68" s="99"/>
      <c r="XEV68" s="100"/>
    </row>
    <row r="69" spans="1:23 16368:16376" ht="12.75" customHeight="1">
      <c r="A69" s="135">
        <v>42217</v>
      </c>
      <c r="B69" s="144">
        <v>5752</v>
      </c>
      <c r="C69" s="217">
        <v>93</v>
      </c>
      <c r="D69" s="144">
        <v>2755</v>
      </c>
      <c r="E69" s="173">
        <f>D69/B69*100</f>
        <v>47.896383866481223</v>
      </c>
      <c r="F69" s="460">
        <v>21</v>
      </c>
      <c r="G69" s="217">
        <v>392.70000000000016</v>
      </c>
      <c r="H69" s="144">
        <v>73699.09</v>
      </c>
      <c r="I69" s="144">
        <v>73821.679999999993</v>
      </c>
      <c r="J69" s="144">
        <v>3515.3180952380949</v>
      </c>
      <c r="K69" s="144">
        <v>18798.492487904241</v>
      </c>
      <c r="L69" s="144">
        <v>73699.09</v>
      </c>
      <c r="M69" s="144">
        <v>73821.679999999993</v>
      </c>
      <c r="N69" s="144">
        <v>9827930.4700000007</v>
      </c>
      <c r="O69" s="173">
        <v>28417.59</v>
      </c>
      <c r="P69" s="173">
        <v>25298.42</v>
      </c>
      <c r="Q69" s="407">
        <v>26283.09</v>
      </c>
      <c r="R69" s="331"/>
      <c r="U69" s="330"/>
      <c r="V69" s="330"/>
      <c r="W69" s="330"/>
      <c r="XEN69" s="330"/>
      <c r="XEO69" s="330"/>
      <c r="XEP69" s="148"/>
      <c r="XEQ69" s="173"/>
      <c r="XER69" s="173"/>
      <c r="XES69" s="173"/>
      <c r="XET69" s="173"/>
      <c r="XEU69" s="99"/>
      <c r="XEV69" s="100"/>
    </row>
    <row r="70" spans="1:23 16368:16376" ht="12.75" customHeight="1">
      <c r="A70" s="135">
        <v>42248</v>
      </c>
      <c r="B70" s="144">
        <v>5763</v>
      </c>
      <c r="C70" s="217">
        <v>83</v>
      </c>
      <c r="D70" s="144">
        <v>2758</v>
      </c>
      <c r="E70" s="173">
        <f t="shared" si="8"/>
        <v>47.8570189137602</v>
      </c>
      <c r="F70" s="460">
        <v>20</v>
      </c>
      <c r="G70" s="217">
        <v>274.94999999999993</v>
      </c>
      <c r="H70" s="144">
        <v>48259.96</v>
      </c>
      <c r="I70" s="144">
        <v>54426.340000000004</v>
      </c>
      <c r="J70" s="144">
        <v>2721.317</v>
      </c>
      <c r="K70" s="144">
        <v>19794.995453718864</v>
      </c>
      <c r="L70" s="144">
        <v>48259.96</v>
      </c>
      <c r="M70" s="144">
        <v>54426.29</v>
      </c>
      <c r="N70" s="144">
        <v>9648121.9199999999</v>
      </c>
      <c r="O70" s="173">
        <v>26471.82</v>
      </c>
      <c r="P70" s="173">
        <v>24833.54</v>
      </c>
      <c r="Q70" s="407">
        <v>26154.83</v>
      </c>
      <c r="R70" s="331"/>
      <c r="U70" s="330"/>
      <c r="V70" s="330"/>
      <c r="W70" s="330"/>
      <c r="XEN70" s="330"/>
      <c r="XEO70" s="330"/>
      <c r="XEP70" s="148"/>
      <c r="XEQ70" s="173"/>
      <c r="XER70" s="173"/>
      <c r="XES70" s="173"/>
      <c r="XET70" s="173"/>
      <c r="XEU70" s="99"/>
      <c r="XEV70" s="100"/>
    </row>
    <row r="71" spans="1:23 16368:16376" ht="12.75" customHeight="1">
      <c r="A71" s="135">
        <v>42278</v>
      </c>
      <c r="B71" s="144">
        <v>5788</v>
      </c>
      <c r="C71" s="217">
        <v>64</v>
      </c>
      <c r="D71" s="144">
        <v>2791</v>
      </c>
      <c r="E71" s="173">
        <f>D71/B71*100</f>
        <v>48.220456116102277</v>
      </c>
      <c r="F71" s="460">
        <v>20</v>
      </c>
      <c r="G71" s="217">
        <v>311.45</v>
      </c>
      <c r="H71" s="144">
        <v>61305.39</v>
      </c>
      <c r="I71" s="144">
        <v>58142.83</v>
      </c>
      <c r="J71" s="144">
        <v>2907.1415000000002</v>
      </c>
      <c r="K71" s="144">
        <v>18668.431529940601</v>
      </c>
      <c r="L71" s="144">
        <v>61305.39</v>
      </c>
      <c r="M71" s="144">
        <v>58142.81</v>
      </c>
      <c r="N71" s="144">
        <v>9833358.7400000002</v>
      </c>
      <c r="O71" s="173">
        <v>27618.14</v>
      </c>
      <c r="P71" s="173">
        <v>26168.71</v>
      </c>
      <c r="Q71" s="407">
        <v>26656.83</v>
      </c>
      <c r="R71" s="331"/>
      <c r="U71" s="330"/>
      <c r="V71" s="330"/>
      <c r="W71" s="330"/>
      <c r="XEN71" s="330"/>
      <c r="XEO71" s="330"/>
      <c r="XEP71" s="148"/>
      <c r="XEQ71" s="173"/>
      <c r="XER71" s="173"/>
      <c r="XES71" s="173"/>
      <c r="XET71" s="173"/>
      <c r="XEU71" s="99"/>
      <c r="XEV71" s="100"/>
    </row>
    <row r="72" spans="1:23 16368:16376" ht="12.75" customHeight="1">
      <c r="A72" s="135">
        <v>42309</v>
      </c>
      <c r="B72" s="144">
        <v>5806</v>
      </c>
      <c r="C72" s="217">
        <v>64</v>
      </c>
      <c r="D72" s="144">
        <v>2898</v>
      </c>
      <c r="E72" s="173">
        <f t="shared" si="8"/>
        <v>49.913882190837064</v>
      </c>
      <c r="F72" s="460">
        <v>19</v>
      </c>
      <c r="G72" s="217">
        <v>286.34000000000009</v>
      </c>
      <c r="H72" s="144">
        <v>64992.560000000005</v>
      </c>
      <c r="I72" s="144">
        <v>50799.19</v>
      </c>
      <c r="J72" s="144">
        <v>2673.6415789473685</v>
      </c>
      <c r="K72" s="144">
        <v>17740.864007822864</v>
      </c>
      <c r="L72" s="144">
        <v>64992.560000000005</v>
      </c>
      <c r="M72" s="144">
        <v>50799.180000000008</v>
      </c>
      <c r="N72" s="144">
        <v>9888226.7100000009</v>
      </c>
      <c r="O72" s="173">
        <v>26824.3</v>
      </c>
      <c r="P72" s="173">
        <v>25451.42</v>
      </c>
      <c r="Q72" s="407">
        <v>26145.67</v>
      </c>
      <c r="R72" s="331"/>
      <c r="U72" s="330"/>
      <c r="V72" s="330"/>
      <c r="W72" s="330"/>
      <c r="XEN72" s="330"/>
      <c r="XEO72" s="330"/>
      <c r="XEP72" s="148"/>
      <c r="XEQ72" s="173"/>
      <c r="XER72" s="173"/>
      <c r="XES72" s="173"/>
      <c r="XET72" s="173"/>
      <c r="XEU72" s="99"/>
      <c r="XEV72" s="100"/>
    </row>
    <row r="73" spans="1:23 16368:16376" ht="12.75" customHeight="1">
      <c r="A73" s="135">
        <v>42339</v>
      </c>
      <c r="B73" s="144">
        <v>5835</v>
      </c>
      <c r="C73" s="217">
        <v>64</v>
      </c>
      <c r="D73" s="144">
        <v>2891</v>
      </c>
      <c r="E73" s="173">
        <f>D73/B73*100</f>
        <v>49.545844044558699</v>
      </c>
      <c r="F73" s="460">
        <v>22</v>
      </c>
      <c r="G73" s="217">
        <v>350.49999999999994</v>
      </c>
      <c r="H73" s="144">
        <v>84598.01</v>
      </c>
      <c r="I73" s="144">
        <v>61741.37</v>
      </c>
      <c r="J73" s="144">
        <v>2806.425909090909</v>
      </c>
      <c r="K73" s="144">
        <v>17615.226818830244</v>
      </c>
      <c r="L73" s="144">
        <v>84598.01</v>
      </c>
      <c r="M73" s="144">
        <v>61741.36</v>
      </c>
      <c r="N73" s="144">
        <v>10037733.65</v>
      </c>
      <c r="O73" s="173">
        <v>26256.42</v>
      </c>
      <c r="P73" s="173">
        <v>24867.73</v>
      </c>
      <c r="Q73" s="407">
        <v>26117.54</v>
      </c>
      <c r="R73" s="331"/>
      <c r="U73" s="330"/>
      <c r="V73" s="330"/>
      <c r="W73" s="330"/>
      <c r="XEN73" s="330"/>
      <c r="XEO73" s="330"/>
      <c r="XEP73" s="148"/>
      <c r="XEQ73" s="173"/>
      <c r="XER73" s="173"/>
      <c r="XES73" s="173"/>
      <c r="XET73" s="173"/>
      <c r="XEU73" s="99"/>
      <c r="XEV73" s="100"/>
    </row>
    <row r="74" spans="1:23 16368:16376" s="568" customFormat="1" ht="15.75" customHeight="1">
      <c r="A74" s="567" t="s">
        <v>192</v>
      </c>
      <c r="S74" s="569"/>
      <c r="T74" s="569"/>
      <c r="U74" s="569"/>
      <c r="V74" s="569"/>
    </row>
    <row r="78" spans="1:23 16368:16376" ht="19.5" customHeight="1"/>
  </sheetData>
  <mergeCells count="17">
    <mergeCell ref="A2:A3"/>
    <mergeCell ref="B2:B3"/>
    <mergeCell ref="C2:C3"/>
    <mergeCell ref="E2:E3"/>
    <mergeCell ref="D2:D3"/>
    <mergeCell ref="F2:F3"/>
    <mergeCell ref="XEQ2:XES2"/>
    <mergeCell ref="XET2:XEV2"/>
    <mergeCell ref="N2:N3"/>
    <mergeCell ref="O2:Q2"/>
    <mergeCell ref="L2:L3"/>
    <mergeCell ref="M2:M3"/>
    <mergeCell ref="G2:G3"/>
    <mergeCell ref="H2:H3"/>
    <mergeCell ref="I2:I3"/>
    <mergeCell ref="J2:J3"/>
    <mergeCell ref="K2:K3"/>
  </mergeCells>
  <pageMargins left="0.7" right="0.7" top="0.75" bottom="0.75" header="0.3" footer="0.3"/>
  <pageSetup scale="85" orientation="landscape" r:id="rId1"/>
</worksheet>
</file>

<file path=xl/worksheets/sheet19.xml><?xml version="1.0" encoding="utf-8"?>
<worksheet xmlns="http://schemas.openxmlformats.org/spreadsheetml/2006/main" xmlns:r="http://schemas.openxmlformats.org/officeDocument/2006/relationships">
  <sheetPr>
    <tabColor rgb="FF92D050"/>
  </sheetPr>
  <dimension ref="A1:AD201"/>
  <sheetViews>
    <sheetView workbookViewId="0">
      <pane ySplit="4" topLeftCell="A55" activePane="bottomLeft" state="frozen"/>
      <selection activeCell="K73" sqref="K73"/>
      <selection pane="bottomLeft" activeCell="I57" sqref="I57"/>
    </sheetView>
  </sheetViews>
  <sheetFormatPr defaultColWidth="13.33203125" defaultRowHeight="12.75"/>
  <cols>
    <col min="1" max="1" width="9.33203125" style="195" customWidth="1"/>
    <col min="2" max="2" width="7.5" style="88" customWidth="1"/>
    <col min="3" max="3" width="10" style="88" customWidth="1"/>
    <col min="4" max="4" width="10.1640625" style="88" customWidth="1"/>
    <col min="5" max="5" width="9.33203125" style="88" customWidth="1"/>
    <col min="6" max="6" width="9" style="88" customWidth="1"/>
    <col min="7" max="14" width="9.33203125" style="88" customWidth="1"/>
    <col min="15" max="17" width="9.1640625" style="88" customWidth="1"/>
    <col min="18" max="24" width="0" style="88" hidden="1" customWidth="1"/>
    <col min="25" max="30" width="0" style="333" hidden="1" customWidth="1"/>
    <col min="31" max="16384" width="13.33203125" style="88"/>
  </cols>
  <sheetData>
    <row r="1" spans="1:30" ht="15.75">
      <c r="A1" s="309" t="s">
        <v>550</v>
      </c>
      <c r="B1" s="310"/>
      <c r="C1" s="310"/>
      <c r="D1" s="310"/>
      <c r="E1" s="310"/>
      <c r="F1" s="310"/>
      <c r="G1" s="310"/>
      <c r="H1" s="310"/>
      <c r="I1" s="310"/>
      <c r="J1" s="310"/>
      <c r="K1" s="310"/>
      <c r="L1" s="310"/>
      <c r="M1" s="310"/>
      <c r="N1" s="310"/>
      <c r="O1" s="310"/>
      <c r="P1" s="310"/>
      <c r="Q1" s="310"/>
    </row>
    <row r="2" spans="1:30" s="148" customFormat="1" ht="12.75" customHeight="1">
      <c r="A2" s="846" t="s">
        <v>66</v>
      </c>
      <c r="B2" s="848" t="s">
        <v>204</v>
      </c>
      <c r="C2" s="848" t="s">
        <v>205</v>
      </c>
      <c r="D2" s="844" t="s">
        <v>78</v>
      </c>
      <c r="E2" s="844" t="s">
        <v>222</v>
      </c>
      <c r="F2" s="844" t="s">
        <v>71</v>
      </c>
      <c r="G2" s="844" t="s">
        <v>72</v>
      </c>
      <c r="H2" s="844" t="s">
        <v>73</v>
      </c>
      <c r="I2" s="850" t="s">
        <v>176</v>
      </c>
      <c r="J2" s="844" t="s">
        <v>193</v>
      </c>
      <c r="K2" s="844" t="s">
        <v>194</v>
      </c>
      <c r="L2" s="844" t="s">
        <v>74</v>
      </c>
      <c r="M2" s="844" t="s">
        <v>195</v>
      </c>
      <c r="N2" s="844" t="s">
        <v>208</v>
      </c>
      <c r="O2" s="854" t="s">
        <v>407</v>
      </c>
      <c r="P2" s="854"/>
      <c r="Q2" s="855"/>
      <c r="R2" s="852" t="s">
        <v>209</v>
      </c>
      <c r="S2" s="852"/>
      <c r="T2" s="852"/>
      <c r="U2" s="852" t="s">
        <v>232</v>
      </c>
      <c r="V2" s="852"/>
      <c r="W2" s="853"/>
      <c r="Y2" s="854" t="s">
        <v>209</v>
      </c>
      <c r="Z2" s="854"/>
      <c r="AA2" s="854"/>
      <c r="AB2" s="854" t="s">
        <v>232</v>
      </c>
      <c r="AC2" s="854"/>
      <c r="AD2" s="855"/>
    </row>
    <row r="3" spans="1:30" s="148" customFormat="1" ht="45" customHeight="1">
      <c r="A3" s="847"/>
      <c r="B3" s="849"/>
      <c r="C3" s="849"/>
      <c r="D3" s="845"/>
      <c r="E3" s="845"/>
      <c r="F3" s="845"/>
      <c r="G3" s="845"/>
      <c r="H3" s="845"/>
      <c r="I3" s="851"/>
      <c r="J3" s="845"/>
      <c r="K3" s="845"/>
      <c r="L3" s="845"/>
      <c r="M3" s="845"/>
      <c r="N3" s="845"/>
      <c r="O3" s="554" t="s">
        <v>75</v>
      </c>
      <c r="P3" s="554" t="s">
        <v>76</v>
      </c>
      <c r="Q3" s="566" t="s">
        <v>77</v>
      </c>
      <c r="R3" s="326" t="s">
        <v>75</v>
      </c>
      <c r="S3" s="326" t="s">
        <v>76</v>
      </c>
      <c r="T3" s="326" t="s">
        <v>77</v>
      </c>
      <c r="U3" s="327" t="s">
        <v>75</v>
      </c>
      <c r="V3" s="327" t="s">
        <v>76</v>
      </c>
      <c r="W3" s="328" t="s">
        <v>77</v>
      </c>
      <c r="Y3" s="326" t="s">
        <v>75</v>
      </c>
      <c r="Z3" s="326" t="s">
        <v>76</v>
      </c>
      <c r="AA3" s="326" t="s">
        <v>77</v>
      </c>
      <c r="AB3" s="327" t="s">
        <v>75</v>
      </c>
      <c r="AC3" s="327" t="s">
        <v>76</v>
      </c>
      <c r="AD3" s="328" t="s">
        <v>77</v>
      </c>
    </row>
    <row r="4" spans="1:30" s="311" customFormat="1" ht="11.25">
      <c r="A4" s="150">
        <v>1</v>
      </c>
      <c r="B4" s="150">
        <f>A4+1</f>
        <v>2</v>
      </c>
      <c r="C4" s="416">
        <f t="shared" ref="C4:Q4" si="0">B4+1</f>
        <v>3</v>
      </c>
      <c r="D4" s="416">
        <f t="shared" si="0"/>
        <v>4</v>
      </c>
      <c r="E4" s="416">
        <f t="shared" si="0"/>
        <v>5</v>
      </c>
      <c r="F4" s="416">
        <f t="shared" si="0"/>
        <v>6</v>
      </c>
      <c r="G4" s="416">
        <f t="shared" si="0"/>
        <v>7</v>
      </c>
      <c r="H4" s="416">
        <f t="shared" si="0"/>
        <v>8</v>
      </c>
      <c r="I4" s="416">
        <f t="shared" si="0"/>
        <v>9</v>
      </c>
      <c r="J4" s="416">
        <f t="shared" si="0"/>
        <v>10</v>
      </c>
      <c r="K4" s="416">
        <f t="shared" si="0"/>
        <v>11</v>
      </c>
      <c r="L4" s="416">
        <f t="shared" si="0"/>
        <v>12</v>
      </c>
      <c r="M4" s="416">
        <f t="shared" si="0"/>
        <v>13</v>
      </c>
      <c r="N4" s="416">
        <f t="shared" si="0"/>
        <v>14</v>
      </c>
      <c r="O4" s="416">
        <f t="shared" si="0"/>
        <v>15</v>
      </c>
      <c r="P4" s="416">
        <f t="shared" si="0"/>
        <v>16</v>
      </c>
      <c r="Q4" s="417">
        <f t="shared" si="0"/>
        <v>17</v>
      </c>
      <c r="Y4" s="332"/>
      <c r="Z4" s="332"/>
      <c r="AA4" s="332"/>
      <c r="AB4" s="332"/>
      <c r="AC4" s="332"/>
      <c r="AD4" s="332"/>
    </row>
    <row r="5" spans="1:30" s="148" customFormat="1">
      <c r="A5" s="192">
        <v>40269</v>
      </c>
      <c r="B5" s="243">
        <v>1478</v>
      </c>
      <c r="C5" s="243">
        <v>36</v>
      </c>
      <c r="D5" s="243">
        <v>1346</v>
      </c>
      <c r="E5" s="462">
        <v>88.903566710700133</v>
      </c>
      <c r="F5" s="243">
        <v>20</v>
      </c>
      <c r="G5" s="243">
        <v>1205.22378</v>
      </c>
      <c r="H5" s="243">
        <v>144059.88579999999</v>
      </c>
      <c r="I5" s="243">
        <v>276565.52533535002</v>
      </c>
      <c r="J5" s="243">
        <v>13828.276266767502</v>
      </c>
      <c r="K5" s="243">
        <v>22947.234358033493</v>
      </c>
      <c r="L5" s="243">
        <v>144059.88579999999</v>
      </c>
      <c r="M5" s="243">
        <v>276565.52533535002</v>
      </c>
      <c r="N5" s="243">
        <v>6117857.5375488102</v>
      </c>
      <c r="O5" s="154">
        <v>5399.65</v>
      </c>
      <c r="P5" s="154">
        <v>5160.8999999999996</v>
      </c>
      <c r="Q5" s="329">
        <v>5278</v>
      </c>
      <c r="R5" s="148">
        <v>5399.65</v>
      </c>
      <c r="S5" s="330">
        <v>5160.8999999999996</v>
      </c>
      <c r="T5" s="148">
        <v>5278</v>
      </c>
      <c r="U5" s="330">
        <v>11129.85</v>
      </c>
      <c r="V5" s="330">
        <v>10666.6</v>
      </c>
      <c r="W5" s="330">
        <v>11082.1</v>
      </c>
      <c r="Y5" s="175" t="str">
        <f t="shared" ref="Y5:Y24" si="1">IF(ROUND(O5,0)=ROUND(R5,0),"",1)</f>
        <v/>
      </c>
      <c r="Z5" s="175" t="str">
        <f t="shared" ref="Z5:Z24" si="2">IF(ROUND(P5,0)=ROUND(S5,0),"",1)</f>
        <v/>
      </c>
      <c r="AA5" s="175" t="str">
        <f t="shared" ref="AA5:AA24" si="3">IF(ROUND(Q5,0)=ROUND(T5,0),"",1)</f>
        <v/>
      </c>
      <c r="AB5" s="175" t="e">
        <f>IF(ROUND(#REF!,0)=ROUND(U5,0),"",1)</f>
        <v>#REF!</v>
      </c>
      <c r="AC5" s="175" t="e">
        <f>IF(ROUND(#REF!,0)=ROUND(V5,0),"",1)</f>
        <v>#REF!</v>
      </c>
      <c r="AD5" s="175" t="e">
        <f>IF(ROUND(#REF!,0)=ROUND(W5,0),"",1)</f>
        <v>#REF!</v>
      </c>
    </row>
    <row r="6" spans="1:30" s="148" customFormat="1">
      <c r="A6" s="192">
        <v>40299</v>
      </c>
      <c r="B6" s="243">
        <v>1484</v>
      </c>
      <c r="C6" s="243">
        <v>36</v>
      </c>
      <c r="D6" s="243">
        <v>1349</v>
      </c>
      <c r="E6" s="462">
        <v>88.75</v>
      </c>
      <c r="F6" s="243">
        <v>22</v>
      </c>
      <c r="G6" s="243">
        <v>1248.99749</v>
      </c>
      <c r="H6" s="243">
        <v>139812.24505000003</v>
      </c>
      <c r="I6" s="243">
        <v>284624.87531710899</v>
      </c>
      <c r="J6" s="243">
        <v>12937.494332595863</v>
      </c>
      <c r="K6" s="243">
        <v>22788.266397325504</v>
      </c>
      <c r="L6" s="243">
        <v>139812.24505000003</v>
      </c>
      <c r="M6" s="243">
        <v>284624.87531710899</v>
      </c>
      <c r="N6" s="243">
        <v>5932578.2747121798</v>
      </c>
      <c r="O6" s="154">
        <v>5278.7</v>
      </c>
      <c r="P6" s="154">
        <v>4786.45</v>
      </c>
      <c r="Q6" s="329">
        <v>5086.3</v>
      </c>
      <c r="R6" s="148">
        <v>5278.7</v>
      </c>
      <c r="S6" s="330">
        <v>4786.45</v>
      </c>
      <c r="T6" s="148">
        <v>5086.3</v>
      </c>
      <c r="U6" s="330">
        <v>11137.85</v>
      </c>
      <c r="V6" s="330">
        <v>10152</v>
      </c>
      <c r="W6" s="330">
        <v>10821.75</v>
      </c>
      <c r="Y6" s="175" t="str">
        <f t="shared" si="1"/>
        <v/>
      </c>
      <c r="Z6" s="175" t="str">
        <f t="shared" si="2"/>
        <v/>
      </c>
      <c r="AA6" s="175" t="str">
        <f t="shared" si="3"/>
        <v/>
      </c>
      <c r="AB6" s="175" t="e">
        <f>IF(ROUND(#REF!,0)=ROUND(U6,0),"",1)</f>
        <v>#REF!</v>
      </c>
      <c r="AC6" s="175" t="e">
        <f>IF(ROUND(#REF!,0)=ROUND(V6,0),"",1)</f>
        <v>#REF!</v>
      </c>
      <c r="AD6" s="175" t="e">
        <f>IF(ROUND(#REF!,0)=ROUND(W6,0),"",1)</f>
        <v>#REF!</v>
      </c>
    </row>
    <row r="7" spans="1:30" s="148" customFormat="1">
      <c r="A7" s="192">
        <v>40330</v>
      </c>
      <c r="B7" s="243">
        <v>1490</v>
      </c>
      <c r="C7" s="243">
        <v>45</v>
      </c>
      <c r="D7" s="243">
        <v>1364</v>
      </c>
      <c r="E7" s="462">
        <v>88.859934853420199</v>
      </c>
      <c r="F7" s="243">
        <v>22</v>
      </c>
      <c r="G7" s="243">
        <v>1247.69568</v>
      </c>
      <c r="H7" s="243">
        <v>143616.20516000001</v>
      </c>
      <c r="I7" s="243">
        <v>286109.18900492601</v>
      </c>
      <c r="J7" s="243">
        <v>13004.963136587547</v>
      </c>
      <c r="K7" s="243">
        <v>22931.007423615189</v>
      </c>
      <c r="L7" s="243">
        <v>143616.20516000001</v>
      </c>
      <c r="M7" s="243">
        <v>286109.18900492601</v>
      </c>
      <c r="N7" s="243">
        <v>6229135.5674113603</v>
      </c>
      <c r="O7" s="154">
        <v>5366.75</v>
      </c>
      <c r="P7" s="154">
        <v>4961.05</v>
      </c>
      <c r="Q7" s="329">
        <v>5312.5</v>
      </c>
      <c r="R7" s="148">
        <v>5366.75</v>
      </c>
      <c r="S7" s="330">
        <v>4961.05</v>
      </c>
      <c r="T7" s="148">
        <v>5312.5</v>
      </c>
      <c r="U7" s="330">
        <v>11374.85</v>
      </c>
      <c r="V7" s="330">
        <v>10608.8</v>
      </c>
      <c r="W7" s="330">
        <v>11304.45</v>
      </c>
      <c r="Y7" s="175" t="str">
        <f t="shared" si="1"/>
        <v/>
      </c>
      <c r="Z7" s="175" t="str">
        <f t="shared" si="2"/>
        <v/>
      </c>
      <c r="AA7" s="175" t="str">
        <f t="shared" si="3"/>
        <v/>
      </c>
      <c r="AB7" s="175" t="e">
        <f>IF(ROUND(#REF!,0)=ROUND(U7,0),"",1)</f>
        <v>#REF!</v>
      </c>
      <c r="AC7" s="175" t="e">
        <f>IF(ROUND(#REF!,0)=ROUND(V7,0),"",1)</f>
        <v>#REF!</v>
      </c>
      <c r="AD7" s="175" t="e">
        <f>IF(ROUND(#REF!,0)=ROUND(W7,0),"",1)</f>
        <v>#REF!</v>
      </c>
    </row>
    <row r="8" spans="1:30" s="148" customFormat="1">
      <c r="A8" s="192">
        <v>40360</v>
      </c>
      <c r="B8" s="243">
        <v>1497</v>
      </c>
      <c r="C8" s="243">
        <v>45</v>
      </c>
      <c r="D8" s="243">
        <v>1373</v>
      </c>
      <c r="E8" s="462">
        <v>89.040207522697784</v>
      </c>
      <c r="F8" s="243">
        <v>22</v>
      </c>
      <c r="G8" s="243">
        <v>1219.0232100000001</v>
      </c>
      <c r="H8" s="243">
        <v>139416.60801999999</v>
      </c>
      <c r="I8" s="243">
        <v>278550.78507991397</v>
      </c>
      <c r="J8" s="243">
        <v>12661.399321814271</v>
      </c>
      <c r="K8" s="243">
        <v>22850.32662174775</v>
      </c>
      <c r="L8" s="243">
        <v>139416.60801999999</v>
      </c>
      <c r="M8" s="243">
        <v>278550.78507991397</v>
      </c>
      <c r="N8" s="243">
        <v>6340119.8593393397</v>
      </c>
      <c r="O8" s="154">
        <v>5477.5</v>
      </c>
      <c r="P8" s="154">
        <v>5225.6000000000004</v>
      </c>
      <c r="Q8" s="329">
        <v>5367.6</v>
      </c>
      <c r="R8" s="148">
        <v>5477.5</v>
      </c>
      <c r="S8" s="330">
        <v>5225.6000000000004</v>
      </c>
      <c r="T8" s="148">
        <v>5367.6</v>
      </c>
      <c r="U8" s="330">
        <v>11692.05</v>
      </c>
      <c r="V8" s="330">
        <v>11183.65</v>
      </c>
      <c r="W8" s="330">
        <v>11564.25</v>
      </c>
      <c r="Y8" s="175" t="str">
        <f t="shared" si="1"/>
        <v/>
      </c>
      <c r="Z8" s="175" t="str">
        <f t="shared" si="2"/>
        <v/>
      </c>
      <c r="AA8" s="175" t="str">
        <f t="shared" si="3"/>
        <v/>
      </c>
      <c r="AB8" s="175" t="e">
        <f>IF(ROUND(#REF!,0)=ROUND(U8,0),"",1)</f>
        <v>#REF!</v>
      </c>
      <c r="AC8" s="175" t="e">
        <f>IF(ROUND(#REF!,0)=ROUND(V8,0),"",1)</f>
        <v>#REF!</v>
      </c>
      <c r="AD8" s="175" t="e">
        <f>IF(ROUND(#REF!,0)=ROUND(W8,0),"",1)</f>
        <v>#REF!</v>
      </c>
    </row>
    <row r="9" spans="1:30" s="148" customFormat="1">
      <c r="A9" s="192">
        <v>40391</v>
      </c>
      <c r="B9" s="243">
        <v>1504</v>
      </c>
      <c r="C9" s="243">
        <v>54</v>
      </c>
      <c r="D9" s="243">
        <v>1389</v>
      </c>
      <c r="E9" s="462">
        <v>89.152759948652118</v>
      </c>
      <c r="F9" s="243">
        <v>22</v>
      </c>
      <c r="G9" s="243">
        <v>1360.9568300000001</v>
      </c>
      <c r="H9" s="243">
        <v>152467.39994</v>
      </c>
      <c r="I9" s="243">
        <v>311993.66498818004</v>
      </c>
      <c r="J9" s="243">
        <v>14181.530226735456</v>
      </c>
      <c r="K9" s="243">
        <v>22924.582037490494</v>
      </c>
      <c r="L9" s="243">
        <v>152467.39994</v>
      </c>
      <c r="M9" s="243">
        <v>311993.66498818004</v>
      </c>
      <c r="N9" s="243">
        <v>6393417.5369870597</v>
      </c>
      <c r="O9" s="154">
        <v>5549.8</v>
      </c>
      <c r="P9" s="154">
        <v>5348.9</v>
      </c>
      <c r="Q9" s="329">
        <v>5402.4</v>
      </c>
      <c r="R9" s="148">
        <v>5549.8</v>
      </c>
      <c r="S9" s="330">
        <v>5348.9</v>
      </c>
      <c r="T9" s="148">
        <v>5402.4</v>
      </c>
      <c r="U9" s="330">
        <v>12186.95</v>
      </c>
      <c r="V9" s="330">
        <v>11588.15</v>
      </c>
      <c r="W9" s="330">
        <v>11797.6</v>
      </c>
      <c r="Y9" s="175" t="str">
        <f t="shared" si="1"/>
        <v/>
      </c>
      <c r="Z9" s="175" t="str">
        <f t="shared" si="2"/>
        <v/>
      </c>
      <c r="AA9" s="175" t="str">
        <f t="shared" si="3"/>
        <v/>
      </c>
      <c r="AB9" s="175" t="e">
        <f>IF(ROUND(#REF!,0)=ROUND(U9,0),"",1)</f>
        <v>#REF!</v>
      </c>
      <c r="AC9" s="175" t="e">
        <f>IF(ROUND(#REF!,0)=ROUND(V9,0),"",1)</f>
        <v>#REF!</v>
      </c>
      <c r="AD9" s="175" t="e">
        <f>IF(ROUND(#REF!,0)=ROUND(W9,0),"",1)</f>
        <v>#REF!</v>
      </c>
    </row>
    <row r="10" spans="1:30" s="148" customFormat="1">
      <c r="A10" s="192">
        <v>40422</v>
      </c>
      <c r="B10" s="243">
        <v>1512</v>
      </c>
      <c r="C10" s="243">
        <v>54</v>
      </c>
      <c r="D10" s="243">
        <v>1395</v>
      </c>
      <c r="E10" s="462">
        <v>89.080459770114942</v>
      </c>
      <c r="F10" s="243">
        <v>21</v>
      </c>
      <c r="G10" s="243">
        <v>1369.05009</v>
      </c>
      <c r="H10" s="243">
        <v>173285.02357000002</v>
      </c>
      <c r="I10" s="243">
        <v>329868.70388303406</v>
      </c>
      <c r="J10" s="243">
        <v>15708.033518239718</v>
      </c>
      <c r="K10" s="243">
        <v>24094.714013205616</v>
      </c>
      <c r="L10" s="243">
        <v>173285.02357000002</v>
      </c>
      <c r="M10" s="243">
        <v>329868.70388303406</v>
      </c>
      <c r="N10" s="243">
        <v>6958533.5225521894</v>
      </c>
      <c r="O10" s="154">
        <v>6073.5</v>
      </c>
      <c r="P10" s="154">
        <v>5403.05</v>
      </c>
      <c r="Q10" s="329">
        <v>6029.95</v>
      </c>
      <c r="R10" s="148">
        <v>6073.5</v>
      </c>
      <c r="S10" s="330">
        <v>5403.05</v>
      </c>
      <c r="T10" s="148">
        <v>6029.95</v>
      </c>
      <c r="U10" s="330">
        <v>12811.85</v>
      </c>
      <c r="V10" s="330">
        <v>11825.8</v>
      </c>
      <c r="W10" s="330">
        <v>12585.3</v>
      </c>
      <c r="Y10" s="175" t="str">
        <f t="shared" si="1"/>
        <v/>
      </c>
      <c r="Z10" s="175" t="str">
        <f t="shared" si="2"/>
        <v/>
      </c>
      <c r="AA10" s="175" t="str">
        <f t="shared" si="3"/>
        <v/>
      </c>
      <c r="AB10" s="175" t="e">
        <f>IF(ROUND(#REF!,0)=ROUND(U10,0),"",1)</f>
        <v>#REF!</v>
      </c>
      <c r="AC10" s="175" t="e">
        <f>IF(ROUND(#REF!,0)=ROUND(V10,0),"",1)</f>
        <v>#REF!</v>
      </c>
      <c r="AD10" s="175" t="e">
        <f>IF(ROUND(#REF!,0)=ROUND(W10,0),"",1)</f>
        <v>#REF!</v>
      </c>
    </row>
    <row r="11" spans="1:30" s="148" customFormat="1">
      <c r="A11" s="192">
        <v>40452</v>
      </c>
      <c r="B11" s="243">
        <v>1530</v>
      </c>
      <c r="C11" s="243">
        <v>60</v>
      </c>
      <c r="D11" s="243">
        <v>1415</v>
      </c>
      <c r="E11" s="462">
        <v>88.993710691823907</v>
      </c>
      <c r="F11" s="243">
        <v>21</v>
      </c>
      <c r="G11" s="243">
        <v>1446.50225</v>
      </c>
      <c r="H11" s="243">
        <v>193248.44325000001</v>
      </c>
      <c r="I11" s="243">
        <v>360471.61089957203</v>
      </c>
      <c r="J11" s="243">
        <v>17165.314804741523</v>
      </c>
      <c r="K11" s="243">
        <v>24920.224693710086</v>
      </c>
      <c r="L11" s="243">
        <v>193248.44325000001</v>
      </c>
      <c r="M11" s="243">
        <v>360471.61089957203</v>
      </c>
      <c r="N11" s="243">
        <v>7055093.7861968093</v>
      </c>
      <c r="O11" s="154">
        <v>6284.1</v>
      </c>
      <c r="P11" s="154">
        <v>5937.1</v>
      </c>
      <c r="Q11" s="329">
        <v>6017.7</v>
      </c>
      <c r="R11" s="148">
        <v>6284.1</v>
      </c>
      <c r="S11" s="330">
        <v>5937.1</v>
      </c>
      <c r="T11" s="148">
        <v>6017.7</v>
      </c>
      <c r="U11" s="330">
        <v>13328.1</v>
      </c>
      <c r="V11" s="330">
        <v>12604.9</v>
      </c>
      <c r="W11" s="330">
        <v>13030</v>
      </c>
      <c r="Y11" s="175" t="str">
        <f t="shared" si="1"/>
        <v/>
      </c>
      <c r="Z11" s="175" t="str">
        <f t="shared" si="2"/>
        <v/>
      </c>
      <c r="AA11" s="175" t="str">
        <f t="shared" si="3"/>
        <v/>
      </c>
      <c r="AB11" s="175" t="e">
        <f>IF(ROUND(#REF!,0)=ROUND(U11,0),"",1)</f>
        <v>#REF!</v>
      </c>
      <c r="AC11" s="175" t="e">
        <f>IF(ROUND(#REF!,0)=ROUND(V11,0),"",1)</f>
        <v>#REF!</v>
      </c>
      <c r="AD11" s="175" t="e">
        <f>IF(ROUND(#REF!,0)=ROUND(W11,0),"",1)</f>
        <v>#REF!</v>
      </c>
    </row>
    <row r="12" spans="1:30" s="148" customFormat="1">
      <c r="A12" s="192">
        <v>40483</v>
      </c>
      <c r="B12" s="243">
        <v>1536</v>
      </c>
      <c r="C12" s="243">
        <v>59</v>
      </c>
      <c r="D12" s="243">
        <v>1419</v>
      </c>
      <c r="E12" s="462">
        <v>88.965517241379317</v>
      </c>
      <c r="F12" s="243">
        <v>21</v>
      </c>
      <c r="G12" s="243">
        <v>1413.49494</v>
      </c>
      <c r="H12" s="243">
        <v>188216.68613000002</v>
      </c>
      <c r="I12" s="243">
        <v>363992.96607478702</v>
      </c>
      <c r="J12" s="243">
        <v>17332.998384513667</v>
      </c>
      <c r="K12" s="243">
        <v>25751.274785234604</v>
      </c>
      <c r="L12" s="243">
        <v>188216.68613000002</v>
      </c>
      <c r="M12" s="243">
        <v>363992.96607478702</v>
      </c>
      <c r="N12" s="243">
        <v>6894911.6772598606</v>
      </c>
      <c r="O12" s="154">
        <v>6338.5</v>
      </c>
      <c r="P12" s="154">
        <v>5690.35</v>
      </c>
      <c r="Q12" s="329">
        <v>5862.7</v>
      </c>
      <c r="R12" s="148">
        <v>6338.5</v>
      </c>
      <c r="S12" s="330">
        <v>5690.35</v>
      </c>
      <c r="T12" s="148">
        <v>5862.7</v>
      </c>
      <c r="U12" s="330">
        <v>13624.1</v>
      </c>
      <c r="V12" s="330">
        <v>11371.4</v>
      </c>
      <c r="W12" s="330">
        <v>12338.8</v>
      </c>
      <c r="Y12" s="175" t="str">
        <f t="shared" si="1"/>
        <v/>
      </c>
      <c r="Z12" s="175" t="str">
        <f t="shared" si="2"/>
        <v/>
      </c>
      <c r="AA12" s="175" t="str">
        <f t="shared" si="3"/>
        <v/>
      </c>
      <c r="AB12" s="175" t="e">
        <f>IF(ROUND(#REF!,0)=ROUND(U12,0),"",1)</f>
        <v>#REF!</v>
      </c>
      <c r="AC12" s="175" t="e">
        <f>IF(ROUND(#REF!,0)=ROUND(V12,0),"",1)</f>
        <v>#REF!</v>
      </c>
      <c r="AD12" s="175" t="e">
        <f>IF(ROUND(#REF!,0)=ROUND(W12,0),"",1)</f>
        <v>#REF!</v>
      </c>
    </row>
    <row r="13" spans="1:30" s="148" customFormat="1">
      <c r="A13" s="192">
        <v>40513</v>
      </c>
      <c r="B13" s="243">
        <v>1552</v>
      </c>
      <c r="C13" s="243">
        <v>59</v>
      </c>
      <c r="D13" s="243">
        <v>1432</v>
      </c>
      <c r="E13" s="462">
        <v>88.888888888888886</v>
      </c>
      <c r="F13" s="243">
        <v>22</v>
      </c>
      <c r="G13" s="243">
        <v>1306.54961</v>
      </c>
      <c r="H13" s="243">
        <v>151108.31125</v>
      </c>
      <c r="I13" s="243">
        <v>295685.01645751297</v>
      </c>
      <c r="J13" s="243">
        <v>13440.228020796045</v>
      </c>
      <c r="K13" s="243">
        <v>22630.98271924883</v>
      </c>
      <c r="L13" s="243">
        <v>151108.31125</v>
      </c>
      <c r="M13" s="243">
        <v>295685.01645751297</v>
      </c>
      <c r="N13" s="243">
        <v>7139309.8443659004</v>
      </c>
      <c r="O13" s="154">
        <v>6147.3</v>
      </c>
      <c r="P13" s="154">
        <v>5721.15</v>
      </c>
      <c r="Q13" s="329">
        <v>6134.5</v>
      </c>
      <c r="R13" s="148">
        <v>6147.3</v>
      </c>
      <c r="S13" s="330">
        <v>5721.15</v>
      </c>
      <c r="T13" s="148">
        <v>6134.5</v>
      </c>
      <c r="U13" s="330">
        <v>12846.15</v>
      </c>
      <c r="V13" s="330">
        <v>11470.35</v>
      </c>
      <c r="W13" s="330">
        <v>12232.05</v>
      </c>
      <c r="Y13" s="175" t="str">
        <f t="shared" si="1"/>
        <v/>
      </c>
      <c r="Z13" s="175" t="str">
        <f t="shared" si="2"/>
        <v/>
      </c>
      <c r="AA13" s="175" t="str">
        <f t="shared" si="3"/>
        <v/>
      </c>
      <c r="AB13" s="175" t="e">
        <f>IF(ROUND(#REF!,0)=ROUND(U13,0),"",1)</f>
        <v>#REF!</v>
      </c>
      <c r="AC13" s="175" t="e">
        <f>IF(ROUND(#REF!,0)=ROUND(V13,0),"",1)</f>
        <v>#REF!</v>
      </c>
      <c r="AD13" s="175" t="e">
        <f>IF(ROUND(#REF!,0)=ROUND(W13,0),"",1)</f>
        <v>#REF!</v>
      </c>
    </row>
    <row r="14" spans="1:30" s="148" customFormat="1">
      <c r="A14" s="192">
        <v>40544</v>
      </c>
      <c r="B14" s="243">
        <v>1558</v>
      </c>
      <c r="C14" s="243">
        <v>59</v>
      </c>
      <c r="D14" s="243">
        <v>1462</v>
      </c>
      <c r="E14" s="462">
        <v>89.053803339517629</v>
      </c>
      <c r="F14" s="243">
        <v>20</v>
      </c>
      <c r="G14" s="243">
        <v>1184.02748</v>
      </c>
      <c r="H14" s="243">
        <v>130216.71518</v>
      </c>
      <c r="I14" s="243">
        <v>267331.805160299</v>
      </c>
      <c r="J14" s="243">
        <v>13366.59025801495</v>
      </c>
      <c r="K14" s="243">
        <v>22578.175732906049</v>
      </c>
      <c r="L14" s="243">
        <v>130216.71518</v>
      </c>
      <c r="M14" s="243">
        <v>267331.805160299</v>
      </c>
      <c r="N14" s="243">
        <v>6441490.89780303</v>
      </c>
      <c r="O14" s="154">
        <v>6181.05</v>
      </c>
      <c r="P14" s="154">
        <v>5416.65</v>
      </c>
      <c r="Q14" s="329">
        <v>5505.9</v>
      </c>
      <c r="R14" s="148">
        <v>6181.05</v>
      </c>
      <c r="S14" s="330">
        <v>5416.65</v>
      </c>
      <c r="T14" s="148">
        <v>5505.9</v>
      </c>
      <c r="U14" s="330">
        <v>12352.4</v>
      </c>
      <c r="V14" s="330">
        <v>10604.15</v>
      </c>
      <c r="W14" s="330">
        <v>10915.65</v>
      </c>
      <c r="Y14" s="175" t="str">
        <f t="shared" si="1"/>
        <v/>
      </c>
      <c r="Z14" s="175" t="str">
        <f t="shared" si="2"/>
        <v/>
      </c>
      <c r="AA14" s="175" t="str">
        <f t="shared" si="3"/>
        <v/>
      </c>
      <c r="AB14" s="175" t="e">
        <f>IF(ROUND(#REF!,0)=ROUND(U14,0),"",1)</f>
        <v>#REF!</v>
      </c>
      <c r="AC14" s="175" t="e">
        <f>IF(ROUND(#REF!,0)=ROUND(V14,0),"",1)</f>
        <v>#REF!</v>
      </c>
      <c r="AD14" s="175" t="e">
        <f>IF(ROUND(#REF!,0)=ROUND(W14,0),"",1)</f>
        <v>#REF!</v>
      </c>
    </row>
    <row r="15" spans="1:30" s="148" customFormat="1">
      <c r="A15" s="192">
        <v>40575</v>
      </c>
      <c r="B15" s="243">
        <v>1563</v>
      </c>
      <c r="C15" s="243">
        <v>61</v>
      </c>
      <c r="D15" s="243">
        <v>1470</v>
      </c>
      <c r="E15" s="462">
        <v>88.916256157635459</v>
      </c>
      <c r="F15" s="243">
        <v>20</v>
      </c>
      <c r="G15" s="243">
        <v>1278.14346</v>
      </c>
      <c r="H15" s="243">
        <v>141167.86897999997</v>
      </c>
      <c r="I15" s="243">
        <v>266503.74536604097</v>
      </c>
      <c r="J15" s="243">
        <v>13325.187268302048</v>
      </c>
      <c r="K15" s="243">
        <v>20850.847632240042</v>
      </c>
      <c r="L15" s="243">
        <v>141167.86897999997</v>
      </c>
      <c r="M15" s="243">
        <v>266503.74536604097</v>
      </c>
      <c r="N15" s="243">
        <v>6195967.3045662604</v>
      </c>
      <c r="O15" s="154">
        <v>5599.25</v>
      </c>
      <c r="P15" s="154">
        <v>5177.7</v>
      </c>
      <c r="Q15" s="329">
        <v>5333.25</v>
      </c>
      <c r="R15" s="148">
        <v>5599.25</v>
      </c>
      <c r="S15" s="330">
        <v>5177.7</v>
      </c>
      <c r="T15" s="148">
        <v>5333.25</v>
      </c>
      <c r="U15" s="330">
        <v>11133.95</v>
      </c>
      <c r="V15" s="330">
        <v>10037.9</v>
      </c>
      <c r="W15" s="330">
        <v>10448.85</v>
      </c>
      <c r="Y15" s="175" t="str">
        <f t="shared" si="1"/>
        <v/>
      </c>
      <c r="Z15" s="175" t="str">
        <f t="shared" si="2"/>
        <v/>
      </c>
      <c r="AA15" s="175" t="str">
        <f t="shared" si="3"/>
        <v/>
      </c>
      <c r="AB15" s="175" t="e">
        <f>IF(ROUND(#REF!,0)=ROUND(U15,0),"",1)</f>
        <v>#REF!</v>
      </c>
      <c r="AC15" s="175" t="e">
        <f>IF(ROUND(#REF!,0)=ROUND(V15,0),"",1)</f>
        <v>#REF!</v>
      </c>
      <c r="AD15" s="175" t="e">
        <f>IF(ROUND(#REF!,0)=ROUND(W15,0),"",1)</f>
        <v>#REF!</v>
      </c>
    </row>
    <row r="16" spans="1:30" s="148" customFormat="1">
      <c r="A16" s="192">
        <v>40603</v>
      </c>
      <c r="B16" s="243">
        <v>1574</v>
      </c>
      <c r="C16" s="243">
        <v>61</v>
      </c>
      <c r="D16" s="243">
        <v>1450</v>
      </c>
      <c r="E16" s="462">
        <v>88.685015290519871</v>
      </c>
      <c r="F16" s="243">
        <v>22</v>
      </c>
      <c r="G16" s="243">
        <v>1227.0752299999999</v>
      </c>
      <c r="H16" s="243">
        <v>127899.50750000001</v>
      </c>
      <c r="I16" s="243">
        <v>255711.897</v>
      </c>
      <c r="J16" s="243">
        <v>11623.268045454546</v>
      </c>
      <c r="K16" s="243">
        <v>20839.137711222484</v>
      </c>
      <c r="L16" s="243">
        <v>127899.50750000001</v>
      </c>
      <c r="M16" s="243">
        <v>255711.897</v>
      </c>
      <c r="N16" s="243">
        <v>6702615.5672644703</v>
      </c>
      <c r="O16" s="154">
        <v>5872</v>
      </c>
      <c r="P16" s="154">
        <v>5348.2</v>
      </c>
      <c r="Q16" s="329">
        <v>5833.75</v>
      </c>
      <c r="R16" s="148">
        <v>5872</v>
      </c>
      <c r="S16" s="330">
        <v>5348.2</v>
      </c>
      <c r="T16" s="148">
        <v>5833.75</v>
      </c>
      <c r="U16" s="330">
        <v>11355.35</v>
      </c>
      <c r="V16" s="330">
        <v>10484.950000000001</v>
      </c>
      <c r="W16" s="330">
        <v>11279.55</v>
      </c>
      <c r="Y16" s="175" t="str">
        <f t="shared" si="1"/>
        <v/>
      </c>
      <c r="Z16" s="175" t="str">
        <f t="shared" si="2"/>
        <v/>
      </c>
      <c r="AA16" s="175" t="str">
        <f t="shared" si="3"/>
        <v/>
      </c>
      <c r="AB16" s="175" t="e">
        <f>IF(ROUND(#REF!,0)=ROUND(U16,0),"",1)</f>
        <v>#REF!</v>
      </c>
      <c r="AC16" s="175" t="e">
        <f>IF(ROUND(#REF!,0)=ROUND(V16,0),"",1)</f>
        <v>#REF!</v>
      </c>
      <c r="AD16" s="175" t="e">
        <f>IF(ROUND(#REF!,0)=ROUND(W16,0),"",1)</f>
        <v>#REF!</v>
      </c>
    </row>
    <row r="17" spans="1:30" s="148" customFormat="1">
      <c r="A17" s="192">
        <v>40634</v>
      </c>
      <c r="B17" s="243">
        <v>1578</v>
      </c>
      <c r="C17" s="243">
        <v>61</v>
      </c>
      <c r="D17" s="243">
        <v>1453</v>
      </c>
      <c r="E17" s="462">
        <v>88.651616839536302</v>
      </c>
      <c r="F17" s="243">
        <v>18</v>
      </c>
      <c r="G17" s="243">
        <v>1073.42677</v>
      </c>
      <c r="H17" s="243">
        <v>129429.08100000001</v>
      </c>
      <c r="I17" s="243">
        <v>228348.42</v>
      </c>
      <c r="J17" s="243">
        <v>12686.023333333334</v>
      </c>
      <c r="K17" s="243">
        <v>21272.845654855431</v>
      </c>
      <c r="L17" s="243">
        <v>129429.08100000001</v>
      </c>
      <c r="M17" s="243">
        <v>228348.42</v>
      </c>
      <c r="N17" s="243">
        <v>6753614.3537342995</v>
      </c>
      <c r="O17" s="154">
        <v>5944.45</v>
      </c>
      <c r="P17" s="154">
        <v>5693.25</v>
      </c>
      <c r="Q17" s="329">
        <v>5749.5</v>
      </c>
      <c r="R17" s="148">
        <v>5944.45</v>
      </c>
      <c r="S17" s="330">
        <v>5693.25</v>
      </c>
      <c r="T17" s="148">
        <v>5749.5</v>
      </c>
      <c r="U17" s="330">
        <v>11758.15</v>
      </c>
      <c r="V17" s="330">
        <v>11259.7</v>
      </c>
      <c r="W17" s="330">
        <v>11376.7</v>
      </c>
      <c r="Y17" s="175" t="str">
        <f t="shared" si="1"/>
        <v/>
      </c>
      <c r="Z17" s="175" t="str">
        <f t="shared" si="2"/>
        <v/>
      </c>
      <c r="AA17" s="175" t="str">
        <f t="shared" si="3"/>
        <v/>
      </c>
      <c r="AB17" s="175" t="e">
        <f>IF(ROUND(#REF!,0)=ROUND(U17,0),"",1)</f>
        <v>#REF!</v>
      </c>
      <c r="AC17" s="175" t="e">
        <f>IF(ROUND(#REF!,0)=ROUND(V17,0),"",1)</f>
        <v>#REF!</v>
      </c>
      <c r="AD17" s="175" t="e">
        <f>IF(ROUND(#REF!,0)=ROUND(W17,0),"",1)</f>
        <v>#REF!</v>
      </c>
    </row>
    <row r="18" spans="1:30" s="148" customFormat="1">
      <c r="A18" s="192">
        <v>40664</v>
      </c>
      <c r="B18" s="243">
        <v>1585</v>
      </c>
      <c r="C18" s="243">
        <v>61</v>
      </c>
      <c r="D18" s="243">
        <v>1463</v>
      </c>
      <c r="E18" s="462">
        <v>88.882138517618472</v>
      </c>
      <c r="F18" s="243">
        <v>22</v>
      </c>
      <c r="G18" s="243">
        <v>1150.90807</v>
      </c>
      <c r="H18" s="243">
        <v>115856.94</v>
      </c>
      <c r="I18" s="243">
        <v>233875.97640000001</v>
      </c>
      <c r="J18" s="243">
        <v>10630.726200000001</v>
      </c>
      <c r="K18" s="243">
        <v>20320.995437976206</v>
      </c>
      <c r="L18" s="243">
        <v>115856.94</v>
      </c>
      <c r="M18" s="243">
        <v>233875.97640000001</v>
      </c>
      <c r="N18" s="243">
        <v>6569742.7456485294</v>
      </c>
      <c r="O18" s="154">
        <v>5775.25</v>
      </c>
      <c r="P18" s="154">
        <v>5328.7</v>
      </c>
      <c r="Q18" s="329">
        <v>5560.15</v>
      </c>
      <c r="R18" s="148">
        <v>5775.25</v>
      </c>
      <c r="S18" s="330">
        <v>5328.7</v>
      </c>
      <c r="T18" s="148">
        <v>5560.15</v>
      </c>
      <c r="U18" s="330">
        <v>11475.4</v>
      </c>
      <c r="V18" s="330">
        <v>10746.7</v>
      </c>
      <c r="W18" s="330">
        <v>11444.15</v>
      </c>
      <c r="Y18" s="175" t="str">
        <f t="shared" si="1"/>
        <v/>
      </c>
      <c r="Z18" s="175" t="str">
        <f t="shared" si="2"/>
        <v/>
      </c>
      <c r="AA18" s="175" t="str">
        <f t="shared" si="3"/>
        <v/>
      </c>
      <c r="AB18" s="175" t="e">
        <f>IF(ROUND(#REF!,0)=ROUND(U18,0),"",1)</f>
        <v>#REF!</v>
      </c>
      <c r="AC18" s="175" t="e">
        <f>IF(ROUND(#REF!,0)=ROUND(V18,0),"",1)</f>
        <v>#REF!</v>
      </c>
      <c r="AD18" s="175" t="e">
        <f>IF(ROUND(#REF!,0)=ROUND(W18,0),"",1)</f>
        <v>#REF!</v>
      </c>
    </row>
    <row r="19" spans="1:30" s="148" customFormat="1">
      <c r="A19" s="192">
        <v>40695</v>
      </c>
      <c r="B19" s="243">
        <v>1599</v>
      </c>
      <c r="C19" s="243">
        <v>61</v>
      </c>
      <c r="D19" s="243">
        <v>1474</v>
      </c>
      <c r="E19" s="462">
        <v>88.795180722891558</v>
      </c>
      <c r="F19" s="243">
        <v>22</v>
      </c>
      <c r="G19" s="243">
        <v>1159.36392</v>
      </c>
      <c r="H19" s="243">
        <v>122298.71219999999</v>
      </c>
      <c r="I19" s="243">
        <v>222457.12229999999</v>
      </c>
      <c r="J19" s="243">
        <v>10111.687377272727</v>
      </c>
      <c r="K19" s="243">
        <v>19187.859692925409</v>
      </c>
      <c r="L19" s="243">
        <v>122298.71219999999</v>
      </c>
      <c r="M19" s="243">
        <v>222457.12229999999</v>
      </c>
      <c r="N19" s="243">
        <v>6574743.2007984798</v>
      </c>
      <c r="O19" s="154">
        <v>5657.9</v>
      </c>
      <c r="P19" s="154">
        <v>5195.8999999999996</v>
      </c>
      <c r="Q19" s="329">
        <v>5647.4</v>
      </c>
      <c r="R19" s="148">
        <v>5657.9</v>
      </c>
      <c r="S19" s="330">
        <v>5195.8999999999996</v>
      </c>
      <c r="T19" s="148">
        <v>5647.4</v>
      </c>
      <c r="U19" s="330">
        <v>11515.3</v>
      </c>
      <c r="V19" s="330">
        <v>10642.2</v>
      </c>
      <c r="W19" s="330">
        <v>11234.9</v>
      </c>
      <c r="Y19" s="175" t="str">
        <f t="shared" si="1"/>
        <v/>
      </c>
      <c r="Z19" s="175" t="str">
        <f t="shared" si="2"/>
        <v/>
      </c>
      <c r="AA19" s="175" t="str">
        <f t="shared" si="3"/>
        <v/>
      </c>
      <c r="AB19" s="175" t="e">
        <f>IF(ROUND(#REF!,0)=ROUND(U19,0),"",1)</f>
        <v>#REF!</v>
      </c>
      <c r="AC19" s="175" t="e">
        <f>IF(ROUND(#REF!,0)=ROUND(V19,0),"",1)</f>
        <v>#REF!</v>
      </c>
      <c r="AD19" s="175" t="e">
        <f>IF(ROUND(#REF!,0)=ROUND(W19,0),"",1)</f>
        <v>#REF!</v>
      </c>
    </row>
    <row r="20" spans="1:30" s="148" customFormat="1">
      <c r="A20" s="192">
        <v>40725</v>
      </c>
      <c r="B20" s="243">
        <v>1606</v>
      </c>
      <c r="C20" s="243">
        <v>60</v>
      </c>
      <c r="D20" s="243">
        <v>1478</v>
      </c>
      <c r="E20" s="462">
        <v>88.715486194477791</v>
      </c>
      <c r="F20" s="243">
        <v>21</v>
      </c>
      <c r="G20" s="243">
        <v>1157.81026</v>
      </c>
      <c r="H20" s="243">
        <v>122590.11410000001</v>
      </c>
      <c r="I20" s="243">
        <v>230002.51749999999</v>
      </c>
      <c r="J20" s="243">
        <v>10952.500833333334</v>
      </c>
      <c r="K20" s="243">
        <v>19865.303102427162</v>
      </c>
      <c r="L20" s="243">
        <v>122590.11410000001</v>
      </c>
      <c r="M20" s="243">
        <v>230002.51749999999</v>
      </c>
      <c r="N20" s="243">
        <v>6462237.6721827202</v>
      </c>
      <c r="O20" s="154">
        <v>5740.4</v>
      </c>
      <c r="P20" s="154">
        <v>5453.95</v>
      </c>
      <c r="Q20" s="329">
        <v>5482</v>
      </c>
      <c r="R20" s="148">
        <v>5740.4</v>
      </c>
      <c r="S20" s="330">
        <v>5453.95</v>
      </c>
      <c r="T20" s="148">
        <v>5482</v>
      </c>
      <c r="U20" s="330">
        <v>11550</v>
      </c>
      <c r="V20" s="330">
        <v>10862.1</v>
      </c>
      <c r="W20" s="330">
        <v>10910.2</v>
      </c>
      <c r="Y20" s="175" t="str">
        <f t="shared" si="1"/>
        <v/>
      </c>
      <c r="Z20" s="175" t="str">
        <f t="shared" si="2"/>
        <v/>
      </c>
      <c r="AA20" s="175" t="str">
        <f t="shared" si="3"/>
        <v/>
      </c>
      <c r="AB20" s="175" t="e">
        <f>IF(ROUND(#REF!,0)=ROUND(U20,0),"",1)</f>
        <v>#REF!</v>
      </c>
      <c r="AC20" s="175" t="e">
        <f>IF(ROUND(#REF!,0)=ROUND(V20,0),"",1)</f>
        <v>#REF!</v>
      </c>
      <c r="AD20" s="175" t="e">
        <f>IF(ROUND(#REF!,0)=ROUND(W20,0),"",1)</f>
        <v>#REF!</v>
      </c>
    </row>
    <row r="21" spans="1:30" s="148" customFormat="1">
      <c r="A21" s="192">
        <v>40756</v>
      </c>
      <c r="B21" s="243">
        <v>1615</v>
      </c>
      <c r="C21" s="243">
        <v>60</v>
      </c>
      <c r="D21" s="243">
        <v>1489</v>
      </c>
      <c r="E21" s="462">
        <v>88.895522388059703</v>
      </c>
      <c r="F21" s="243">
        <v>21</v>
      </c>
      <c r="G21" s="243">
        <v>1235.8499999999999</v>
      </c>
      <c r="H21" s="243">
        <v>133109.86139999999</v>
      </c>
      <c r="I21" s="243">
        <v>235253.3591</v>
      </c>
      <c r="J21" s="243">
        <v>11202.54090952381</v>
      </c>
      <c r="K21" s="243">
        <v>19035.753457134768</v>
      </c>
      <c r="L21" s="243">
        <v>133109.86139999999</v>
      </c>
      <c r="M21" s="243">
        <v>235253.3591</v>
      </c>
      <c r="N21" s="243">
        <v>5921683.6994026704</v>
      </c>
      <c r="O21" s="154">
        <v>5551.9</v>
      </c>
      <c r="P21" s="154">
        <v>4720</v>
      </c>
      <c r="Q21" s="329">
        <v>5001</v>
      </c>
      <c r="R21" s="148">
        <v>5551.9</v>
      </c>
      <c r="S21" s="330">
        <v>4720</v>
      </c>
      <c r="T21" s="148">
        <v>5001</v>
      </c>
      <c r="U21" s="330">
        <v>11038.6</v>
      </c>
      <c r="V21" s="330">
        <v>9572.5499999999993</v>
      </c>
      <c r="W21" s="330">
        <v>9989</v>
      </c>
      <c r="Y21" s="175" t="str">
        <f t="shared" si="1"/>
        <v/>
      </c>
      <c r="Z21" s="175" t="str">
        <f t="shared" si="2"/>
        <v/>
      </c>
      <c r="AA21" s="175" t="str">
        <f t="shared" si="3"/>
        <v/>
      </c>
      <c r="AB21" s="175" t="e">
        <f>IF(ROUND(#REF!,0)=ROUND(U21,0),"",1)</f>
        <v>#REF!</v>
      </c>
      <c r="AC21" s="175" t="e">
        <f>IF(ROUND(#REF!,0)=ROUND(V21,0),"",1)</f>
        <v>#REF!</v>
      </c>
      <c r="AD21" s="175" t="e">
        <f>IF(ROUND(#REF!,0)=ROUND(W21,0),"",1)</f>
        <v>#REF!</v>
      </c>
    </row>
    <row r="22" spans="1:30" s="148" customFormat="1">
      <c r="A22" s="192">
        <v>40787</v>
      </c>
      <c r="B22" s="243">
        <v>1622</v>
      </c>
      <c r="C22" s="243">
        <v>60</v>
      </c>
      <c r="D22" s="243">
        <v>1495</v>
      </c>
      <c r="E22" s="462">
        <v>88.882282996432821</v>
      </c>
      <c r="F22" s="243">
        <v>21</v>
      </c>
      <c r="G22" s="243">
        <v>1225.9283600000001</v>
      </c>
      <c r="H22" s="243">
        <v>132297.71739999999</v>
      </c>
      <c r="I22" s="243">
        <v>235270.19186750101</v>
      </c>
      <c r="J22" s="243">
        <v>11203.342469881001</v>
      </c>
      <c r="K22" s="243">
        <v>19191.186005967022</v>
      </c>
      <c r="L22" s="243">
        <v>132297.71739999999</v>
      </c>
      <c r="M22" s="243">
        <v>235270.19186750101</v>
      </c>
      <c r="N22" s="243">
        <v>5820334.0781351496</v>
      </c>
      <c r="O22" s="154">
        <v>5169.25</v>
      </c>
      <c r="P22" s="154">
        <v>4758.8500000000004</v>
      </c>
      <c r="Q22" s="329">
        <v>4943.25</v>
      </c>
      <c r="R22" s="148">
        <v>5169.25</v>
      </c>
      <c r="S22" s="330">
        <v>4758.8500000000004</v>
      </c>
      <c r="T22" s="148">
        <v>4943.25</v>
      </c>
      <c r="U22" s="330">
        <v>10417.15</v>
      </c>
      <c r="V22" s="330">
        <v>9637.2000000000007</v>
      </c>
      <c r="W22" s="330">
        <v>9822.2000000000007</v>
      </c>
      <c r="Y22" s="175" t="str">
        <f t="shared" si="1"/>
        <v/>
      </c>
      <c r="Z22" s="175" t="str">
        <f t="shared" si="2"/>
        <v/>
      </c>
      <c r="AA22" s="175" t="str">
        <f t="shared" si="3"/>
        <v/>
      </c>
      <c r="AB22" s="175" t="e">
        <f>IF(ROUND(#REF!,0)=ROUND(U22,0),"",1)</f>
        <v>#REF!</v>
      </c>
      <c r="AC22" s="175" t="e">
        <f>IF(ROUND(#REF!,0)=ROUND(V22,0),"",1)</f>
        <v>#REF!</v>
      </c>
      <c r="AD22" s="175" t="e">
        <f>IF(ROUND(#REF!,0)=ROUND(W22,0),"",1)</f>
        <v>#REF!</v>
      </c>
    </row>
    <row r="23" spans="1:30" s="148" customFormat="1">
      <c r="A23" s="192">
        <v>40817</v>
      </c>
      <c r="B23" s="243">
        <v>1631</v>
      </c>
      <c r="C23" s="243">
        <v>66</v>
      </c>
      <c r="D23" s="243">
        <v>1510</v>
      </c>
      <c r="E23" s="462">
        <v>88.98055391868003</v>
      </c>
      <c r="F23" s="243">
        <v>19</v>
      </c>
      <c r="G23" s="243">
        <v>1007.54332</v>
      </c>
      <c r="H23" s="243">
        <v>101204.74322999999</v>
      </c>
      <c r="I23" s="243">
        <v>193292.75054077301</v>
      </c>
      <c r="J23" s="243">
        <v>10173.302660040685</v>
      </c>
      <c r="K23" s="243">
        <v>19184.559780593157</v>
      </c>
      <c r="L23" s="243">
        <v>101204.74322999999</v>
      </c>
      <c r="M23" s="243">
        <v>193292.75054077301</v>
      </c>
      <c r="N23" s="243">
        <v>6101891.3623371497</v>
      </c>
      <c r="O23" s="154">
        <v>5399.7</v>
      </c>
      <c r="P23" s="154">
        <v>4728.3</v>
      </c>
      <c r="Q23" s="329">
        <v>5326.6</v>
      </c>
      <c r="R23" s="148">
        <v>5399.7</v>
      </c>
      <c r="S23" s="330">
        <v>4728.3</v>
      </c>
      <c r="T23" s="148">
        <v>5326.6</v>
      </c>
      <c r="U23" s="330">
        <v>10078.6</v>
      </c>
      <c r="V23" s="330">
        <v>9355.7999999999993</v>
      </c>
      <c r="W23" s="330">
        <v>10047.15</v>
      </c>
      <c r="Y23" s="175" t="str">
        <f t="shared" si="1"/>
        <v/>
      </c>
      <c r="Z23" s="175" t="str">
        <f t="shared" si="2"/>
        <v/>
      </c>
      <c r="AA23" s="175" t="str">
        <f t="shared" si="3"/>
        <v/>
      </c>
      <c r="AB23" s="175" t="e">
        <f>IF(ROUND(#REF!,0)=ROUND(U23,0),"",1)</f>
        <v>#REF!</v>
      </c>
      <c r="AC23" s="175" t="e">
        <f>IF(ROUND(#REF!,0)=ROUND(V23,0),"",1)</f>
        <v>#REF!</v>
      </c>
      <c r="AD23" s="175" t="e">
        <f>IF(ROUND(#REF!,0)=ROUND(W23,0),"",1)</f>
        <v>#REF!</v>
      </c>
    </row>
    <row r="24" spans="1:30" s="148" customFormat="1">
      <c r="A24" s="192">
        <v>40848</v>
      </c>
      <c r="B24" s="243">
        <v>1633</v>
      </c>
      <c r="C24" s="243">
        <v>66</v>
      </c>
      <c r="D24" s="243">
        <v>1512</v>
      </c>
      <c r="E24" s="462">
        <v>88.99352560329605</v>
      </c>
      <c r="F24" s="243">
        <v>20</v>
      </c>
      <c r="G24" s="243">
        <v>1114.0468900000001</v>
      </c>
      <c r="H24" s="243">
        <v>123803.6966</v>
      </c>
      <c r="I24" s="243">
        <v>206343.94605952801</v>
      </c>
      <c r="J24" s="243">
        <v>10317.197302976401</v>
      </c>
      <c r="K24" s="243">
        <v>18522.016255485258</v>
      </c>
      <c r="L24" s="243">
        <v>123803.6966</v>
      </c>
      <c r="M24" s="243">
        <v>206343.94605952801</v>
      </c>
      <c r="N24" s="243">
        <v>5547723.02159613</v>
      </c>
      <c r="O24" s="154">
        <v>5326.45</v>
      </c>
      <c r="P24" s="154">
        <v>4639.1000000000004</v>
      </c>
      <c r="Q24" s="329">
        <v>4832.05</v>
      </c>
      <c r="R24" s="148">
        <v>5326.45</v>
      </c>
      <c r="S24" s="330">
        <v>4639.1000000000004</v>
      </c>
      <c r="T24" s="148">
        <v>4832.05</v>
      </c>
      <c r="U24" s="330">
        <v>10216.450000000001</v>
      </c>
      <c r="V24" s="330">
        <v>8802.9</v>
      </c>
      <c r="W24" s="330">
        <v>9089.9500000000007</v>
      </c>
      <c r="Y24" s="175" t="str">
        <f t="shared" si="1"/>
        <v/>
      </c>
      <c r="Z24" s="175" t="str">
        <f t="shared" si="2"/>
        <v/>
      </c>
      <c r="AA24" s="175" t="str">
        <f t="shared" si="3"/>
        <v/>
      </c>
      <c r="AB24" s="175" t="e">
        <f>IF(ROUND(#REF!,0)=ROUND(U24,0),"",1)</f>
        <v>#REF!</v>
      </c>
      <c r="AC24" s="175" t="e">
        <f>IF(ROUND(#REF!,0)=ROUND(V24,0),"",1)</f>
        <v>#REF!</v>
      </c>
      <c r="AD24" s="175" t="e">
        <f>IF(ROUND(#REF!,0)=ROUND(W24,0),"",1)</f>
        <v>#REF!</v>
      </c>
    </row>
    <row r="25" spans="1:30" s="148" customFormat="1">
      <c r="A25" s="192">
        <v>40878</v>
      </c>
      <c r="B25" s="245">
        <v>1640</v>
      </c>
      <c r="C25" s="245">
        <v>71</v>
      </c>
      <c r="D25" s="245">
        <v>1520</v>
      </c>
      <c r="E25" s="463">
        <v>88.836937463471656</v>
      </c>
      <c r="F25" s="245">
        <v>21</v>
      </c>
      <c r="G25" s="245">
        <v>1075.52828</v>
      </c>
      <c r="H25" s="245">
        <v>115114.90240999997</v>
      </c>
      <c r="I25" s="245">
        <v>188886.44294832903</v>
      </c>
      <c r="J25" s="245">
        <v>8994.5925213490009</v>
      </c>
      <c r="K25" s="245">
        <v>17562.201427965152</v>
      </c>
      <c r="L25" s="245">
        <v>115114.90240999997</v>
      </c>
      <c r="M25" s="245">
        <v>188886.44294832903</v>
      </c>
      <c r="N25" s="245">
        <v>5232273.3211615495</v>
      </c>
      <c r="O25" s="154">
        <v>5099.25</v>
      </c>
      <c r="P25" s="154">
        <v>4531.1499999999996</v>
      </c>
      <c r="Q25" s="329">
        <v>4624.3</v>
      </c>
      <c r="R25" s="148">
        <v>5099.25</v>
      </c>
      <c r="S25" s="330">
        <v>4531.1499999999996</v>
      </c>
      <c r="U25" s="330">
        <v>9525.1</v>
      </c>
      <c r="V25" s="330">
        <v>8258.5</v>
      </c>
      <c r="W25" s="330">
        <v>8333.1</v>
      </c>
      <c r="Y25" s="175" t="str">
        <f>IF(ROUND(O25,0)=ROUND(R25,0),"",1)</f>
        <v/>
      </c>
      <c r="Z25" s="175" t="str">
        <f>IF(ROUND(P25,0)=ROUND(S25,0),"",1)</f>
        <v/>
      </c>
      <c r="AA25" s="175"/>
      <c r="AB25" s="175" t="e">
        <f>IF(ROUND(#REF!,0)=ROUND(U25,0),"",1)</f>
        <v>#REF!</v>
      </c>
      <c r="AC25" s="175" t="e">
        <f>IF(ROUND(#REF!,0)=ROUND(V25,0),"",1)</f>
        <v>#REF!</v>
      </c>
      <c r="AD25" s="175" t="e">
        <f>IF(ROUND(#REF!,0)=ROUND(W25,0),"",1)</f>
        <v>#REF!</v>
      </c>
    </row>
    <row r="26" spans="1:30" s="148" customFormat="1" ht="14.25" customHeight="1">
      <c r="A26" s="192">
        <v>40919</v>
      </c>
      <c r="B26" s="243">
        <v>1641</v>
      </c>
      <c r="C26" s="243">
        <v>71</v>
      </c>
      <c r="D26" s="243">
        <v>1520</v>
      </c>
      <c r="E26" s="462">
        <v>88.785046728971963</v>
      </c>
      <c r="F26" s="243">
        <v>22</v>
      </c>
      <c r="G26" s="243">
        <v>1312.3193799999999</v>
      </c>
      <c r="H26" s="243">
        <v>148303.38881999999</v>
      </c>
      <c r="I26" s="243">
        <v>236872.17183080403</v>
      </c>
      <c r="J26" s="243">
        <v>10766.916901400184</v>
      </c>
      <c r="K26" s="243">
        <v>18049.887507628217</v>
      </c>
      <c r="L26" s="243">
        <v>148303.38881999999</v>
      </c>
      <c r="M26" s="243">
        <v>236872.17183080403</v>
      </c>
      <c r="N26" s="243">
        <v>5937038.9149680203</v>
      </c>
      <c r="O26" s="154">
        <v>5217</v>
      </c>
      <c r="P26" s="154">
        <v>4588.05</v>
      </c>
      <c r="Q26" s="329">
        <v>5199.25</v>
      </c>
      <c r="S26" s="330"/>
      <c r="U26" s="330"/>
      <c r="V26" s="330"/>
      <c r="W26" s="330"/>
      <c r="Y26" s="175"/>
      <c r="Z26" s="175"/>
      <c r="AA26" s="175"/>
      <c r="AB26" s="175"/>
      <c r="AC26" s="175"/>
      <c r="AD26" s="175"/>
    </row>
    <row r="27" spans="1:30" s="148" customFormat="1">
      <c r="A27" s="192">
        <v>40951</v>
      </c>
      <c r="B27" s="243">
        <v>1644</v>
      </c>
      <c r="C27" s="243">
        <v>71</v>
      </c>
      <c r="D27" s="243">
        <v>1523</v>
      </c>
      <c r="E27" s="462">
        <v>88.804664723032062</v>
      </c>
      <c r="F27" s="243">
        <v>20</v>
      </c>
      <c r="G27" s="243">
        <v>1535.21723</v>
      </c>
      <c r="H27" s="243">
        <v>207991.23230999999</v>
      </c>
      <c r="I27" s="243">
        <v>327808.18637808005</v>
      </c>
      <c r="J27" s="243">
        <v>16390.409318904003</v>
      </c>
      <c r="K27" s="243">
        <v>21352.560404632772</v>
      </c>
      <c r="L27" s="243">
        <v>207991.23230999999</v>
      </c>
      <c r="M27" s="243">
        <v>327808.18637808005</v>
      </c>
      <c r="N27" s="243">
        <v>6233250.4295420898</v>
      </c>
      <c r="O27" s="154">
        <v>5629.95</v>
      </c>
      <c r="P27" s="154">
        <v>5159</v>
      </c>
      <c r="Q27" s="329">
        <v>5385.2</v>
      </c>
      <c r="S27" s="330"/>
      <c r="U27" s="330"/>
      <c r="V27" s="330"/>
      <c r="W27" s="330"/>
      <c r="Y27" s="175"/>
      <c r="Z27" s="175"/>
      <c r="AA27" s="175"/>
      <c r="AB27" s="175"/>
      <c r="AC27" s="175"/>
      <c r="AD27" s="175"/>
    </row>
    <row r="28" spans="1:30" s="148" customFormat="1">
      <c r="A28" s="192">
        <v>40979</v>
      </c>
      <c r="B28" s="243">
        <v>1646</v>
      </c>
      <c r="C28" s="243">
        <v>73</v>
      </c>
      <c r="D28" s="243">
        <v>1533</v>
      </c>
      <c r="E28" s="462">
        <v>89.179755671902271</v>
      </c>
      <c r="F28" s="243">
        <v>22</v>
      </c>
      <c r="G28" s="243">
        <v>1329.4238800000001</v>
      </c>
      <c r="H28" s="243">
        <v>164977.60738</v>
      </c>
      <c r="I28" s="243">
        <v>272482.11141128099</v>
      </c>
      <c r="J28" s="243">
        <v>12385.55051869459</v>
      </c>
      <c r="K28" s="243">
        <v>20496.255220816478</v>
      </c>
      <c r="L28" s="243">
        <v>164977.60738</v>
      </c>
      <c r="M28" s="243">
        <v>272482.11141128099</v>
      </c>
      <c r="N28" s="243">
        <v>6096517.5532746706</v>
      </c>
      <c r="O28" s="154">
        <v>5499.4</v>
      </c>
      <c r="P28" s="154">
        <v>5135.95</v>
      </c>
      <c r="Q28" s="329">
        <v>5295.55</v>
      </c>
      <c r="S28" s="330"/>
      <c r="U28" s="330"/>
      <c r="V28" s="330"/>
      <c r="W28" s="330"/>
      <c r="Y28" s="175"/>
      <c r="Z28" s="175"/>
      <c r="AA28" s="175"/>
      <c r="AB28" s="175"/>
      <c r="AC28" s="175"/>
      <c r="AD28" s="175"/>
    </row>
    <row r="29" spans="1:30" s="148" customFormat="1">
      <c r="A29" s="192">
        <v>41011</v>
      </c>
      <c r="B29" s="243">
        <v>1649</v>
      </c>
      <c r="C29" s="243">
        <v>72</v>
      </c>
      <c r="D29" s="243">
        <v>1529</v>
      </c>
      <c r="E29" s="462">
        <v>88.843695525857058</v>
      </c>
      <c r="F29" s="243">
        <v>20</v>
      </c>
      <c r="G29" s="243">
        <v>999.29083000000003</v>
      </c>
      <c r="H29" s="243">
        <v>116755.2865</v>
      </c>
      <c r="I29" s="243">
        <v>198324.39663234199</v>
      </c>
      <c r="J29" s="243">
        <v>9916.2198316170998</v>
      </c>
      <c r="K29" s="243">
        <v>19846.514215720563</v>
      </c>
      <c r="L29" s="243">
        <v>116755.2865</v>
      </c>
      <c r="M29" s="243">
        <v>198324.39663234199</v>
      </c>
      <c r="N29" s="243">
        <v>6059257.9936482599</v>
      </c>
      <c r="O29" s="154">
        <v>5378.75</v>
      </c>
      <c r="P29" s="154">
        <v>5154.3</v>
      </c>
      <c r="Q29" s="329">
        <v>5248.15</v>
      </c>
      <c r="S29" s="330"/>
      <c r="U29" s="330"/>
      <c r="V29" s="330"/>
      <c r="W29" s="330"/>
      <c r="Y29" s="175"/>
      <c r="Z29" s="175"/>
      <c r="AA29" s="175"/>
      <c r="AB29" s="175"/>
      <c r="AC29" s="175"/>
      <c r="AD29" s="175"/>
    </row>
    <row r="30" spans="1:30" s="148" customFormat="1">
      <c r="A30" s="192">
        <v>41042</v>
      </c>
      <c r="B30" s="243">
        <v>1651</v>
      </c>
      <c r="C30" s="243">
        <v>73</v>
      </c>
      <c r="D30" s="243">
        <v>1530</v>
      </c>
      <c r="E30" s="462">
        <v>88.747099767981439</v>
      </c>
      <c r="F30" s="243">
        <v>22</v>
      </c>
      <c r="G30" s="243">
        <v>1143.3327099999999</v>
      </c>
      <c r="H30" s="243">
        <v>129997.16800000001</v>
      </c>
      <c r="I30" s="243">
        <v>216754.89535047801</v>
      </c>
      <c r="J30" s="243">
        <v>9852.4952432035461</v>
      </c>
      <c r="K30" s="243">
        <v>18958.164448078987</v>
      </c>
      <c r="L30" s="243">
        <v>129997.16800000001</v>
      </c>
      <c r="M30" s="243">
        <v>216754.89535047801</v>
      </c>
      <c r="N30" s="243">
        <v>5695547.1662070602</v>
      </c>
      <c r="O30" s="154">
        <v>5279.6</v>
      </c>
      <c r="P30" s="154">
        <v>4788.95</v>
      </c>
      <c r="Q30" s="329">
        <v>4924.25</v>
      </c>
      <c r="S30" s="330"/>
      <c r="U30" s="330"/>
      <c r="V30" s="330"/>
      <c r="W30" s="330"/>
      <c r="Y30" s="175"/>
      <c r="Z30" s="175"/>
      <c r="AA30" s="175"/>
      <c r="AB30" s="175"/>
      <c r="AC30" s="175"/>
      <c r="AD30" s="175"/>
    </row>
    <row r="31" spans="1:30" s="148" customFormat="1">
      <c r="A31" s="192">
        <v>41072</v>
      </c>
      <c r="B31" s="243">
        <v>1648</v>
      </c>
      <c r="C31" s="243">
        <v>73</v>
      </c>
      <c r="D31" s="243">
        <v>1532</v>
      </c>
      <c r="E31" s="462">
        <v>89.018012783265547</v>
      </c>
      <c r="F31" s="243">
        <v>21</v>
      </c>
      <c r="G31" s="243">
        <v>1058.49377</v>
      </c>
      <c r="H31" s="243">
        <v>125022.24649999999</v>
      </c>
      <c r="I31" s="243">
        <v>202103.64290000001</v>
      </c>
      <c r="J31" s="243">
        <v>9623.9829952380951</v>
      </c>
      <c r="K31" s="243">
        <v>19093.512746891272</v>
      </c>
      <c r="L31" s="243">
        <v>125022.24649999999</v>
      </c>
      <c r="M31" s="243">
        <v>202103.64290000001</v>
      </c>
      <c r="N31" s="243">
        <v>6026765.54</v>
      </c>
      <c r="O31" s="154">
        <v>5286.25</v>
      </c>
      <c r="P31" s="154">
        <v>4770.3500000000004</v>
      </c>
      <c r="Q31" s="329">
        <v>5278.9</v>
      </c>
      <c r="S31" s="330"/>
      <c r="U31" s="330"/>
      <c r="V31" s="330"/>
      <c r="W31" s="330"/>
      <c r="Y31" s="175"/>
      <c r="Z31" s="175"/>
      <c r="AA31" s="175"/>
      <c r="AB31" s="175"/>
      <c r="AC31" s="175"/>
      <c r="AD31" s="175"/>
    </row>
    <row r="32" spans="1:30" s="148" customFormat="1">
      <c r="A32" s="192">
        <v>41091</v>
      </c>
      <c r="B32" s="243">
        <v>1652</v>
      </c>
      <c r="C32" s="243">
        <v>73</v>
      </c>
      <c r="D32" s="243">
        <v>1532</v>
      </c>
      <c r="E32" s="462">
        <v>88.811594202898547</v>
      </c>
      <c r="F32" s="243">
        <v>22</v>
      </c>
      <c r="G32" s="243">
        <v>1098.9000599999999</v>
      </c>
      <c r="H32" s="243">
        <v>138197.38492000001</v>
      </c>
      <c r="I32" s="243">
        <v>210325.435147432</v>
      </c>
      <c r="J32" s="243">
        <v>9560.2470521560008</v>
      </c>
      <c r="K32" s="243">
        <v>19139.632693025062</v>
      </c>
      <c r="L32" s="243">
        <v>138197.38492000001</v>
      </c>
      <c r="M32" s="243">
        <v>210325.435147432</v>
      </c>
      <c r="N32" s="243">
        <v>5951539.8240208104</v>
      </c>
      <c r="O32" s="154">
        <v>5348.55</v>
      </c>
      <c r="P32" s="154">
        <v>5032.3999999999996</v>
      </c>
      <c r="Q32" s="329">
        <v>5229</v>
      </c>
      <c r="S32" s="330"/>
      <c r="U32" s="330"/>
      <c r="V32" s="330"/>
      <c r="W32" s="330"/>
      <c r="Y32" s="175"/>
      <c r="Z32" s="175"/>
      <c r="AA32" s="175"/>
      <c r="AB32" s="175"/>
      <c r="AC32" s="175"/>
      <c r="AD32" s="175"/>
    </row>
    <row r="33" spans="1:30" s="148" customFormat="1">
      <c r="A33" s="192">
        <v>41133</v>
      </c>
      <c r="B33" s="243">
        <v>1652</v>
      </c>
      <c r="C33" s="243">
        <v>76</v>
      </c>
      <c r="D33" s="243">
        <v>1535</v>
      </c>
      <c r="E33" s="462">
        <v>88.831018518518519</v>
      </c>
      <c r="F33" s="243">
        <v>21</v>
      </c>
      <c r="G33" s="243">
        <v>1056.1193800000001</v>
      </c>
      <c r="H33" s="243">
        <v>121847.16220000001</v>
      </c>
      <c r="I33" s="243">
        <v>204873.81270000001</v>
      </c>
      <c r="J33" s="243">
        <v>9755.8958428571441</v>
      </c>
      <c r="K33" s="243">
        <v>19398.736220520826</v>
      </c>
      <c r="L33" s="243">
        <v>121847.16220000001</v>
      </c>
      <c r="M33" s="243">
        <v>204873.81270000001</v>
      </c>
      <c r="N33" s="243">
        <v>5942509.5843770001</v>
      </c>
      <c r="O33" s="154">
        <v>5448.6</v>
      </c>
      <c r="P33" s="154">
        <v>5164.6499999999996</v>
      </c>
      <c r="Q33" s="329">
        <v>5258.5</v>
      </c>
      <c r="S33" s="330"/>
      <c r="U33" s="330"/>
      <c r="V33" s="330"/>
      <c r="W33" s="330"/>
      <c r="Y33" s="175"/>
      <c r="Z33" s="175"/>
      <c r="AA33" s="175"/>
      <c r="AB33" s="175"/>
      <c r="AC33" s="175"/>
      <c r="AD33" s="175"/>
    </row>
    <row r="34" spans="1:30" s="148" customFormat="1">
      <c r="A34" s="192">
        <v>41154</v>
      </c>
      <c r="B34" s="243">
        <v>1657</v>
      </c>
      <c r="C34" s="243">
        <v>76</v>
      </c>
      <c r="D34" s="243">
        <v>1538</v>
      </c>
      <c r="E34" s="462">
        <v>88.747836122331208</v>
      </c>
      <c r="F34" s="243">
        <v>20</v>
      </c>
      <c r="G34" s="243">
        <v>1168.3950299999999</v>
      </c>
      <c r="H34" s="243">
        <v>143798.23938999997</v>
      </c>
      <c r="I34" s="243">
        <v>240189.17470163497</v>
      </c>
      <c r="J34" s="243">
        <v>12009.458735081749</v>
      </c>
      <c r="K34" s="243">
        <v>20557.189010093185</v>
      </c>
      <c r="L34" s="243">
        <v>143798.23938999997</v>
      </c>
      <c r="M34" s="243">
        <v>240189.17470163497</v>
      </c>
      <c r="N34" s="243">
        <v>6431655.0099999998</v>
      </c>
      <c r="O34" s="154">
        <v>5735.15</v>
      </c>
      <c r="P34" s="154">
        <v>5215.7</v>
      </c>
      <c r="Q34" s="329">
        <v>5703.3</v>
      </c>
      <c r="S34" s="330"/>
      <c r="U34" s="330"/>
      <c r="V34" s="330"/>
      <c r="W34" s="330"/>
      <c r="Y34" s="175"/>
      <c r="Z34" s="175"/>
      <c r="AA34" s="175"/>
      <c r="AB34" s="175"/>
      <c r="AC34" s="175"/>
      <c r="AD34" s="175"/>
    </row>
    <row r="35" spans="1:30" s="148" customFormat="1">
      <c r="A35" s="192">
        <v>41194</v>
      </c>
      <c r="B35" s="243">
        <v>1660</v>
      </c>
      <c r="C35" s="243">
        <v>76</v>
      </c>
      <c r="D35" s="243">
        <v>1541</v>
      </c>
      <c r="E35" s="462">
        <v>88.767281105990776</v>
      </c>
      <c r="F35" s="243">
        <v>21</v>
      </c>
      <c r="G35" s="243">
        <v>1166.15282</v>
      </c>
      <c r="H35" s="243">
        <v>147247.43637000001</v>
      </c>
      <c r="I35" s="243">
        <v>239795.08148793699</v>
      </c>
      <c r="J35" s="243">
        <v>11418.813404187476</v>
      </c>
      <c r="K35" s="243">
        <v>20562.920860401209</v>
      </c>
      <c r="L35" s="243">
        <v>147247.43637000001</v>
      </c>
      <c r="M35" s="243">
        <v>239795.08148793699</v>
      </c>
      <c r="N35" s="243">
        <v>6337675.93206017</v>
      </c>
      <c r="O35" s="154">
        <v>5815.35</v>
      </c>
      <c r="P35" s="154">
        <v>4888.2</v>
      </c>
      <c r="Q35" s="329">
        <v>5619.7</v>
      </c>
      <c r="S35" s="330"/>
      <c r="U35" s="330"/>
      <c r="V35" s="330"/>
      <c r="W35" s="330"/>
      <c r="Y35" s="175"/>
      <c r="Z35" s="175"/>
      <c r="AA35" s="175"/>
      <c r="AB35" s="175"/>
      <c r="AC35" s="175"/>
      <c r="AD35" s="175"/>
    </row>
    <row r="36" spans="1:30" s="148" customFormat="1">
      <c r="A36" s="192">
        <v>41216</v>
      </c>
      <c r="B36" s="243">
        <v>1661</v>
      </c>
      <c r="C36" s="243">
        <v>76</v>
      </c>
      <c r="D36" s="243">
        <v>1541</v>
      </c>
      <c r="E36" s="462">
        <v>88.716177317213578</v>
      </c>
      <c r="F36" s="243">
        <v>21</v>
      </c>
      <c r="G36" s="243">
        <v>1076.9597100000001</v>
      </c>
      <c r="H36" s="243">
        <v>134787.74163999999</v>
      </c>
      <c r="I36" s="243">
        <v>220932.94844648102</v>
      </c>
      <c r="J36" s="243">
        <v>10520.616592689572</v>
      </c>
      <c r="K36" s="243">
        <v>20514.50452556679</v>
      </c>
      <c r="L36" s="243">
        <v>134787.74163999999</v>
      </c>
      <c r="M36" s="243">
        <v>220932.94844648102</v>
      </c>
      <c r="N36" s="243">
        <v>6603004.7512451997</v>
      </c>
      <c r="O36" s="154">
        <v>5885.25</v>
      </c>
      <c r="P36" s="154">
        <v>5548.35</v>
      </c>
      <c r="Q36" s="329">
        <v>5879.85</v>
      </c>
      <c r="S36" s="330"/>
      <c r="U36" s="330"/>
      <c r="V36" s="330"/>
      <c r="W36" s="330"/>
      <c r="Y36" s="175"/>
      <c r="Z36" s="175"/>
      <c r="AA36" s="175"/>
      <c r="AB36" s="175"/>
      <c r="AC36" s="175"/>
      <c r="AD36" s="175"/>
    </row>
    <row r="37" spans="1:30" s="148" customFormat="1">
      <c r="A37" s="192">
        <v>41246</v>
      </c>
      <c r="B37" s="245">
        <v>1665</v>
      </c>
      <c r="C37" s="245">
        <v>76</v>
      </c>
      <c r="D37" s="245">
        <v>1546</v>
      </c>
      <c r="E37" s="463">
        <v>88.799540493968991</v>
      </c>
      <c r="F37" s="245">
        <v>20</v>
      </c>
      <c r="G37" s="245">
        <v>1166.1576600000001</v>
      </c>
      <c r="H37" s="245">
        <v>153441.93026999998</v>
      </c>
      <c r="I37" s="245">
        <v>240324.83617973901</v>
      </c>
      <c r="J37" s="245">
        <v>12016.24180898695</v>
      </c>
      <c r="K37" s="245">
        <v>20608.262881001785</v>
      </c>
      <c r="L37" s="245">
        <v>153441.93026999998</v>
      </c>
      <c r="M37" s="245">
        <v>240324.83617973901</v>
      </c>
      <c r="N37" s="245">
        <v>6763781.4349168995</v>
      </c>
      <c r="O37" s="154">
        <v>5965.15</v>
      </c>
      <c r="P37" s="154">
        <v>5823.15</v>
      </c>
      <c r="Q37" s="329">
        <v>5905.1</v>
      </c>
      <c r="S37" s="330"/>
      <c r="U37" s="330"/>
      <c r="V37" s="330"/>
      <c r="W37" s="330"/>
      <c r="Y37" s="175"/>
      <c r="Z37" s="175"/>
      <c r="AA37" s="175"/>
      <c r="AB37" s="175"/>
      <c r="AC37" s="175"/>
      <c r="AD37" s="175"/>
    </row>
    <row r="38" spans="1:30" s="148" customFormat="1">
      <c r="A38" s="192">
        <v>41277</v>
      </c>
      <c r="B38" s="243">
        <v>1664</v>
      </c>
      <c r="C38" s="243">
        <v>76</v>
      </c>
      <c r="D38" s="243">
        <v>1545</v>
      </c>
      <c r="E38" s="462">
        <v>88.793103448275872</v>
      </c>
      <c r="F38" s="243">
        <v>23</v>
      </c>
      <c r="G38" s="243">
        <v>1389.1379300000001</v>
      </c>
      <c r="H38" s="243">
        <v>179404.4816</v>
      </c>
      <c r="I38" s="243">
        <v>295415.17356454203</v>
      </c>
      <c r="J38" s="243">
        <v>12844.137981067044</v>
      </c>
      <c r="K38" s="243">
        <v>21266.07928447696</v>
      </c>
      <c r="L38" s="243">
        <v>179404.4816</v>
      </c>
      <c r="M38" s="243">
        <v>295415.17356454203</v>
      </c>
      <c r="N38" s="243">
        <v>6858652.87104188</v>
      </c>
      <c r="O38" s="154">
        <v>6111.8</v>
      </c>
      <c r="P38" s="154">
        <v>5935.2</v>
      </c>
      <c r="Q38" s="329">
        <v>6034.75</v>
      </c>
      <c r="S38" s="330"/>
      <c r="U38" s="330"/>
      <c r="V38" s="330"/>
      <c r="W38" s="330"/>
      <c r="Y38" s="175"/>
      <c r="Z38" s="175"/>
      <c r="AA38" s="175"/>
      <c r="AB38" s="175"/>
      <c r="AC38" s="175"/>
      <c r="AD38" s="175"/>
    </row>
    <row r="39" spans="1:30" s="148" customFormat="1">
      <c r="A39" s="192">
        <v>41308</v>
      </c>
      <c r="B39" s="243">
        <v>1665</v>
      </c>
      <c r="C39" s="243">
        <v>76</v>
      </c>
      <c r="D39" s="243">
        <v>1542</v>
      </c>
      <c r="E39" s="462">
        <v>88.569787478460654</v>
      </c>
      <c r="F39" s="243">
        <v>20</v>
      </c>
      <c r="G39" s="243">
        <v>1167.4730500000001</v>
      </c>
      <c r="H39" s="243">
        <v>139272.92874999999</v>
      </c>
      <c r="I39" s="243">
        <v>226641.70933963396</v>
      </c>
      <c r="J39" s="243">
        <v>11332.085466981698</v>
      </c>
      <c r="K39" s="243">
        <v>19413.014231003788</v>
      </c>
      <c r="L39" s="243">
        <v>139272.92874999999</v>
      </c>
      <c r="M39" s="243">
        <v>226641.70933963396</v>
      </c>
      <c r="N39" s="243">
        <v>6385290.7730660606</v>
      </c>
      <c r="O39" s="154">
        <v>6052.95</v>
      </c>
      <c r="P39" s="154">
        <v>5671.9</v>
      </c>
      <c r="Q39" s="329">
        <v>5693.05</v>
      </c>
      <c r="S39" s="330"/>
      <c r="U39" s="330"/>
      <c r="V39" s="330"/>
      <c r="W39" s="330"/>
      <c r="Y39" s="175"/>
      <c r="Z39" s="175"/>
      <c r="AA39" s="175"/>
      <c r="AB39" s="175"/>
      <c r="AC39" s="175"/>
      <c r="AD39" s="175"/>
    </row>
    <row r="40" spans="1:30" s="148" customFormat="1">
      <c r="A40" s="192">
        <v>41334</v>
      </c>
      <c r="B40" s="243">
        <v>1666</v>
      </c>
      <c r="C40" s="243">
        <v>76</v>
      </c>
      <c r="D40" s="243">
        <v>1542</v>
      </c>
      <c r="E40" s="462">
        <v>88.518943742824348</v>
      </c>
      <c r="F40" s="243">
        <v>19</v>
      </c>
      <c r="G40" s="243">
        <v>1114.49684</v>
      </c>
      <c r="H40" s="243">
        <v>129387.5981</v>
      </c>
      <c r="I40" s="243">
        <v>212598.00889999999</v>
      </c>
      <c r="J40" s="243">
        <v>11189.368889473684</v>
      </c>
      <c r="K40" s="243">
        <v>19075.694185009979</v>
      </c>
      <c r="L40" s="243">
        <v>129387.5981</v>
      </c>
      <c r="M40" s="243">
        <v>212598.00889999999</v>
      </c>
      <c r="N40" s="243">
        <v>6239034.5296783997</v>
      </c>
      <c r="O40" s="154">
        <v>5971.2</v>
      </c>
      <c r="P40" s="154">
        <v>5604.85</v>
      </c>
      <c r="Q40" s="329">
        <v>5682.55</v>
      </c>
      <c r="S40" s="330"/>
      <c r="U40" s="330"/>
      <c r="V40" s="330"/>
      <c r="W40" s="330"/>
      <c r="Y40" s="175"/>
      <c r="Z40" s="175"/>
      <c r="AA40" s="175"/>
      <c r="AB40" s="175"/>
      <c r="AC40" s="175"/>
      <c r="AD40" s="175"/>
    </row>
    <row r="41" spans="1:30" s="148" customFormat="1">
      <c r="A41" s="192">
        <v>41365</v>
      </c>
      <c r="B41" s="243">
        <v>1671</v>
      </c>
      <c r="C41" s="243">
        <v>75</v>
      </c>
      <c r="D41" s="243">
        <v>1536</v>
      </c>
      <c r="E41" s="462">
        <v>87.972508591065292</v>
      </c>
      <c r="F41" s="243">
        <v>20</v>
      </c>
      <c r="G41" s="243">
        <v>1102.3759399999999</v>
      </c>
      <c r="H41" s="243">
        <v>118048.0091</v>
      </c>
      <c r="I41" s="243">
        <v>210798.52290000001</v>
      </c>
      <c r="J41" s="243">
        <v>10539.926145000001</v>
      </c>
      <c r="K41" s="243">
        <v>19122.19917463003</v>
      </c>
      <c r="L41" s="243">
        <v>118048.0091</v>
      </c>
      <c r="M41" s="243">
        <v>210798.52290000001</v>
      </c>
      <c r="N41" s="243">
        <v>6490372.9871101398</v>
      </c>
      <c r="O41" s="154">
        <v>5962.3</v>
      </c>
      <c r="P41" s="154">
        <v>5477.2</v>
      </c>
      <c r="Q41" s="329">
        <v>5930.2</v>
      </c>
      <c r="S41" s="330"/>
      <c r="U41" s="330"/>
      <c r="V41" s="330"/>
      <c r="W41" s="330"/>
      <c r="Y41" s="175"/>
      <c r="Z41" s="175"/>
      <c r="AA41" s="175"/>
      <c r="AB41" s="175"/>
      <c r="AC41" s="175"/>
      <c r="AD41" s="175"/>
    </row>
    <row r="42" spans="1:30" s="148" customFormat="1">
      <c r="A42" s="192">
        <v>41395</v>
      </c>
      <c r="B42" s="243">
        <v>1673</v>
      </c>
      <c r="C42" s="243">
        <v>75</v>
      </c>
      <c r="D42" s="243">
        <v>1521</v>
      </c>
      <c r="E42" s="462">
        <v>87.013729977116711</v>
      </c>
      <c r="F42" s="243">
        <v>23</v>
      </c>
      <c r="G42" s="243">
        <v>1245.3117999999999</v>
      </c>
      <c r="H42" s="243">
        <v>128785.0493</v>
      </c>
      <c r="I42" s="243">
        <v>244391.55420000001</v>
      </c>
      <c r="J42" s="243">
        <v>10625.719747826088</v>
      </c>
      <c r="K42" s="243">
        <v>19624.92880899386</v>
      </c>
      <c r="L42" s="243">
        <v>128785.0493</v>
      </c>
      <c r="M42" s="243">
        <v>244391.55420000001</v>
      </c>
      <c r="N42" s="243">
        <v>6518227.4133102205</v>
      </c>
      <c r="O42" s="154">
        <v>6229.45</v>
      </c>
      <c r="P42" s="154">
        <v>5910.95</v>
      </c>
      <c r="Q42" s="329">
        <v>5985.95</v>
      </c>
      <c r="S42" s="330"/>
      <c r="U42" s="330"/>
      <c r="V42" s="330"/>
      <c r="W42" s="330"/>
      <c r="Y42" s="175"/>
      <c r="Z42" s="175"/>
      <c r="AA42" s="175"/>
      <c r="AB42" s="175"/>
      <c r="AC42" s="175"/>
      <c r="AD42" s="175"/>
    </row>
    <row r="43" spans="1:30" s="148" customFormat="1">
      <c r="A43" s="192">
        <v>41426</v>
      </c>
      <c r="B43" s="243">
        <v>1673</v>
      </c>
      <c r="C43" s="243">
        <v>76</v>
      </c>
      <c r="D43" s="243">
        <v>1509</v>
      </c>
      <c r="E43" s="462">
        <v>86.27787307032591</v>
      </c>
      <c r="F43" s="243">
        <v>20</v>
      </c>
      <c r="G43" s="243">
        <v>1123.7237600000001</v>
      </c>
      <c r="H43" s="243">
        <v>115633.21767</v>
      </c>
      <c r="I43" s="243">
        <v>207944</v>
      </c>
      <c r="J43" s="243">
        <v>10397.180268371851</v>
      </c>
      <c r="K43" s="243">
        <v>18504.868613567181</v>
      </c>
      <c r="L43" s="243">
        <v>115633.21767</v>
      </c>
      <c r="M43" s="243">
        <v>207943.60536743701</v>
      </c>
      <c r="N43" s="243">
        <v>6248442.0145076001</v>
      </c>
      <c r="O43" s="154">
        <v>6011</v>
      </c>
      <c r="P43" s="154">
        <v>5566.25</v>
      </c>
      <c r="Q43" s="329">
        <v>5842.2</v>
      </c>
      <c r="S43" s="330"/>
      <c r="U43" s="330"/>
      <c r="V43" s="330"/>
      <c r="W43" s="330"/>
      <c r="Y43" s="175"/>
      <c r="Z43" s="175"/>
      <c r="AA43" s="175"/>
      <c r="AB43" s="175"/>
      <c r="AC43" s="175"/>
      <c r="AD43" s="175"/>
    </row>
    <row r="44" spans="1:30" s="148" customFormat="1">
      <c r="A44" s="192">
        <v>41456</v>
      </c>
      <c r="B44" s="243">
        <v>1672</v>
      </c>
      <c r="C44" s="243">
        <v>76</v>
      </c>
      <c r="D44" s="243">
        <v>1516</v>
      </c>
      <c r="E44" s="462">
        <v>86.727688787185357</v>
      </c>
      <c r="F44" s="243">
        <v>23</v>
      </c>
      <c r="G44" s="243">
        <v>1284.6434099999999</v>
      </c>
      <c r="H44" s="243">
        <v>132750.0698</v>
      </c>
      <c r="I44" s="243">
        <v>243390.3241</v>
      </c>
      <c r="J44" s="243">
        <v>10582.188004347827</v>
      </c>
      <c r="K44" s="243">
        <v>18946.138843307501</v>
      </c>
      <c r="L44" s="243">
        <v>132750.0698</v>
      </c>
      <c r="M44" s="243">
        <v>243390.3241</v>
      </c>
      <c r="N44" s="243">
        <v>6098779.0904795295</v>
      </c>
      <c r="O44" s="154">
        <v>6093.35</v>
      </c>
      <c r="P44" s="154">
        <v>5675.75</v>
      </c>
      <c r="Q44" s="329">
        <v>5742</v>
      </c>
      <c r="S44" s="330"/>
      <c r="U44" s="330"/>
      <c r="V44" s="330"/>
      <c r="W44" s="330"/>
      <c r="Y44" s="175"/>
      <c r="Z44" s="175"/>
      <c r="AA44" s="175"/>
      <c r="AB44" s="175"/>
      <c r="AC44" s="175"/>
      <c r="AD44" s="175"/>
    </row>
    <row r="45" spans="1:30" s="148" customFormat="1">
      <c r="A45" s="192">
        <v>41487</v>
      </c>
      <c r="B45" s="243">
        <v>1672</v>
      </c>
      <c r="C45" s="243">
        <v>76</v>
      </c>
      <c r="D45" s="243">
        <v>1519</v>
      </c>
      <c r="E45" s="462">
        <v>86.899313501144164</v>
      </c>
      <c r="F45" s="243">
        <v>20</v>
      </c>
      <c r="G45" s="243">
        <v>1380.21657</v>
      </c>
      <c r="H45" s="243">
        <v>138454.68710000001</v>
      </c>
      <c r="I45" s="243">
        <v>250758.31039999999</v>
      </c>
      <c r="J45" s="243">
        <v>12537.915519999999</v>
      </c>
      <c r="K45" s="243">
        <v>18168.040860428158</v>
      </c>
      <c r="L45" s="243">
        <v>138454.68710000001</v>
      </c>
      <c r="M45" s="243">
        <v>250758.31039999999</v>
      </c>
      <c r="N45" s="243">
        <v>5846626.9722530702</v>
      </c>
      <c r="O45" s="154">
        <v>5808.5</v>
      </c>
      <c r="P45" s="154">
        <v>5118.8500000000004</v>
      </c>
      <c r="Q45" s="329">
        <v>5471.8</v>
      </c>
      <c r="S45" s="330"/>
      <c r="U45" s="330"/>
      <c r="V45" s="330"/>
      <c r="W45" s="330"/>
      <c r="Y45" s="175"/>
      <c r="Z45" s="175"/>
      <c r="AA45" s="175"/>
      <c r="AB45" s="175"/>
      <c r="AC45" s="175"/>
      <c r="AD45" s="175"/>
    </row>
    <row r="46" spans="1:30" s="148" customFormat="1">
      <c r="A46" s="192">
        <v>41518</v>
      </c>
      <c r="B46" s="243">
        <v>1672</v>
      </c>
      <c r="C46" s="243">
        <v>76</v>
      </c>
      <c r="D46" s="243">
        <v>1511</v>
      </c>
      <c r="E46" s="462">
        <v>86.441647597254004</v>
      </c>
      <c r="F46" s="243">
        <v>20</v>
      </c>
      <c r="G46" s="243">
        <v>1256.4826</v>
      </c>
      <c r="H46" s="243">
        <v>130648.58439</v>
      </c>
      <c r="I46" s="243">
        <v>243576.49396324102</v>
      </c>
      <c r="J46" s="243">
        <v>12178.82469816205</v>
      </c>
      <c r="K46" s="243">
        <v>19385.584325898424</v>
      </c>
      <c r="L46" s="243">
        <v>130648.58439</v>
      </c>
      <c r="M46" s="243">
        <v>243576.49396324102</v>
      </c>
      <c r="N46" s="243">
        <v>6191625.5145134293</v>
      </c>
      <c r="O46" s="154">
        <v>6142.5</v>
      </c>
      <c r="P46" s="154">
        <v>5318.9</v>
      </c>
      <c r="Q46" s="329">
        <v>5735.3</v>
      </c>
      <c r="S46" s="330"/>
      <c r="U46" s="330"/>
      <c r="V46" s="330"/>
      <c r="W46" s="330"/>
      <c r="Y46" s="175"/>
      <c r="Z46" s="175"/>
      <c r="AA46" s="175"/>
      <c r="AB46" s="175"/>
      <c r="AC46" s="175"/>
      <c r="AD46" s="175"/>
    </row>
    <row r="47" spans="1:30" s="148" customFormat="1">
      <c r="A47" s="192">
        <v>41548</v>
      </c>
      <c r="B47" s="243">
        <v>1674</v>
      </c>
      <c r="C47" s="243">
        <v>76</v>
      </c>
      <c r="D47" s="243">
        <v>1521</v>
      </c>
      <c r="E47" s="462">
        <v>86.914285714285711</v>
      </c>
      <c r="F47" s="243">
        <v>21</v>
      </c>
      <c r="G47" s="243">
        <v>1185.89525</v>
      </c>
      <c r="H47" s="243">
        <v>131348.11869999999</v>
      </c>
      <c r="I47" s="243">
        <v>237907.992</v>
      </c>
      <c r="J47" s="243">
        <v>11328.951999999999</v>
      </c>
      <c r="K47" s="243">
        <v>20061.46765492146</v>
      </c>
      <c r="L47" s="243">
        <v>131348.11869999999</v>
      </c>
      <c r="M47" s="243">
        <v>237907.992</v>
      </c>
      <c r="N47" s="243">
        <v>6691530.9240824999</v>
      </c>
      <c r="O47" s="154">
        <v>6309.05</v>
      </c>
      <c r="P47" s="154">
        <v>5700.95</v>
      </c>
      <c r="Q47" s="329">
        <v>6299.15</v>
      </c>
      <c r="S47" s="330"/>
      <c r="U47" s="330"/>
      <c r="V47" s="330"/>
      <c r="W47" s="330"/>
      <c r="Y47" s="175"/>
      <c r="Z47" s="175"/>
      <c r="AA47" s="175"/>
      <c r="AB47" s="175"/>
      <c r="AC47" s="175"/>
      <c r="AD47" s="175"/>
    </row>
    <row r="48" spans="1:30" s="148" customFormat="1">
      <c r="A48" s="192">
        <v>41579</v>
      </c>
      <c r="B48" s="243">
        <v>1679</v>
      </c>
      <c r="C48" s="243">
        <v>75</v>
      </c>
      <c r="D48" s="243">
        <v>1525</v>
      </c>
      <c r="E48" s="462">
        <v>86.944127708095792</v>
      </c>
      <c r="F48" s="243">
        <v>20</v>
      </c>
      <c r="G48" s="243">
        <v>1123.9518</v>
      </c>
      <c r="H48" s="243">
        <v>122331.82219000001</v>
      </c>
      <c r="I48" s="243">
        <v>217782.49132348399</v>
      </c>
      <c r="J48" s="243">
        <v>10889.1245661742</v>
      </c>
      <c r="K48" s="243">
        <v>19376.497401710996</v>
      </c>
      <c r="L48" s="243">
        <v>122331.82219000001</v>
      </c>
      <c r="M48" s="243">
        <v>217782.49132348399</v>
      </c>
      <c r="N48" s="243">
        <v>6644844.4910811605</v>
      </c>
      <c r="O48" s="154">
        <v>6342.95</v>
      </c>
      <c r="P48" s="154">
        <v>5972.45</v>
      </c>
      <c r="Q48" s="329">
        <v>6176.1</v>
      </c>
      <c r="S48" s="330"/>
      <c r="U48" s="330"/>
      <c r="V48" s="330"/>
      <c r="W48" s="330"/>
      <c r="Y48" s="175"/>
      <c r="Z48" s="175"/>
      <c r="AA48" s="175"/>
      <c r="AB48" s="175"/>
      <c r="AC48" s="175"/>
      <c r="AD48" s="175"/>
    </row>
    <row r="49" spans="1:30" s="148" customFormat="1">
      <c r="A49" s="192">
        <v>41609</v>
      </c>
      <c r="B49" s="245">
        <v>1679</v>
      </c>
      <c r="C49" s="245">
        <v>75</v>
      </c>
      <c r="D49" s="245">
        <v>1535</v>
      </c>
      <c r="E49" s="463">
        <v>87.514253135689856</v>
      </c>
      <c r="F49" s="245">
        <v>21</v>
      </c>
      <c r="G49" s="245">
        <v>1161.03342</v>
      </c>
      <c r="H49" s="245">
        <v>133960.82260000001</v>
      </c>
      <c r="I49" s="245">
        <v>230817.31150000001</v>
      </c>
      <c r="J49" s="245">
        <v>10991.300547619048</v>
      </c>
      <c r="K49" s="245">
        <v>19880.333117370559</v>
      </c>
      <c r="L49" s="245">
        <v>133960.82260000001</v>
      </c>
      <c r="M49" s="245">
        <v>230817.31150000001</v>
      </c>
      <c r="N49" s="245">
        <v>6884166.5560268397</v>
      </c>
      <c r="O49" s="154">
        <v>6415.25</v>
      </c>
      <c r="P49" s="154">
        <v>6129.95</v>
      </c>
      <c r="Q49" s="329">
        <v>6304</v>
      </c>
      <c r="S49" s="330"/>
      <c r="U49" s="330"/>
      <c r="V49" s="330"/>
      <c r="W49" s="330"/>
      <c r="Y49" s="175"/>
      <c r="Z49" s="175"/>
      <c r="AA49" s="175"/>
      <c r="AB49" s="175"/>
      <c r="AC49" s="175"/>
      <c r="AD49" s="175"/>
    </row>
    <row r="50" spans="1:30" s="148" customFormat="1">
      <c r="A50" s="192">
        <v>41642</v>
      </c>
      <c r="B50" s="243">
        <v>1683</v>
      </c>
      <c r="C50" s="243">
        <v>74</v>
      </c>
      <c r="D50" s="243">
        <v>1536</v>
      </c>
      <c r="E50" s="462">
        <v>87.421741605008535</v>
      </c>
      <c r="F50" s="243">
        <v>23</v>
      </c>
      <c r="G50" s="243">
        <v>1285.6589300000001</v>
      </c>
      <c r="H50" s="243">
        <v>140708.03150000001</v>
      </c>
      <c r="I50" s="243">
        <v>255629.80100000001</v>
      </c>
      <c r="J50" s="243">
        <v>11114.339173913044</v>
      </c>
      <c r="K50" s="243">
        <v>19883.173914562238</v>
      </c>
      <c r="L50" s="243">
        <v>140708.03150000001</v>
      </c>
      <c r="M50" s="243">
        <v>255629.80100000001</v>
      </c>
      <c r="N50" s="243">
        <v>6590784.8127156701</v>
      </c>
      <c r="O50" s="154">
        <v>6358.3</v>
      </c>
      <c r="P50" s="154">
        <v>6027.25</v>
      </c>
      <c r="Q50" s="329">
        <v>6089.5</v>
      </c>
      <c r="S50" s="330"/>
      <c r="U50" s="330"/>
      <c r="V50" s="330"/>
      <c r="W50" s="330"/>
      <c r="Y50" s="175"/>
      <c r="Z50" s="175"/>
      <c r="AA50" s="175"/>
      <c r="AB50" s="175"/>
      <c r="AC50" s="175"/>
      <c r="AD50" s="175"/>
    </row>
    <row r="51" spans="1:30" s="148" customFormat="1">
      <c r="A51" s="192">
        <v>41673</v>
      </c>
      <c r="B51" s="243">
        <v>1684</v>
      </c>
      <c r="C51" s="243">
        <v>74</v>
      </c>
      <c r="D51" s="243">
        <v>1528</v>
      </c>
      <c r="E51" s="462">
        <v>86.916951080773615</v>
      </c>
      <c r="F51" s="243">
        <v>19</v>
      </c>
      <c r="G51" s="243">
        <v>976.26306999999997</v>
      </c>
      <c r="H51" s="243">
        <v>96369.287510000009</v>
      </c>
      <c r="I51" s="243">
        <v>188750.81961521195</v>
      </c>
      <c r="J51" s="243">
        <v>9934.2536639585232</v>
      </c>
      <c r="K51" s="243">
        <v>19334.012052223992</v>
      </c>
      <c r="L51" s="243">
        <v>96369.287510000009</v>
      </c>
      <c r="M51" s="243">
        <v>188750.81961521195</v>
      </c>
      <c r="N51" s="243">
        <v>6725933.9345767498</v>
      </c>
      <c r="O51" s="154">
        <v>6282.7</v>
      </c>
      <c r="P51" s="154">
        <v>5933.3</v>
      </c>
      <c r="Q51" s="329">
        <v>6276.95</v>
      </c>
      <c r="S51" s="330"/>
      <c r="U51" s="330"/>
      <c r="V51" s="330"/>
      <c r="W51" s="330"/>
      <c r="Y51" s="175"/>
      <c r="Z51" s="175"/>
      <c r="AA51" s="175"/>
      <c r="AB51" s="175"/>
      <c r="AC51" s="175"/>
      <c r="AD51" s="175"/>
    </row>
    <row r="52" spans="1:30" s="148" customFormat="1">
      <c r="A52" s="192">
        <v>41699</v>
      </c>
      <c r="B52" s="243">
        <v>1688</v>
      </c>
      <c r="C52" s="243">
        <v>75</v>
      </c>
      <c r="D52" s="243">
        <v>1540</v>
      </c>
      <c r="E52" s="462">
        <v>87.351106069200227</v>
      </c>
      <c r="F52" s="243">
        <v>21</v>
      </c>
      <c r="G52" s="243">
        <v>1306.2071699999999</v>
      </c>
      <c r="H52" s="243">
        <v>144677.89661999998</v>
      </c>
      <c r="I52" s="243">
        <v>276741.17426686099</v>
      </c>
      <c r="J52" s="243">
        <v>13178.151155564809</v>
      </c>
      <c r="K52" s="243">
        <v>21186.621894508589</v>
      </c>
      <c r="L52" s="243">
        <v>144677.89661999998</v>
      </c>
      <c r="M52" s="243">
        <v>276741.17426686099</v>
      </c>
      <c r="N52" s="243">
        <v>7277719.9665634399</v>
      </c>
      <c r="O52" s="154">
        <v>6730.05</v>
      </c>
      <c r="P52" s="154">
        <v>6212.25</v>
      </c>
      <c r="Q52" s="329">
        <v>6704.2</v>
      </c>
      <c r="S52" s="330"/>
      <c r="U52" s="330"/>
      <c r="V52" s="330"/>
      <c r="W52" s="330"/>
      <c r="Y52" s="175"/>
      <c r="Z52" s="175"/>
      <c r="AA52" s="175"/>
      <c r="AB52" s="175"/>
      <c r="AC52" s="175"/>
      <c r="AD52" s="175"/>
    </row>
    <row r="53" spans="1:30" s="148" customFormat="1">
      <c r="A53" s="192">
        <v>41730</v>
      </c>
      <c r="B53" s="243">
        <v>1690</v>
      </c>
      <c r="C53" s="243">
        <v>75</v>
      </c>
      <c r="D53" s="243">
        <v>1551</v>
      </c>
      <c r="E53" s="462">
        <v>97.731568998109637</v>
      </c>
      <c r="F53" s="243">
        <v>18</v>
      </c>
      <c r="G53" s="243">
        <v>1244.9516900000001</v>
      </c>
      <c r="H53" s="243">
        <v>162762.33368000001</v>
      </c>
      <c r="I53" s="243">
        <v>272703.24187537003</v>
      </c>
      <c r="J53" s="243">
        <v>15150.180104187224</v>
      </c>
      <c r="K53" s="243">
        <v>21904.724823127071</v>
      </c>
      <c r="L53" s="243">
        <v>162762.33368000001</v>
      </c>
      <c r="M53" s="243">
        <v>272703.24187537003</v>
      </c>
      <c r="N53" s="243">
        <v>7346736.976983441</v>
      </c>
      <c r="O53" s="154">
        <v>6869.85</v>
      </c>
      <c r="P53" s="154">
        <v>6650.4</v>
      </c>
      <c r="Q53" s="329">
        <v>6696.4</v>
      </c>
      <c r="S53" s="330"/>
      <c r="U53" s="330"/>
      <c r="V53" s="330"/>
      <c r="W53" s="330"/>
      <c r="Y53" s="175"/>
      <c r="Z53" s="175"/>
      <c r="AA53" s="175"/>
      <c r="AB53" s="175"/>
      <c r="AC53" s="175"/>
      <c r="AD53" s="175"/>
    </row>
    <row r="54" spans="1:30" s="148" customFormat="1">
      <c r="A54" s="192">
        <v>41760</v>
      </c>
      <c r="B54" s="243">
        <v>1692</v>
      </c>
      <c r="C54" s="243">
        <v>75</v>
      </c>
      <c r="D54" s="243">
        <v>1551</v>
      </c>
      <c r="E54" s="462">
        <v>97.670025188916881</v>
      </c>
      <c r="F54" s="243">
        <v>21</v>
      </c>
      <c r="G54" s="243">
        <v>1812.0587499999999</v>
      </c>
      <c r="H54" s="243">
        <v>267896.39609000005</v>
      </c>
      <c r="I54" s="243">
        <v>436022.20293996396</v>
      </c>
      <c r="J54" s="243">
        <v>20762.962044760188</v>
      </c>
      <c r="K54" s="243">
        <v>24062.255318154777</v>
      </c>
      <c r="L54" s="243">
        <v>267896.39609000005</v>
      </c>
      <c r="M54" s="243">
        <v>436022.20293996396</v>
      </c>
      <c r="N54" s="243">
        <v>8251345.775102241</v>
      </c>
      <c r="O54" s="154">
        <v>7563.5</v>
      </c>
      <c r="P54" s="154">
        <v>6638.55</v>
      </c>
      <c r="Q54" s="329">
        <v>7229.95</v>
      </c>
      <c r="S54" s="330"/>
      <c r="U54" s="330"/>
      <c r="V54" s="330"/>
      <c r="W54" s="330"/>
      <c r="Y54" s="175"/>
      <c r="Z54" s="175"/>
      <c r="AA54" s="175"/>
      <c r="AB54" s="175"/>
      <c r="AC54" s="175"/>
      <c r="AD54" s="175"/>
    </row>
    <row r="55" spans="1:30" s="148" customFormat="1">
      <c r="A55" s="192">
        <v>41791</v>
      </c>
      <c r="B55" s="243">
        <v>1695</v>
      </c>
      <c r="C55" s="243">
        <v>75</v>
      </c>
      <c r="D55" s="243">
        <v>1553</v>
      </c>
      <c r="E55" s="462">
        <v>97.984886649874056</v>
      </c>
      <c r="F55" s="243">
        <v>21</v>
      </c>
      <c r="G55" s="243">
        <v>1789.6053099999999</v>
      </c>
      <c r="H55" s="243">
        <v>265607.14302000002</v>
      </c>
      <c r="I55" s="243">
        <v>421687.819194838</v>
      </c>
      <c r="J55" s="243">
        <v>20080.372342611332</v>
      </c>
      <c r="K55" s="243">
        <v>23563.174340091671</v>
      </c>
      <c r="L55" s="243">
        <v>265607.14302000002</v>
      </c>
      <c r="M55" s="243">
        <v>421687.819194838</v>
      </c>
      <c r="N55" s="243">
        <v>8854702.2071502302</v>
      </c>
      <c r="O55" s="154">
        <v>7700.05</v>
      </c>
      <c r="P55" s="154">
        <v>7239.5</v>
      </c>
      <c r="Q55" s="329">
        <v>7611.35</v>
      </c>
      <c r="S55" s="330"/>
      <c r="U55" s="330"/>
      <c r="V55" s="330"/>
      <c r="W55" s="330"/>
      <c r="Y55" s="175"/>
      <c r="Z55" s="175"/>
      <c r="AA55" s="175"/>
      <c r="AB55" s="175"/>
      <c r="AC55" s="175"/>
      <c r="AD55" s="175"/>
    </row>
    <row r="56" spans="1:30" s="148" customFormat="1">
      <c r="A56" s="192">
        <v>41821</v>
      </c>
      <c r="B56" s="243">
        <v>1696</v>
      </c>
      <c r="C56" s="243">
        <v>75</v>
      </c>
      <c r="D56" s="243">
        <v>1555</v>
      </c>
      <c r="E56" s="462">
        <v>97.553324968632367</v>
      </c>
      <c r="F56" s="243">
        <v>22</v>
      </c>
      <c r="G56" s="243">
        <v>1642.85537</v>
      </c>
      <c r="H56" s="243">
        <v>215580.28949999998</v>
      </c>
      <c r="I56" s="243">
        <v>391427.77770031802</v>
      </c>
      <c r="J56" s="243">
        <v>17792.17171365082</v>
      </c>
      <c r="K56" s="243">
        <v>23826.064354059239</v>
      </c>
      <c r="L56" s="243">
        <v>215580.28949999998</v>
      </c>
      <c r="M56" s="243">
        <v>391427.77770031802</v>
      </c>
      <c r="N56" s="243">
        <v>8831138.5344270505</v>
      </c>
      <c r="O56" s="154">
        <v>7840.95</v>
      </c>
      <c r="P56" s="154">
        <v>7422.15</v>
      </c>
      <c r="Q56" s="329">
        <v>7721.3</v>
      </c>
      <c r="S56" s="330"/>
      <c r="U56" s="330"/>
      <c r="V56" s="330"/>
      <c r="W56" s="330"/>
      <c r="Y56" s="175"/>
      <c r="Z56" s="175"/>
      <c r="AA56" s="175"/>
      <c r="AB56" s="175"/>
      <c r="AC56" s="175"/>
      <c r="AD56" s="175"/>
    </row>
    <row r="57" spans="1:30" s="148" customFormat="1">
      <c r="A57" s="192">
        <v>41852</v>
      </c>
      <c r="B57" s="243">
        <v>1696</v>
      </c>
      <c r="C57" s="243">
        <v>74</v>
      </c>
      <c r="D57" s="243">
        <v>1554</v>
      </c>
      <c r="E57" s="462">
        <v>97.797356828193841</v>
      </c>
      <c r="F57" s="243">
        <v>19</v>
      </c>
      <c r="G57" s="243">
        <v>1272.9289799999999</v>
      </c>
      <c r="H57" s="243">
        <v>154647.2365</v>
      </c>
      <c r="I57" s="243">
        <v>294758.04190000001</v>
      </c>
      <c r="J57" s="243">
        <v>15513.581152631579</v>
      </c>
      <c r="K57" s="243">
        <v>23155.890590219733</v>
      </c>
      <c r="L57" s="243">
        <v>154647.2365</v>
      </c>
      <c r="M57" s="243">
        <v>294758.04190000001</v>
      </c>
      <c r="N57" s="243">
        <v>9060959.7817302905</v>
      </c>
      <c r="O57" s="154">
        <v>7968.25</v>
      </c>
      <c r="P57" s="154">
        <v>7540.1</v>
      </c>
      <c r="Q57" s="329">
        <v>7954.35</v>
      </c>
      <c r="S57" s="330"/>
      <c r="U57" s="330"/>
      <c r="V57" s="330"/>
      <c r="W57" s="330"/>
      <c r="Y57" s="175"/>
      <c r="Z57" s="175"/>
      <c r="AA57" s="175"/>
      <c r="AB57" s="175"/>
      <c r="AC57" s="175"/>
      <c r="AD57" s="175"/>
    </row>
    <row r="58" spans="1:30" s="148" customFormat="1">
      <c r="A58" s="192">
        <v>41883</v>
      </c>
      <c r="B58" s="243">
        <v>1699</v>
      </c>
      <c r="C58" s="243">
        <v>73</v>
      </c>
      <c r="D58" s="243">
        <v>1555</v>
      </c>
      <c r="E58" s="462">
        <v>97.983616889999993</v>
      </c>
      <c r="F58" s="243">
        <v>22</v>
      </c>
      <c r="G58" s="243">
        <v>1673</v>
      </c>
      <c r="H58" s="243">
        <v>226512</v>
      </c>
      <c r="I58" s="243">
        <v>383261</v>
      </c>
      <c r="J58" s="243">
        <v>17421</v>
      </c>
      <c r="K58" s="243">
        <v>22903</v>
      </c>
      <c r="L58" s="243">
        <v>226512</v>
      </c>
      <c r="M58" s="243">
        <v>383261</v>
      </c>
      <c r="N58" s="243">
        <v>9172838</v>
      </c>
      <c r="O58" s="154">
        <v>8180</v>
      </c>
      <c r="P58" s="154">
        <v>7842</v>
      </c>
      <c r="Q58" s="329">
        <v>7965</v>
      </c>
      <c r="S58" s="330"/>
      <c r="U58" s="330"/>
      <c r="V58" s="330"/>
      <c r="W58" s="330"/>
      <c r="Y58" s="175"/>
      <c r="Z58" s="175"/>
      <c r="AA58" s="175"/>
      <c r="AB58" s="175"/>
      <c r="AC58" s="175"/>
      <c r="AD58" s="175"/>
    </row>
    <row r="59" spans="1:30" s="148" customFormat="1">
      <c r="A59" s="192">
        <v>41913</v>
      </c>
      <c r="B59" s="243">
        <v>1706</v>
      </c>
      <c r="C59" s="243">
        <v>70</v>
      </c>
      <c r="D59" s="243">
        <v>1555</v>
      </c>
      <c r="E59" s="462">
        <v>97.4</v>
      </c>
      <c r="F59" s="243">
        <v>18</v>
      </c>
      <c r="G59" s="243">
        <v>1194</v>
      </c>
      <c r="H59" s="243">
        <v>135771</v>
      </c>
      <c r="I59" s="243">
        <v>271191</v>
      </c>
      <c r="J59" s="243">
        <v>15066</v>
      </c>
      <c r="K59" s="243">
        <v>22720</v>
      </c>
      <c r="L59" s="243">
        <v>135771</v>
      </c>
      <c r="M59" s="243">
        <v>271191</v>
      </c>
      <c r="N59" s="243">
        <v>9490520</v>
      </c>
      <c r="O59" s="154">
        <v>8331</v>
      </c>
      <c r="P59" s="154">
        <v>7724</v>
      </c>
      <c r="Q59" s="329">
        <v>8322</v>
      </c>
      <c r="S59" s="330"/>
      <c r="U59" s="330"/>
      <c r="V59" s="330"/>
      <c r="W59" s="330"/>
      <c r="Y59" s="175"/>
      <c r="Z59" s="175"/>
      <c r="AA59" s="175"/>
      <c r="AB59" s="175"/>
      <c r="AC59" s="175"/>
      <c r="AD59" s="175"/>
    </row>
    <row r="60" spans="1:30" s="148" customFormat="1">
      <c r="A60" s="192">
        <v>41944</v>
      </c>
      <c r="B60" s="243">
        <v>1707</v>
      </c>
      <c r="C60" s="243">
        <v>69</v>
      </c>
      <c r="D60" s="243">
        <v>1558</v>
      </c>
      <c r="E60" s="462">
        <v>98</v>
      </c>
      <c r="F60" s="243">
        <v>18</v>
      </c>
      <c r="G60" s="243">
        <v>1367.3243</v>
      </c>
      <c r="H60" s="243">
        <v>171278.81839999999</v>
      </c>
      <c r="I60" s="243">
        <v>329637.703711982</v>
      </c>
      <c r="J60" s="243">
        <v>18313.205761776779</v>
      </c>
      <c r="K60" s="243">
        <v>24108.231215665659</v>
      </c>
      <c r="L60" s="243">
        <v>171278.81839999999</v>
      </c>
      <c r="M60" s="243">
        <v>329637.703711982</v>
      </c>
      <c r="N60" s="243">
        <v>9739570.1628665291</v>
      </c>
      <c r="O60" s="154">
        <v>8617</v>
      </c>
      <c r="P60" s="154">
        <v>8290.25</v>
      </c>
      <c r="Q60" s="329">
        <v>8588.25</v>
      </c>
      <c r="S60" s="330"/>
      <c r="U60" s="330"/>
      <c r="V60" s="330"/>
      <c r="W60" s="330"/>
      <c r="Y60" s="175"/>
      <c r="Z60" s="175"/>
      <c r="AA60" s="175"/>
      <c r="AB60" s="175"/>
      <c r="AC60" s="175"/>
      <c r="AD60" s="175"/>
    </row>
    <row r="61" spans="1:30" s="148" customFormat="1">
      <c r="A61" s="192">
        <v>41974</v>
      </c>
      <c r="B61" s="245">
        <v>1708</v>
      </c>
      <c r="C61" s="245">
        <v>63</v>
      </c>
      <c r="D61" s="245">
        <v>1551</v>
      </c>
      <c r="E61" s="463">
        <v>97.978521794061919</v>
      </c>
      <c r="F61" s="245">
        <v>22</v>
      </c>
      <c r="G61" s="245">
        <v>1525.4114</v>
      </c>
      <c r="H61" s="245">
        <v>177522.27836</v>
      </c>
      <c r="I61" s="245">
        <v>354472.8539488269</v>
      </c>
      <c r="J61" s="245">
        <v>16112.402452219405</v>
      </c>
      <c r="K61" s="245">
        <v>23237.852683468009</v>
      </c>
      <c r="L61" s="245">
        <v>177522.27836</v>
      </c>
      <c r="M61" s="245">
        <v>354472.8539488269</v>
      </c>
      <c r="N61" s="245">
        <v>9600459.4944742005</v>
      </c>
      <c r="O61" s="154">
        <v>8626.9500000000007</v>
      </c>
      <c r="P61" s="154">
        <v>7961.35</v>
      </c>
      <c r="Q61" s="329">
        <v>8282.7000000000007</v>
      </c>
      <c r="S61" s="330"/>
      <c r="U61" s="330"/>
      <c r="V61" s="330"/>
      <c r="W61" s="330"/>
      <c r="Y61" s="175"/>
      <c r="Z61" s="175"/>
      <c r="AA61" s="175"/>
      <c r="AB61" s="175"/>
      <c r="AC61" s="175"/>
      <c r="AD61" s="175"/>
    </row>
    <row r="62" spans="1:30" s="148" customFormat="1">
      <c r="A62" s="192">
        <v>42005</v>
      </c>
      <c r="B62" s="245">
        <v>1718</v>
      </c>
      <c r="C62" s="245">
        <v>4</v>
      </c>
      <c r="D62" s="245">
        <v>1549</v>
      </c>
      <c r="E62" s="463">
        <v>90.162980209545978</v>
      </c>
      <c r="F62" s="245">
        <v>21</v>
      </c>
      <c r="G62" s="245">
        <v>1609.7354700000001</v>
      </c>
      <c r="H62" s="245">
        <v>190136.39952000001</v>
      </c>
      <c r="I62" s="245">
        <v>383872.14416359592</v>
      </c>
      <c r="J62" s="245">
        <v>18279.625912552186</v>
      </c>
      <c r="K62" s="245">
        <v>23846.908471464314</v>
      </c>
      <c r="L62" s="245">
        <v>190136.39952000001</v>
      </c>
      <c r="M62" s="245">
        <v>383872.14416359592</v>
      </c>
      <c r="N62" s="245">
        <v>10100217.7149624</v>
      </c>
      <c r="O62" s="154">
        <v>8996.6</v>
      </c>
      <c r="P62" s="154">
        <v>8065.45</v>
      </c>
      <c r="Q62" s="329">
        <v>8808.9</v>
      </c>
      <c r="S62" s="330"/>
      <c r="U62" s="330"/>
      <c r="V62" s="330"/>
      <c r="W62" s="330"/>
      <c r="Y62" s="175"/>
      <c r="Z62" s="175"/>
      <c r="AA62" s="175"/>
      <c r="AB62" s="175"/>
      <c r="AC62" s="175"/>
      <c r="AD62" s="175"/>
    </row>
    <row r="63" spans="1:30" s="148" customFormat="1">
      <c r="A63" s="192">
        <v>42036</v>
      </c>
      <c r="B63" s="245">
        <v>1719</v>
      </c>
      <c r="C63" s="245">
        <v>4</v>
      </c>
      <c r="D63" s="245">
        <v>1503</v>
      </c>
      <c r="E63" s="463">
        <v>87.434554973821989</v>
      </c>
      <c r="F63" s="245">
        <v>20</v>
      </c>
      <c r="G63" s="245">
        <v>1583.83401</v>
      </c>
      <c r="H63" s="245">
        <v>204017.93</v>
      </c>
      <c r="I63" s="245">
        <v>392718.49</v>
      </c>
      <c r="J63" s="245">
        <v>19635.924500000001</v>
      </c>
      <c r="K63" s="245">
        <v>24795.432319324926</v>
      </c>
      <c r="L63" s="245">
        <v>204017.93</v>
      </c>
      <c r="M63" s="245">
        <v>392718.49</v>
      </c>
      <c r="N63" s="245">
        <v>10212614.4328041</v>
      </c>
      <c r="O63" s="154">
        <v>8941.1</v>
      </c>
      <c r="P63" s="154">
        <v>8470.5</v>
      </c>
      <c r="Q63" s="329">
        <v>8901.85</v>
      </c>
      <c r="S63" s="330"/>
      <c r="U63" s="330"/>
      <c r="V63" s="330"/>
      <c r="W63" s="330"/>
      <c r="Y63" s="175"/>
      <c r="Z63" s="175"/>
      <c r="AA63" s="175"/>
      <c r="AB63" s="175"/>
      <c r="AC63" s="175"/>
      <c r="AD63" s="175"/>
    </row>
    <row r="64" spans="1:30" s="148" customFormat="1">
      <c r="A64" s="192">
        <v>42064</v>
      </c>
      <c r="B64" s="245">
        <v>1733</v>
      </c>
      <c r="C64" s="245">
        <v>4</v>
      </c>
      <c r="D64" s="245">
        <v>1514</v>
      </c>
      <c r="E64" s="463">
        <v>87.362954414310451</v>
      </c>
      <c r="F64" s="245">
        <v>21</v>
      </c>
      <c r="G64" s="245">
        <v>1612.38535</v>
      </c>
      <c r="H64" s="245">
        <v>190046.70443000004</v>
      </c>
      <c r="I64" s="245">
        <v>397902.733013978</v>
      </c>
      <c r="J64" s="245">
        <v>18947.749191141811</v>
      </c>
      <c r="K64" s="245">
        <v>24677.893098816483</v>
      </c>
      <c r="L64" s="245">
        <v>190046.70443000004</v>
      </c>
      <c r="M64" s="245">
        <v>397902.733013978</v>
      </c>
      <c r="N64" s="245">
        <v>9930122.0185655598</v>
      </c>
      <c r="O64" s="154">
        <v>9119.2000000000007</v>
      </c>
      <c r="P64" s="154">
        <v>8269.15</v>
      </c>
      <c r="Q64" s="329">
        <v>8491</v>
      </c>
      <c r="S64" s="330"/>
      <c r="U64" s="330"/>
      <c r="V64" s="330"/>
      <c r="W64" s="330"/>
      <c r="Y64" s="175"/>
      <c r="Z64" s="175"/>
      <c r="AA64" s="175"/>
      <c r="AB64" s="175"/>
      <c r="AC64" s="175"/>
      <c r="AD64" s="175"/>
    </row>
    <row r="65" spans="1:30" s="148" customFormat="1">
      <c r="A65" s="192">
        <v>42095</v>
      </c>
      <c r="B65" s="245">
        <v>1740</v>
      </c>
      <c r="C65" s="245">
        <v>4</v>
      </c>
      <c r="D65" s="245">
        <v>1518</v>
      </c>
      <c r="E65" s="463">
        <f>D65/B65*100</f>
        <v>87.241379310344826</v>
      </c>
      <c r="F65" s="245">
        <v>19</v>
      </c>
      <c r="G65" s="245">
        <v>1505.92796</v>
      </c>
      <c r="H65" s="245">
        <v>162662.7567</v>
      </c>
      <c r="I65" s="245">
        <v>379349.10766350798</v>
      </c>
      <c r="J65" s="245">
        <v>19965.742508605683</v>
      </c>
      <c r="K65" s="245">
        <v>25190.388766240052</v>
      </c>
      <c r="L65" s="245">
        <v>162662.7567</v>
      </c>
      <c r="M65" s="245">
        <v>379349.10766350798</v>
      </c>
      <c r="N65" s="245">
        <v>9686323.9394623991</v>
      </c>
      <c r="O65" s="154">
        <v>8844.7999999999993</v>
      </c>
      <c r="P65" s="154">
        <v>8144.75</v>
      </c>
      <c r="Q65" s="329">
        <v>8181.5</v>
      </c>
      <c r="S65" s="330"/>
      <c r="U65" s="330"/>
      <c r="V65" s="330"/>
      <c r="W65" s="330"/>
      <c r="Y65" s="175"/>
      <c r="Z65" s="175"/>
      <c r="AA65" s="175"/>
      <c r="AB65" s="175"/>
      <c r="AC65" s="175"/>
      <c r="AD65" s="175"/>
    </row>
    <row r="66" spans="1:30" s="148" customFormat="1">
      <c r="A66" s="192">
        <v>42125</v>
      </c>
      <c r="B66" s="245">
        <v>1749</v>
      </c>
      <c r="C66" s="245">
        <v>4</v>
      </c>
      <c r="D66" s="245">
        <v>1519</v>
      </c>
      <c r="E66" s="463">
        <f t="shared" ref="E66:E73" si="4">D66/B66*100</f>
        <v>86.849628359062322</v>
      </c>
      <c r="F66" s="245">
        <v>20</v>
      </c>
      <c r="G66" s="245">
        <v>1452.5077799999999</v>
      </c>
      <c r="H66" s="245">
        <v>152935.65417000002</v>
      </c>
      <c r="I66" s="245">
        <v>361935.16565892199</v>
      </c>
      <c r="J66" s="245">
        <v>18096.758282946099</v>
      </c>
      <c r="K66" s="245">
        <v>24917.950226670866</v>
      </c>
      <c r="L66" s="245">
        <v>152935.65417000002</v>
      </c>
      <c r="M66" s="245">
        <v>361935.16565892199</v>
      </c>
      <c r="N66" s="245">
        <v>10020664.617180699</v>
      </c>
      <c r="O66" s="154">
        <v>8489.5499999999993</v>
      </c>
      <c r="P66" s="154">
        <v>7997.15</v>
      </c>
      <c r="Q66" s="329">
        <v>8433.65</v>
      </c>
      <c r="S66" s="330"/>
      <c r="U66" s="330"/>
      <c r="V66" s="330"/>
      <c r="W66" s="330"/>
      <c r="Y66" s="175"/>
      <c r="Z66" s="175"/>
      <c r="AA66" s="175"/>
      <c r="AB66" s="175"/>
      <c r="AC66" s="175"/>
      <c r="AD66" s="175"/>
    </row>
    <row r="67" spans="1:30" s="148" customFormat="1">
      <c r="A67" s="192">
        <v>42156</v>
      </c>
      <c r="B67" s="245">
        <v>1750</v>
      </c>
      <c r="C67" s="245">
        <v>4</v>
      </c>
      <c r="D67" s="245">
        <v>1517</v>
      </c>
      <c r="E67" s="463">
        <f t="shared" si="4"/>
        <v>86.685714285714283</v>
      </c>
      <c r="F67" s="245">
        <v>22</v>
      </c>
      <c r="G67" s="245">
        <v>1525.2708299999999</v>
      </c>
      <c r="H67" s="245">
        <v>177773.94527999999</v>
      </c>
      <c r="I67" s="245">
        <v>333289.20798286109</v>
      </c>
      <c r="J67" s="245">
        <v>15149.509453766414</v>
      </c>
      <c r="K67" s="245">
        <v>21851.149410813887</v>
      </c>
      <c r="L67" s="245">
        <v>177773.94527999999</v>
      </c>
      <c r="M67" s="245">
        <v>333289.20798286109</v>
      </c>
      <c r="N67" s="245">
        <v>9849076.3755361903</v>
      </c>
      <c r="O67" s="154">
        <v>8467.15</v>
      </c>
      <c r="P67" s="154">
        <v>7940.3</v>
      </c>
      <c r="Q67" s="329">
        <v>8368.5</v>
      </c>
      <c r="S67" s="330"/>
      <c r="U67" s="330"/>
      <c r="V67" s="330"/>
      <c r="W67" s="330"/>
      <c r="Y67" s="175"/>
      <c r="Z67" s="175"/>
      <c r="AA67" s="175"/>
      <c r="AB67" s="175"/>
      <c r="AC67" s="175"/>
      <c r="AD67" s="175"/>
    </row>
    <row r="68" spans="1:30" s="148" customFormat="1">
      <c r="A68" s="192">
        <v>42186</v>
      </c>
      <c r="B68" s="245">
        <v>1756</v>
      </c>
      <c r="C68" s="245">
        <v>4</v>
      </c>
      <c r="D68" s="245">
        <v>1521</v>
      </c>
      <c r="E68" s="463">
        <f t="shared" si="4"/>
        <v>86.617312072892943</v>
      </c>
      <c r="F68" s="245">
        <v>23</v>
      </c>
      <c r="G68" s="245">
        <v>1742.5215800000001</v>
      </c>
      <c r="H68" s="245">
        <v>196777.31727999999</v>
      </c>
      <c r="I68" s="245">
        <v>383483.93402115599</v>
      </c>
      <c r="J68" s="245">
        <v>16673.214522658956</v>
      </c>
      <c r="K68" s="245">
        <v>22007.413763056869</v>
      </c>
      <c r="L68" s="245">
        <v>196777.31727999999</v>
      </c>
      <c r="M68" s="245">
        <v>383483.93402115599</v>
      </c>
      <c r="N68" s="245">
        <v>10168561.2358761</v>
      </c>
      <c r="O68" s="154">
        <v>8654.75</v>
      </c>
      <c r="P68" s="154">
        <v>8315.4</v>
      </c>
      <c r="Q68" s="329">
        <v>8532.85</v>
      </c>
      <c r="S68" s="330"/>
      <c r="U68" s="330"/>
      <c r="V68" s="330"/>
      <c r="W68" s="330"/>
      <c r="Y68" s="175"/>
      <c r="Z68" s="175"/>
      <c r="AA68" s="175"/>
      <c r="AB68" s="175"/>
      <c r="AC68" s="175"/>
      <c r="AD68" s="175"/>
    </row>
    <row r="69" spans="1:30" s="148" customFormat="1">
      <c r="A69" s="192">
        <v>42217</v>
      </c>
      <c r="B69" s="245">
        <v>1772</v>
      </c>
      <c r="C69" s="245">
        <v>4</v>
      </c>
      <c r="D69" s="245">
        <v>1574</v>
      </c>
      <c r="E69" s="463">
        <f t="shared" si="4"/>
        <v>88.826185101580137</v>
      </c>
      <c r="F69" s="245">
        <v>21</v>
      </c>
      <c r="G69" s="245">
        <v>1862.3348699999999</v>
      </c>
      <c r="H69" s="245">
        <v>215820.56756000002</v>
      </c>
      <c r="I69" s="245">
        <v>419932.23625570699</v>
      </c>
      <c r="J69" s="245">
        <v>19996.773155033668</v>
      </c>
      <c r="K69" s="245">
        <v>22548.696425133629</v>
      </c>
      <c r="L69" s="245">
        <v>215820.56756000002</v>
      </c>
      <c r="M69" s="245">
        <v>419932.23625570704</v>
      </c>
      <c r="N69" s="245">
        <v>9529069.8685309496</v>
      </c>
      <c r="O69" s="154">
        <v>8621.5499999999993</v>
      </c>
      <c r="P69" s="154">
        <v>7667.25</v>
      </c>
      <c r="Q69" s="329">
        <v>7971.3</v>
      </c>
      <c r="S69" s="330"/>
      <c r="U69" s="330"/>
      <c r="V69" s="330"/>
      <c r="W69" s="330"/>
      <c r="Y69" s="175"/>
      <c r="Z69" s="175"/>
      <c r="AA69" s="175"/>
      <c r="AB69" s="175"/>
      <c r="AC69" s="175"/>
      <c r="AD69" s="175"/>
    </row>
    <row r="70" spans="1:30" s="148" customFormat="1">
      <c r="A70" s="192">
        <v>42248</v>
      </c>
      <c r="B70" s="245">
        <v>1779</v>
      </c>
      <c r="C70" s="245">
        <v>4</v>
      </c>
      <c r="D70" s="245">
        <v>1535</v>
      </c>
      <c r="E70" s="463">
        <f t="shared" si="4"/>
        <v>86.284429454749855</v>
      </c>
      <c r="F70" s="245">
        <v>20</v>
      </c>
      <c r="G70" s="245">
        <v>1496.6775399999999</v>
      </c>
      <c r="H70" s="245">
        <v>164107.26566999999</v>
      </c>
      <c r="I70" s="245">
        <v>328411.91656595998</v>
      </c>
      <c r="J70" s="245">
        <v>16421</v>
      </c>
      <c r="K70" s="245">
        <v>21942.730333613476</v>
      </c>
      <c r="L70" s="245">
        <v>164107.26566999999</v>
      </c>
      <c r="M70" s="245">
        <v>328411.91656595998</v>
      </c>
      <c r="N70" s="245">
        <v>9491609.4234053697</v>
      </c>
      <c r="O70" s="154">
        <v>8055</v>
      </c>
      <c r="P70" s="154">
        <v>7539.5</v>
      </c>
      <c r="Q70" s="329">
        <v>7948.9</v>
      </c>
      <c r="S70" s="330"/>
      <c r="U70" s="330"/>
      <c r="V70" s="330"/>
      <c r="W70" s="330"/>
      <c r="Y70" s="175"/>
      <c r="Z70" s="175"/>
      <c r="AA70" s="175"/>
      <c r="AB70" s="175"/>
      <c r="AC70" s="175"/>
      <c r="AD70" s="175"/>
    </row>
    <row r="71" spans="1:30" s="148" customFormat="1">
      <c r="A71" s="192">
        <v>42278</v>
      </c>
      <c r="B71" s="245">
        <v>1781</v>
      </c>
      <c r="C71" s="245">
        <v>4</v>
      </c>
      <c r="D71" s="245">
        <v>1534</v>
      </c>
      <c r="E71" s="463">
        <f t="shared" si="4"/>
        <v>86.131386861313857</v>
      </c>
      <c r="F71" s="245">
        <v>20</v>
      </c>
      <c r="G71" s="245">
        <v>1463.0052499999999</v>
      </c>
      <c r="H71" s="245">
        <v>179059.82381999999</v>
      </c>
      <c r="I71" s="245">
        <v>333800.70268755394</v>
      </c>
      <c r="J71" s="245">
        <v>16690.035134377697</v>
      </c>
      <c r="K71" s="245">
        <v>22816.09739182781</v>
      </c>
      <c r="L71" s="245">
        <v>179059.82381999999</v>
      </c>
      <c r="M71" s="245">
        <v>333800.70268755394</v>
      </c>
      <c r="N71" s="245">
        <v>9654113.5197365303</v>
      </c>
      <c r="O71" s="154">
        <v>8336.2999999999993</v>
      </c>
      <c r="P71" s="154">
        <v>7930.65</v>
      </c>
      <c r="Q71" s="329">
        <v>8065.8</v>
      </c>
      <c r="S71" s="330"/>
      <c r="U71" s="330"/>
      <c r="V71" s="330"/>
      <c r="W71" s="330"/>
      <c r="Y71" s="175"/>
      <c r="Z71" s="175"/>
      <c r="AA71" s="175"/>
      <c r="AB71" s="175"/>
      <c r="AC71" s="175"/>
      <c r="AD71" s="175"/>
    </row>
    <row r="72" spans="1:30" s="148" customFormat="1">
      <c r="A72" s="192">
        <v>42309</v>
      </c>
      <c r="B72" s="245">
        <v>1786</v>
      </c>
      <c r="C72" s="245">
        <v>4</v>
      </c>
      <c r="D72" s="245">
        <v>1541</v>
      </c>
      <c r="E72" s="463">
        <f t="shared" si="4"/>
        <v>86.28219484882419</v>
      </c>
      <c r="F72" s="245">
        <v>19</v>
      </c>
      <c r="G72" s="245">
        <v>1316.2135000000001</v>
      </c>
      <c r="H72" s="245">
        <v>163708.07999999999</v>
      </c>
      <c r="I72" s="245">
        <v>307149.82</v>
      </c>
      <c r="J72" s="245">
        <v>16166</v>
      </c>
      <c r="K72" s="245">
        <v>23335.866103789394</v>
      </c>
      <c r="L72" s="245">
        <v>163708.07999999999</v>
      </c>
      <c r="M72" s="245">
        <v>307149.82</v>
      </c>
      <c r="N72" s="245">
        <v>9675669.4859400503</v>
      </c>
      <c r="O72" s="154">
        <v>8116.1</v>
      </c>
      <c r="P72" s="154">
        <v>7714.15</v>
      </c>
      <c r="Q72" s="329">
        <v>7935.25</v>
      </c>
      <c r="S72" s="330"/>
      <c r="U72" s="330"/>
      <c r="V72" s="330"/>
      <c r="W72" s="330"/>
      <c r="Y72" s="175"/>
      <c r="Z72" s="175"/>
      <c r="AA72" s="175"/>
      <c r="AB72" s="175"/>
      <c r="AC72" s="175"/>
      <c r="AD72" s="175"/>
    </row>
    <row r="73" spans="1:30" s="148" customFormat="1">
      <c r="A73" s="192">
        <v>42339</v>
      </c>
      <c r="B73" s="245">
        <v>1794</v>
      </c>
      <c r="C73" s="245">
        <v>4</v>
      </c>
      <c r="D73" s="245">
        <v>1549</v>
      </c>
      <c r="E73" s="463">
        <f t="shared" si="4"/>
        <v>86.343366778149388</v>
      </c>
      <c r="F73" s="245">
        <v>22</v>
      </c>
      <c r="G73" s="245">
        <v>1480.0690400000001</v>
      </c>
      <c r="H73" s="245">
        <v>198467.21902000002</v>
      </c>
      <c r="I73" s="245">
        <v>334953.80289675097</v>
      </c>
      <c r="J73" s="245">
        <v>15225</v>
      </c>
      <c r="K73" s="245">
        <v>22630.958005631343</v>
      </c>
      <c r="L73" s="245">
        <v>198467.21902000002</v>
      </c>
      <c r="M73" s="245">
        <v>334953.80289675097</v>
      </c>
      <c r="N73" s="245">
        <v>9831657.9089900199</v>
      </c>
      <c r="O73" s="154">
        <v>7979.3</v>
      </c>
      <c r="P73" s="154">
        <v>7551.05</v>
      </c>
      <c r="Q73" s="329">
        <v>7946.35</v>
      </c>
      <c r="S73" s="330"/>
      <c r="U73" s="330"/>
      <c r="V73" s="330"/>
      <c r="W73" s="330"/>
      <c r="Y73" s="175"/>
      <c r="Z73" s="175"/>
      <c r="AA73" s="175"/>
      <c r="AB73" s="175"/>
      <c r="AC73" s="175"/>
      <c r="AD73" s="175"/>
    </row>
    <row r="74" spans="1:30">
      <c r="A74" s="152" t="s">
        <v>185</v>
      </c>
    </row>
    <row r="75" spans="1:30">
      <c r="A75" s="120"/>
    </row>
    <row r="76" spans="1:30">
      <c r="A76" s="120"/>
    </row>
    <row r="77" spans="1:30">
      <c r="A77" s="120"/>
    </row>
    <row r="78" spans="1:30">
      <c r="A78" s="120"/>
    </row>
    <row r="80" spans="1:30">
      <c r="A80" s="88"/>
    </row>
    <row r="81" spans="1:1">
      <c r="A81" s="88"/>
    </row>
    <row r="82" spans="1:1">
      <c r="A82" s="88"/>
    </row>
    <row r="83" spans="1:1">
      <c r="A83" s="88"/>
    </row>
    <row r="84" spans="1:1">
      <c r="A84" s="88"/>
    </row>
    <row r="85" spans="1:1">
      <c r="A85" s="88"/>
    </row>
    <row r="86" spans="1:1">
      <c r="A86" s="120"/>
    </row>
    <row r="87" spans="1:1">
      <c r="A87" s="120"/>
    </row>
    <row r="88" spans="1:1">
      <c r="A88" s="120"/>
    </row>
    <row r="89" spans="1:1">
      <c r="A89" s="120"/>
    </row>
    <row r="90" spans="1:1">
      <c r="A90" s="120"/>
    </row>
    <row r="91" spans="1:1">
      <c r="A91" s="120"/>
    </row>
    <row r="92" spans="1:1">
      <c r="A92" s="120"/>
    </row>
    <row r="93" spans="1:1">
      <c r="A93" s="120"/>
    </row>
    <row r="94" spans="1:1">
      <c r="A94" s="120"/>
    </row>
    <row r="95" spans="1:1">
      <c r="A95" s="120"/>
    </row>
    <row r="96" spans="1:1">
      <c r="A96" s="120"/>
    </row>
    <row r="97" spans="1:1">
      <c r="A97" s="120"/>
    </row>
    <row r="98" spans="1:1">
      <c r="A98" s="120"/>
    </row>
    <row r="99" spans="1:1">
      <c r="A99" s="120"/>
    </row>
    <row r="100" spans="1:1">
      <c r="A100" s="120"/>
    </row>
    <row r="101" spans="1:1">
      <c r="A101" s="120"/>
    </row>
    <row r="102" spans="1:1">
      <c r="A102" s="120"/>
    </row>
    <row r="103" spans="1:1">
      <c r="A103" s="120"/>
    </row>
    <row r="104" spans="1:1">
      <c r="A104" s="120"/>
    </row>
    <row r="105" spans="1:1">
      <c r="A105" s="120"/>
    </row>
    <row r="106" spans="1:1">
      <c r="A106" s="120"/>
    </row>
    <row r="107" spans="1:1">
      <c r="A107" s="120"/>
    </row>
    <row r="108" spans="1:1">
      <c r="A108" s="120"/>
    </row>
    <row r="109" spans="1:1">
      <c r="A109" s="120"/>
    </row>
    <row r="110" spans="1:1">
      <c r="A110" s="120"/>
    </row>
    <row r="111" spans="1:1">
      <c r="A111" s="120"/>
    </row>
    <row r="112" spans="1:1">
      <c r="A112" s="120"/>
    </row>
    <row r="113" spans="1:1">
      <c r="A113" s="120"/>
    </row>
    <row r="114" spans="1:1">
      <c r="A114" s="120"/>
    </row>
    <row r="115" spans="1:1">
      <c r="A115" s="120"/>
    </row>
    <row r="116" spans="1:1">
      <c r="A116" s="120"/>
    </row>
    <row r="117" spans="1:1">
      <c r="A117" s="120"/>
    </row>
    <row r="118" spans="1:1">
      <c r="A118" s="120"/>
    </row>
    <row r="119" spans="1:1">
      <c r="A119" s="120"/>
    </row>
    <row r="120" spans="1:1">
      <c r="A120" s="120"/>
    </row>
    <row r="121" spans="1:1">
      <c r="A121" s="120"/>
    </row>
    <row r="122" spans="1:1">
      <c r="A122" s="120"/>
    </row>
    <row r="123" spans="1:1">
      <c r="A123" s="120"/>
    </row>
    <row r="124" spans="1:1">
      <c r="A124" s="120"/>
    </row>
    <row r="125" spans="1:1">
      <c r="A125" s="120"/>
    </row>
    <row r="126" spans="1:1">
      <c r="A126" s="120"/>
    </row>
    <row r="127" spans="1:1">
      <c r="A127" s="120"/>
    </row>
    <row r="128" spans="1:1">
      <c r="A128" s="120"/>
    </row>
    <row r="129" spans="1:1">
      <c r="A129" s="120"/>
    </row>
    <row r="130" spans="1:1">
      <c r="A130" s="120"/>
    </row>
    <row r="131" spans="1:1">
      <c r="A131" s="120"/>
    </row>
    <row r="132" spans="1:1">
      <c r="A132" s="120"/>
    </row>
    <row r="133" spans="1:1">
      <c r="A133" s="120"/>
    </row>
    <row r="134" spans="1:1">
      <c r="A134" s="120"/>
    </row>
    <row r="135" spans="1:1">
      <c r="A135" s="120"/>
    </row>
    <row r="136" spans="1:1">
      <c r="A136" s="120"/>
    </row>
    <row r="137" spans="1:1">
      <c r="A137" s="120"/>
    </row>
    <row r="138" spans="1:1">
      <c r="A138" s="120"/>
    </row>
    <row r="139" spans="1:1">
      <c r="A139" s="120"/>
    </row>
    <row r="140" spans="1:1">
      <c r="A140" s="120"/>
    </row>
    <row r="141" spans="1:1">
      <c r="A141" s="120"/>
    </row>
    <row r="142" spans="1:1">
      <c r="A142" s="120"/>
    </row>
    <row r="143" spans="1:1">
      <c r="A143" s="120"/>
    </row>
    <row r="144" spans="1:1">
      <c r="A144" s="120"/>
    </row>
    <row r="145" spans="1:1">
      <c r="A145" s="120"/>
    </row>
    <row r="146" spans="1:1">
      <c r="A146" s="120"/>
    </row>
    <row r="147" spans="1:1">
      <c r="A147" s="120"/>
    </row>
    <row r="148" spans="1:1">
      <c r="A148" s="120"/>
    </row>
    <row r="149" spans="1:1">
      <c r="A149" s="120"/>
    </row>
    <row r="150" spans="1:1">
      <c r="A150" s="120"/>
    </row>
    <row r="151" spans="1:1">
      <c r="A151" s="120"/>
    </row>
    <row r="152" spans="1:1">
      <c r="A152" s="120"/>
    </row>
    <row r="153" spans="1:1">
      <c r="A153" s="120"/>
    </row>
    <row r="154" spans="1:1">
      <c r="A154" s="120"/>
    </row>
    <row r="155" spans="1:1">
      <c r="A155" s="120"/>
    </row>
    <row r="156" spans="1:1">
      <c r="A156" s="120"/>
    </row>
    <row r="157" spans="1:1">
      <c r="A157" s="120"/>
    </row>
    <row r="158" spans="1:1">
      <c r="A158" s="120"/>
    </row>
    <row r="159" spans="1:1">
      <c r="A159" s="120"/>
    </row>
    <row r="160" spans="1:1">
      <c r="A160" s="120"/>
    </row>
    <row r="161" spans="1:1">
      <c r="A161" s="120"/>
    </row>
    <row r="162" spans="1:1">
      <c r="A162" s="120"/>
    </row>
    <row r="163" spans="1:1">
      <c r="A163" s="120"/>
    </row>
    <row r="164" spans="1:1">
      <c r="A164" s="120"/>
    </row>
    <row r="165" spans="1:1">
      <c r="A165" s="120"/>
    </row>
    <row r="166" spans="1:1">
      <c r="A166" s="120"/>
    </row>
    <row r="167" spans="1:1">
      <c r="A167" s="120"/>
    </row>
    <row r="168" spans="1:1">
      <c r="A168" s="120"/>
    </row>
    <row r="169" spans="1:1">
      <c r="A169" s="120"/>
    </row>
    <row r="170" spans="1:1">
      <c r="A170" s="120"/>
    </row>
    <row r="171" spans="1:1">
      <c r="A171" s="120"/>
    </row>
    <row r="172" spans="1:1">
      <c r="A172" s="120"/>
    </row>
    <row r="173" spans="1:1">
      <c r="A173" s="120"/>
    </row>
    <row r="174" spans="1:1">
      <c r="A174" s="120"/>
    </row>
    <row r="175" spans="1:1">
      <c r="A175" s="120"/>
    </row>
    <row r="176" spans="1:1">
      <c r="A176" s="120"/>
    </row>
    <row r="177" spans="1:1">
      <c r="A177" s="120"/>
    </row>
    <row r="178" spans="1:1">
      <c r="A178" s="120"/>
    </row>
    <row r="179" spans="1:1">
      <c r="A179" s="120"/>
    </row>
    <row r="180" spans="1:1">
      <c r="A180" s="120"/>
    </row>
    <row r="181" spans="1:1">
      <c r="A181" s="120"/>
    </row>
    <row r="182" spans="1:1">
      <c r="A182" s="120"/>
    </row>
    <row r="183" spans="1:1">
      <c r="A183" s="120"/>
    </row>
    <row r="184" spans="1:1">
      <c r="A184" s="120"/>
    </row>
    <row r="185" spans="1:1">
      <c r="A185" s="120"/>
    </row>
    <row r="186" spans="1:1">
      <c r="A186" s="120"/>
    </row>
    <row r="187" spans="1:1">
      <c r="A187" s="120"/>
    </row>
    <row r="188" spans="1:1">
      <c r="A188" s="120"/>
    </row>
    <row r="189" spans="1:1">
      <c r="A189" s="120"/>
    </row>
    <row r="190" spans="1:1">
      <c r="A190" s="120"/>
    </row>
    <row r="191" spans="1:1">
      <c r="A191" s="120"/>
    </row>
    <row r="192" spans="1:1">
      <c r="A192" s="120"/>
    </row>
    <row r="193" spans="1:1">
      <c r="A193" s="120"/>
    </row>
    <row r="194" spans="1:1">
      <c r="A194" s="120"/>
    </row>
    <row r="195" spans="1:1">
      <c r="A195" s="120"/>
    </row>
    <row r="196" spans="1:1">
      <c r="A196" s="120"/>
    </row>
    <row r="197" spans="1:1">
      <c r="A197" s="120"/>
    </row>
    <row r="198" spans="1:1">
      <c r="A198" s="120"/>
    </row>
    <row r="199" spans="1:1">
      <c r="A199" s="120"/>
    </row>
    <row r="200" spans="1:1">
      <c r="A200" s="120"/>
    </row>
    <row r="201" spans="1:1">
      <c r="A201" s="120"/>
    </row>
  </sheetData>
  <mergeCells count="19">
    <mergeCell ref="R2:T2"/>
    <mergeCell ref="U2:W2"/>
    <mergeCell ref="Y2:AA2"/>
    <mergeCell ref="AB2:AD2"/>
    <mergeCell ref="O2:Q2"/>
    <mergeCell ref="L2:L3"/>
    <mergeCell ref="M2:M3"/>
    <mergeCell ref="N2:N3"/>
    <mergeCell ref="A2:A3"/>
    <mergeCell ref="B2:B3"/>
    <mergeCell ref="C2:C3"/>
    <mergeCell ref="F2:F3"/>
    <mergeCell ref="D2:D3"/>
    <mergeCell ref="G2:G3"/>
    <mergeCell ref="H2:H3"/>
    <mergeCell ref="I2:I3"/>
    <mergeCell ref="J2:J3"/>
    <mergeCell ref="K2:K3"/>
    <mergeCell ref="E2:E3"/>
  </mergeCells>
  <pageMargins left="0.7" right="0.7" top="0.75" bottom="0.5" header="0.3" footer="0.3"/>
  <pageSetup scale="85"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WWB77"/>
  <sheetViews>
    <sheetView workbookViewId="0">
      <pane ySplit="5" topLeftCell="A6" activePane="bottomLeft" state="frozen"/>
      <selection activeCell="B23" sqref="B23"/>
      <selection pane="bottomLeft" activeCell="J68" sqref="J68"/>
    </sheetView>
  </sheetViews>
  <sheetFormatPr defaultRowHeight="12.75"/>
  <cols>
    <col min="1" max="1" width="8.1640625" style="203" customWidth="1"/>
    <col min="2" max="4" width="12.5" style="21" customWidth="1"/>
    <col min="5" max="5" width="10.33203125" style="21" customWidth="1"/>
    <col min="6" max="7" width="12.5" style="21" customWidth="1"/>
    <col min="8" max="8" width="14" style="21" customWidth="1"/>
    <col min="9" max="16" width="13" style="373" customWidth="1"/>
    <col min="17" max="17" width="11.6640625" style="21" customWidth="1"/>
    <col min="18" max="19" width="13.5" style="21" customWidth="1"/>
    <col min="20" max="20" width="9.33203125" style="21"/>
    <col min="23" max="266" width="9.33203125" style="21"/>
    <col min="267" max="267" width="15.1640625" style="21" customWidth="1"/>
    <col min="268" max="268" width="12.6640625" style="21" customWidth="1"/>
    <col min="269" max="269" width="18.1640625" style="21" customWidth="1"/>
    <col min="270" max="270" width="16" style="21" customWidth="1"/>
    <col min="271" max="271" width="9.33203125" style="21"/>
    <col min="272" max="272" width="15.83203125" style="21" customWidth="1"/>
    <col min="273" max="273" width="9.33203125" style="21"/>
    <col min="274" max="274" width="20.33203125" style="21" customWidth="1"/>
    <col min="275" max="275" width="20" style="21" customWidth="1"/>
    <col min="276" max="522" width="9.33203125" style="21"/>
    <col min="523" max="523" width="15.1640625" style="21" customWidth="1"/>
    <col min="524" max="524" width="12.6640625" style="21" customWidth="1"/>
    <col min="525" max="525" width="18.1640625" style="21" customWidth="1"/>
    <col min="526" max="526" width="16" style="21" customWidth="1"/>
    <col min="527" max="527" width="9.33203125" style="21"/>
    <col min="528" max="528" width="15.83203125" style="21" customWidth="1"/>
    <col min="529" max="529" width="9.33203125" style="21"/>
    <col min="530" max="530" width="20.33203125" style="21" customWidth="1"/>
    <col min="531" max="531" width="20" style="21" customWidth="1"/>
    <col min="532" max="778" width="9.33203125" style="21"/>
    <col min="779" max="779" width="15.1640625" style="21" customWidth="1"/>
    <col min="780" max="780" width="12.6640625" style="21" customWidth="1"/>
    <col min="781" max="781" width="18.1640625" style="21" customWidth="1"/>
    <col min="782" max="782" width="16" style="21" customWidth="1"/>
    <col min="783" max="783" width="9.33203125" style="21"/>
    <col min="784" max="784" width="15.83203125" style="21" customWidth="1"/>
    <col min="785" max="785" width="9.33203125" style="21"/>
    <col min="786" max="786" width="20.33203125" style="21" customWidth="1"/>
    <col min="787" max="787" width="20" style="21" customWidth="1"/>
    <col min="788" max="1034" width="9.33203125" style="21"/>
    <col min="1035" max="1035" width="15.1640625" style="21" customWidth="1"/>
    <col min="1036" max="1036" width="12.6640625" style="21" customWidth="1"/>
    <col min="1037" max="1037" width="18.1640625" style="21" customWidth="1"/>
    <col min="1038" max="1038" width="16" style="21" customWidth="1"/>
    <col min="1039" max="1039" width="9.33203125" style="21"/>
    <col min="1040" max="1040" width="15.83203125" style="21" customWidth="1"/>
    <col min="1041" max="1041" width="9.33203125" style="21"/>
    <col min="1042" max="1042" width="20.33203125" style="21" customWidth="1"/>
    <col min="1043" max="1043" width="20" style="21" customWidth="1"/>
    <col min="1044" max="1290" width="9.33203125" style="21"/>
    <col min="1291" max="1291" width="15.1640625" style="21" customWidth="1"/>
    <col min="1292" max="1292" width="12.6640625" style="21" customWidth="1"/>
    <col min="1293" max="1293" width="18.1640625" style="21" customWidth="1"/>
    <col min="1294" max="1294" width="16" style="21" customWidth="1"/>
    <col min="1295" max="1295" width="9.33203125" style="21"/>
    <col min="1296" max="1296" width="15.83203125" style="21" customWidth="1"/>
    <col min="1297" max="1297" width="9.33203125" style="21"/>
    <col min="1298" max="1298" width="20.33203125" style="21" customWidth="1"/>
    <col min="1299" max="1299" width="20" style="21" customWidth="1"/>
    <col min="1300" max="1546" width="9.33203125" style="21"/>
    <col min="1547" max="1547" width="15.1640625" style="21" customWidth="1"/>
    <col min="1548" max="1548" width="12.6640625" style="21" customWidth="1"/>
    <col min="1549" max="1549" width="18.1640625" style="21" customWidth="1"/>
    <col min="1550" max="1550" width="16" style="21" customWidth="1"/>
    <col min="1551" max="1551" width="9.33203125" style="21"/>
    <col min="1552" max="1552" width="15.83203125" style="21" customWidth="1"/>
    <col min="1553" max="1553" width="9.33203125" style="21"/>
    <col min="1554" max="1554" width="20.33203125" style="21" customWidth="1"/>
    <col min="1555" max="1555" width="20" style="21" customWidth="1"/>
    <col min="1556" max="1802" width="9.33203125" style="21"/>
    <col min="1803" max="1803" width="15.1640625" style="21" customWidth="1"/>
    <col min="1804" max="1804" width="12.6640625" style="21" customWidth="1"/>
    <col min="1805" max="1805" width="18.1640625" style="21" customWidth="1"/>
    <col min="1806" max="1806" width="16" style="21" customWidth="1"/>
    <col min="1807" max="1807" width="9.33203125" style="21"/>
    <col min="1808" max="1808" width="15.83203125" style="21" customWidth="1"/>
    <col min="1809" max="1809" width="9.33203125" style="21"/>
    <col min="1810" max="1810" width="20.33203125" style="21" customWidth="1"/>
    <col min="1811" max="1811" width="20" style="21" customWidth="1"/>
    <col min="1812" max="2058" width="9.33203125" style="21"/>
    <col min="2059" max="2059" width="15.1640625" style="21" customWidth="1"/>
    <col min="2060" max="2060" width="12.6640625" style="21" customWidth="1"/>
    <col min="2061" max="2061" width="18.1640625" style="21" customWidth="1"/>
    <col min="2062" max="2062" width="16" style="21" customWidth="1"/>
    <col min="2063" max="2063" width="9.33203125" style="21"/>
    <col min="2064" max="2064" width="15.83203125" style="21" customWidth="1"/>
    <col min="2065" max="2065" width="9.33203125" style="21"/>
    <col min="2066" max="2066" width="20.33203125" style="21" customWidth="1"/>
    <col min="2067" max="2067" width="20" style="21" customWidth="1"/>
    <col min="2068" max="2314" width="9.33203125" style="21"/>
    <col min="2315" max="2315" width="15.1640625" style="21" customWidth="1"/>
    <col min="2316" max="2316" width="12.6640625" style="21" customWidth="1"/>
    <col min="2317" max="2317" width="18.1640625" style="21" customWidth="1"/>
    <col min="2318" max="2318" width="16" style="21" customWidth="1"/>
    <col min="2319" max="2319" width="9.33203125" style="21"/>
    <col min="2320" max="2320" width="15.83203125" style="21" customWidth="1"/>
    <col min="2321" max="2321" width="9.33203125" style="21"/>
    <col min="2322" max="2322" width="20.33203125" style="21" customWidth="1"/>
    <col min="2323" max="2323" width="20" style="21" customWidth="1"/>
    <col min="2324" max="2570" width="9.33203125" style="21"/>
    <col min="2571" max="2571" width="15.1640625" style="21" customWidth="1"/>
    <col min="2572" max="2572" width="12.6640625" style="21" customWidth="1"/>
    <col min="2573" max="2573" width="18.1640625" style="21" customWidth="1"/>
    <col min="2574" max="2574" width="16" style="21" customWidth="1"/>
    <col min="2575" max="2575" width="9.33203125" style="21"/>
    <col min="2576" max="2576" width="15.83203125" style="21" customWidth="1"/>
    <col min="2577" max="2577" width="9.33203125" style="21"/>
    <col min="2578" max="2578" width="20.33203125" style="21" customWidth="1"/>
    <col min="2579" max="2579" width="20" style="21" customWidth="1"/>
    <col min="2580" max="2826" width="9.33203125" style="21"/>
    <col min="2827" max="2827" width="15.1640625" style="21" customWidth="1"/>
    <col min="2828" max="2828" width="12.6640625" style="21" customWidth="1"/>
    <col min="2829" max="2829" width="18.1640625" style="21" customWidth="1"/>
    <col min="2830" max="2830" width="16" style="21" customWidth="1"/>
    <col min="2831" max="2831" width="9.33203125" style="21"/>
    <col min="2832" max="2832" width="15.83203125" style="21" customWidth="1"/>
    <col min="2833" max="2833" width="9.33203125" style="21"/>
    <col min="2834" max="2834" width="20.33203125" style="21" customWidth="1"/>
    <col min="2835" max="2835" width="20" style="21" customWidth="1"/>
    <col min="2836" max="3082" width="9.33203125" style="21"/>
    <col min="3083" max="3083" width="15.1640625" style="21" customWidth="1"/>
    <col min="3084" max="3084" width="12.6640625" style="21" customWidth="1"/>
    <col min="3085" max="3085" width="18.1640625" style="21" customWidth="1"/>
    <col min="3086" max="3086" width="16" style="21" customWidth="1"/>
    <col min="3087" max="3087" width="9.33203125" style="21"/>
    <col min="3088" max="3088" width="15.83203125" style="21" customWidth="1"/>
    <col min="3089" max="3089" width="9.33203125" style="21"/>
    <col min="3090" max="3090" width="20.33203125" style="21" customWidth="1"/>
    <col min="3091" max="3091" width="20" style="21" customWidth="1"/>
    <col min="3092" max="3338" width="9.33203125" style="21"/>
    <col min="3339" max="3339" width="15.1640625" style="21" customWidth="1"/>
    <col min="3340" max="3340" width="12.6640625" style="21" customWidth="1"/>
    <col min="3341" max="3341" width="18.1640625" style="21" customWidth="1"/>
    <col min="3342" max="3342" width="16" style="21" customWidth="1"/>
    <col min="3343" max="3343" width="9.33203125" style="21"/>
    <col min="3344" max="3344" width="15.83203125" style="21" customWidth="1"/>
    <col min="3345" max="3345" width="9.33203125" style="21"/>
    <col min="3346" max="3346" width="20.33203125" style="21" customWidth="1"/>
    <col min="3347" max="3347" width="20" style="21" customWidth="1"/>
    <col min="3348" max="3594" width="9.33203125" style="21"/>
    <col min="3595" max="3595" width="15.1640625" style="21" customWidth="1"/>
    <col min="3596" max="3596" width="12.6640625" style="21" customWidth="1"/>
    <col min="3597" max="3597" width="18.1640625" style="21" customWidth="1"/>
    <col min="3598" max="3598" width="16" style="21" customWidth="1"/>
    <col min="3599" max="3599" width="9.33203125" style="21"/>
    <col min="3600" max="3600" width="15.83203125" style="21" customWidth="1"/>
    <col min="3601" max="3601" width="9.33203125" style="21"/>
    <col min="3602" max="3602" width="20.33203125" style="21" customWidth="1"/>
    <col min="3603" max="3603" width="20" style="21" customWidth="1"/>
    <col min="3604" max="3850" width="9.33203125" style="21"/>
    <col min="3851" max="3851" width="15.1640625" style="21" customWidth="1"/>
    <col min="3852" max="3852" width="12.6640625" style="21" customWidth="1"/>
    <col min="3853" max="3853" width="18.1640625" style="21" customWidth="1"/>
    <col min="3854" max="3854" width="16" style="21" customWidth="1"/>
    <col min="3855" max="3855" width="9.33203125" style="21"/>
    <col min="3856" max="3856" width="15.83203125" style="21" customWidth="1"/>
    <col min="3857" max="3857" width="9.33203125" style="21"/>
    <col min="3858" max="3858" width="20.33203125" style="21" customWidth="1"/>
    <col min="3859" max="3859" width="20" style="21" customWidth="1"/>
    <col min="3860" max="4106" width="9.33203125" style="21"/>
    <col min="4107" max="4107" width="15.1640625" style="21" customWidth="1"/>
    <col min="4108" max="4108" width="12.6640625" style="21" customWidth="1"/>
    <col min="4109" max="4109" width="18.1640625" style="21" customWidth="1"/>
    <col min="4110" max="4110" width="16" style="21" customWidth="1"/>
    <col min="4111" max="4111" width="9.33203125" style="21"/>
    <col min="4112" max="4112" width="15.83203125" style="21" customWidth="1"/>
    <col min="4113" max="4113" width="9.33203125" style="21"/>
    <col min="4114" max="4114" width="20.33203125" style="21" customWidth="1"/>
    <col min="4115" max="4115" width="20" style="21" customWidth="1"/>
    <col min="4116" max="4362" width="9.33203125" style="21"/>
    <col min="4363" max="4363" width="15.1640625" style="21" customWidth="1"/>
    <col min="4364" max="4364" width="12.6640625" style="21" customWidth="1"/>
    <col min="4365" max="4365" width="18.1640625" style="21" customWidth="1"/>
    <col min="4366" max="4366" width="16" style="21" customWidth="1"/>
    <col min="4367" max="4367" width="9.33203125" style="21"/>
    <col min="4368" max="4368" width="15.83203125" style="21" customWidth="1"/>
    <col min="4369" max="4369" width="9.33203125" style="21"/>
    <col min="4370" max="4370" width="20.33203125" style="21" customWidth="1"/>
    <col min="4371" max="4371" width="20" style="21" customWidth="1"/>
    <col min="4372" max="4618" width="9.33203125" style="21"/>
    <col min="4619" max="4619" width="15.1640625" style="21" customWidth="1"/>
    <col min="4620" max="4620" width="12.6640625" style="21" customWidth="1"/>
    <col min="4621" max="4621" width="18.1640625" style="21" customWidth="1"/>
    <col min="4622" max="4622" width="16" style="21" customWidth="1"/>
    <col min="4623" max="4623" width="9.33203125" style="21"/>
    <col min="4624" max="4624" width="15.83203125" style="21" customWidth="1"/>
    <col min="4625" max="4625" width="9.33203125" style="21"/>
    <col min="4626" max="4626" width="20.33203125" style="21" customWidth="1"/>
    <col min="4627" max="4627" width="20" style="21" customWidth="1"/>
    <col min="4628" max="4874" width="9.33203125" style="21"/>
    <col min="4875" max="4875" width="15.1640625" style="21" customWidth="1"/>
    <col min="4876" max="4876" width="12.6640625" style="21" customWidth="1"/>
    <col min="4877" max="4877" width="18.1640625" style="21" customWidth="1"/>
    <col min="4878" max="4878" width="16" style="21" customWidth="1"/>
    <col min="4879" max="4879" width="9.33203125" style="21"/>
    <col min="4880" max="4880" width="15.83203125" style="21" customWidth="1"/>
    <col min="4881" max="4881" width="9.33203125" style="21"/>
    <col min="4882" max="4882" width="20.33203125" style="21" customWidth="1"/>
    <col min="4883" max="4883" width="20" style="21" customWidth="1"/>
    <col min="4884" max="5130" width="9.33203125" style="21"/>
    <col min="5131" max="5131" width="15.1640625" style="21" customWidth="1"/>
    <col min="5132" max="5132" width="12.6640625" style="21" customWidth="1"/>
    <col min="5133" max="5133" width="18.1640625" style="21" customWidth="1"/>
    <col min="5134" max="5134" width="16" style="21" customWidth="1"/>
    <col min="5135" max="5135" width="9.33203125" style="21"/>
    <col min="5136" max="5136" width="15.83203125" style="21" customWidth="1"/>
    <col min="5137" max="5137" width="9.33203125" style="21"/>
    <col min="5138" max="5138" width="20.33203125" style="21" customWidth="1"/>
    <col min="5139" max="5139" width="20" style="21" customWidth="1"/>
    <col min="5140" max="5386" width="9.33203125" style="21"/>
    <col min="5387" max="5387" width="15.1640625" style="21" customWidth="1"/>
    <col min="5388" max="5388" width="12.6640625" style="21" customWidth="1"/>
    <col min="5389" max="5389" width="18.1640625" style="21" customWidth="1"/>
    <col min="5390" max="5390" width="16" style="21" customWidth="1"/>
    <col min="5391" max="5391" width="9.33203125" style="21"/>
    <col min="5392" max="5392" width="15.83203125" style="21" customWidth="1"/>
    <col min="5393" max="5393" width="9.33203125" style="21"/>
    <col min="5394" max="5394" width="20.33203125" style="21" customWidth="1"/>
    <col min="5395" max="5395" width="20" style="21" customWidth="1"/>
    <col min="5396" max="5642" width="9.33203125" style="21"/>
    <col min="5643" max="5643" width="15.1640625" style="21" customWidth="1"/>
    <col min="5644" max="5644" width="12.6640625" style="21" customWidth="1"/>
    <col min="5645" max="5645" width="18.1640625" style="21" customWidth="1"/>
    <col min="5646" max="5646" width="16" style="21" customWidth="1"/>
    <col min="5647" max="5647" width="9.33203125" style="21"/>
    <col min="5648" max="5648" width="15.83203125" style="21" customWidth="1"/>
    <col min="5649" max="5649" width="9.33203125" style="21"/>
    <col min="5650" max="5650" width="20.33203125" style="21" customWidth="1"/>
    <col min="5651" max="5651" width="20" style="21" customWidth="1"/>
    <col min="5652" max="5898" width="9.33203125" style="21"/>
    <col min="5899" max="5899" width="15.1640625" style="21" customWidth="1"/>
    <col min="5900" max="5900" width="12.6640625" style="21" customWidth="1"/>
    <col min="5901" max="5901" width="18.1640625" style="21" customWidth="1"/>
    <col min="5902" max="5902" width="16" style="21" customWidth="1"/>
    <col min="5903" max="5903" width="9.33203125" style="21"/>
    <col min="5904" max="5904" width="15.83203125" style="21" customWidth="1"/>
    <col min="5905" max="5905" width="9.33203125" style="21"/>
    <col min="5906" max="5906" width="20.33203125" style="21" customWidth="1"/>
    <col min="5907" max="5907" width="20" style="21" customWidth="1"/>
    <col min="5908" max="6154" width="9.33203125" style="21"/>
    <col min="6155" max="6155" width="15.1640625" style="21" customWidth="1"/>
    <col min="6156" max="6156" width="12.6640625" style="21" customWidth="1"/>
    <col min="6157" max="6157" width="18.1640625" style="21" customWidth="1"/>
    <col min="6158" max="6158" width="16" style="21" customWidth="1"/>
    <col min="6159" max="6159" width="9.33203125" style="21"/>
    <col min="6160" max="6160" width="15.83203125" style="21" customWidth="1"/>
    <col min="6161" max="6161" width="9.33203125" style="21"/>
    <col min="6162" max="6162" width="20.33203125" style="21" customWidth="1"/>
    <col min="6163" max="6163" width="20" style="21" customWidth="1"/>
    <col min="6164" max="6410" width="9.33203125" style="21"/>
    <col min="6411" max="6411" width="15.1640625" style="21" customWidth="1"/>
    <col min="6412" max="6412" width="12.6640625" style="21" customWidth="1"/>
    <col min="6413" max="6413" width="18.1640625" style="21" customWidth="1"/>
    <col min="6414" max="6414" width="16" style="21" customWidth="1"/>
    <col min="6415" max="6415" width="9.33203125" style="21"/>
    <col min="6416" max="6416" width="15.83203125" style="21" customWidth="1"/>
    <col min="6417" max="6417" width="9.33203125" style="21"/>
    <col min="6418" max="6418" width="20.33203125" style="21" customWidth="1"/>
    <col min="6419" max="6419" width="20" style="21" customWidth="1"/>
    <col min="6420" max="6666" width="9.33203125" style="21"/>
    <col min="6667" max="6667" width="15.1640625" style="21" customWidth="1"/>
    <col min="6668" max="6668" width="12.6640625" style="21" customWidth="1"/>
    <col min="6669" max="6669" width="18.1640625" style="21" customWidth="1"/>
    <col min="6670" max="6670" width="16" style="21" customWidth="1"/>
    <col min="6671" max="6671" width="9.33203125" style="21"/>
    <col min="6672" max="6672" width="15.83203125" style="21" customWidth="1"/>
    <col min="6673" max="6673" width="9.33203125" style="21"/>
    <col min="6674" max="6674" width="20.33203125" style="21" customWidth="1"/>
    <col min="6675" max="6675" width="20" style="21" customWidth="1"/>
    <col min="6676" max="6922" width="9.33203125" style="21"/>
    <col min="6923" max="6923" width="15.1640625" style="21" customWidth="1"/>
    <col min="6924" max="6924" width="12.6640625" style="21" customWidth="1"/>
    <col min="6925" max="6925" width="18.1640625" style="21" customWidth="1"/>
    <col min="6926" max="6926" width="16" style="21" customWidth="1"/>
    <col min="6927" max="6927" width="9.33203125" style="21"/>
    <col min="6928" max="6928" width="15.83203125" style="21" customWidth="1"/>
    <col min="6929" max="6929" width="9.33203125" style="21"/>
    <col min="6930" max="6930" width="20.33203125" style="21" customWidth="1"/>
    <col min="6931" max="6931" width="20" style="21" customWidth="1"/>
    <col min="6932" max="7178" width="9.33203125" style="21"/>
    <col min="7179" max="7179" width="15.1640625" style="21" customWidth="1"/>
    <col min="7180" max="7180" width="12.6640625" style="21" customWidth="1"/>
    <col min="7181" max="7181" width="18.1640625" style="21" customWidth="1"/>
    <col min="7182" max="7182" width="16" style="21" customWidth="1"/>
    <col min="7183" max="7183" width="9.33203125" style="21"/>
    <col min="7184" max="7184" width="15.83203125" style="21" customWidth="1"/>
    <col min="7185" max="7185" width="9.33203125" style="21"/>
    <col min="7186" max="7186" width="20.33203125" style="21" customWidth="1"/>
    <col min="7187" max="7187" width="20" style="21" customWidth="1"/>
    <col min="7188" max="7434" width="9.33203125" style="21"/>
    <col min="7435" max="7435" width="15.1640625" style="21" customWidth="1"/>
    <col min="7436" max="7436" width="12.6640625" style="21" customWidth="1"/>
    <col min="7437" max="7437" width="18.1640625" style="21" customWidth="1"/>
    <col min="7438" max="7438" width="16" style="21" customWidth="1"/>
    <col min="7439" max="7439" width="9.33203125" style="21"/>
    <col min="7440" max="7440" width="15.83203125" style="21" customWidth="1"/>
    <col min="7441" max="7441" width="9.33203125" style="21"/>
    <col min="7442" max="7442" width="20.33203125" style="21" customWidth="1"/>
    <col min="7443" max="7443" width="20" style="21" customWidth="1"/>
    <col min="7444" max="7690" width="9.33203125" style="21"/>
    <col min="7691" max="7691" width="15.1640625" style="21" customWidth="1"/>
    <col min="7692" max="7692" width="12.6640625" style="21" customWidth="1"/>
    <col min="7693" max="7693" width="18.1640625" style="21" customWidth="1"/>
    <col min="7694" max="7694" width="16" style="21" customWidth="1"/>
    <col min="7695" max="7695" width="9.33203125" style="21"/>
    <col min="7696" max="7696" width="15.83203125" style="21" customWidth="1"/>
    <col min="7697" max="7697" width="9.33203125" style="21"/>
    <col min="7698" max="7698" width="20.33203125" style="21" customWidth="1"/>
    <col min="7699" max="7699" width="20" style="21" customWidth="1"/>
    <col min="7700" max="7946" width="9.33203125" style="21"/>
    <col min="7947" max="7947" width="15.1640625" style="21" customWidth="1"/>
    <col min="7948" max="7948" width="12.6640625" style="21" customWidth="1"/>
    <col min="7949" max="7949" width="18.1640625" style="21" customWidth="1"/>
    <col min="7950" max="7950" width="16" style="21" customWidth="1"/>
    <col min="7951" max="7951" width="9.33203125" style="21"/>
    <col min="7952" max="7952" width="15.83203125" style="21" customWidth="1"/>
    <col min="7953" max="7953" width="9.33203125" style="21"/>
    <col min="7954" max="7954" width="20.33203125" style="21" customWidth="1"/>
    <col min="7955" max="7955" width="20" style="21" customWidth="1"/>
    <col min="7956" max="8202" width="9.33203125" style="21"/>
    <col min="8203" max="8203" width="15.1640625" style="21" customWidth="1"/>
    <col min="8204" max="8204" width="12.6640625" style="21" customWidth="1"/>
    <col min="8205" max="8205" width="18.1640625" style="21" customWidth="1"/>
    <col min="8206" max="8206" width="16" style="21" customWidth="1"/>
    <col min="8207" max="8207" width="9.33203125" style="21"/>
    <col min="8208" max="8208" width="15.83203125" style="21" customWidth="1"/>
    <col min="8209" max="8209" width="9.33203125" style="21"/>
    <col min="8210" max="8210" width="20.33203125" style="21" customWidth="1"/>
    <col min="8211" max="8211" width="20" style="21" customWidth="1"/>
    <col min="8212" max="8458" width="9.33203125" style="21"/>
    <col min="8459" max="8459" width="15.1640625" style="21" customWidth="1"/>
    <col min="8460" max="8460" width="12.6640625" style="21" customWidth="1"/>
    <col min="8461" max="8461" width="18.1640625" style="21" customWidth="1"/>
    <col min="8462" max="8462" width="16" style="21" customWidth="1"/>
    <col min="8463" max="8463" width="9.33203125" style="21"/>
    <col min="8464" max="8464" width="15.83203125" style="21" customWidth="1"/>
    <col min="8465" max="8465" width="9.33203125" style="21"/>
    <col min="8466" max="8466" width="20.33203125" style="21" customWidth="1"/>
    <col min="8467" max="8467" width="20" style="21" customWidth="1"/>
    <col min="8468" max="8714" width="9.33203125" style="21"/>
    <col min="8715" max="8715" width="15.1640625" style="21" customWidth="1"/>
    <col min="8716" max="8716" width="12.6640625" style="21" customWidth="1"/>
    <col min="8717" max="8717" width="18.1640625" style="21" customWidth="1"/>
    <col min="8718" max="8718" width="16" style="21" customWidth="1"/>
    <col min="8719" max="8719" width="9.33203125" style="21"/>
    <col min="8720" max="8720" width="15.83203125" style="21" customWidth="1"/>
    <col min="8721" max="8721" width="9.33203125" style="21"/>
    <col min="8722" max="8722" width="20.33203125" style="21" customWidth="1"/>
    <col min="8723" max="8723" width="20" style="21" customWidth="1"/>
    <col min="8724" max="8970" width="9.33203125" style="21"/>
    <col min="8971" max="8971" width="15.1640625" style="21" customWidth="1"/>
    <col min="8972" max="8972" width="12.6640625" style="21" customWidth="1"/>
    <col min="8973" max="8973" width="18.1640625" style="21" customWidth="1"/>
    <col min="8974" max="8974" width="16" style="21" customWidth="1"/>
    <col min="8975" max="8975" width="9.33203125" style="21"/>
    <col min="8976" max="8976" width="15.83203125" style="21" customWidth="1"/>
    <col min="8977" max="8977" width="9.33203125" style="21"/>
    <col min="8978" max="8978" width="20.33203125" style="21" customWidth="1"/>
    <col min="8979" max="8979" width="20" style="21" customWidth="1"/>
    <col min="8980" max="9226" width="9.33203125" style="21"/>
    <col min="9227" max="9227" width="15.1640625" style="21" customWidth="1"/>
    <col min="9228" max="9228" width="12.6640625" style="21" customWidth="1"/>
    <col min="9229" max="9229" width="18.1640625" style="21" customWidth="1"/>
    <col min="9230" max="9230" width="16" style="21" customWidth="1"/>
    <col min="9231" max="9231" width="9.33203125" style="21"/>
    <col min="9232" max="9232" width="15.83203125" style="21" customWidth="1"/>
    <col min="9233" max="9233" width="9.33203125" style="21"/>
    <col min="9234" max="9234" width="20.33203125" style="21" customWidth="1"/>
    <col min="9235" max="9235" width="20" style="21" customWidth="1"/>
    <col min="9236" max="9482" width="9.33203125" style="21"/>
    <col min="9483" max="9483" width="15.1640625" style="21" customWidth="1"/>
    <col min="9484" max="9484" width="12.6640625" style="21" customWidth="1"/>
    <col min="9485" max="9485" width="18.1640625" style="21" customWidth="1"/>
    <col min="9486" max="9486" width="16" style="21" customWidth="1"/>
    <col min="9487" max="9487" width="9.33203125" style="21"/>
    <col min="9488" max="9488" width="15.83203125" style="21" customWidth="1"/>
    <col min="9489" max="9489" width="9.33203125" style="21"/>
    <col min="9490" max="9490" width="20.33203125" style="21" customWidth="1"/>
    <col min="9491" max="9491" width="20" style="21" customWidth="1"/>
    <col min="9492" max="9738" width="9.33203125" style="21"/>
    <col min="9739" max="9739" width="15.1640625" style="21" customWidth="1"/>
    <col min="9740" max="9740" width="12.6640625" style="21" customWidth="1"/>
    <col min="9741" max="9741" width="18.1640625" style="21" customWidth="1"/>
    <col min="9742" max="9742" width="16" style="21" customWidth="1"/>
    <col min="9743" max="9743" width="9.33203125" style="21"/>
    <col min="9744" max="9744" width="15.83203125" style="21" customWidth="1"/>
    <col min="9745" max="9745" width="9.33203125" style="21"/>
    <col min="9746" max="9746" width="20.33203125" style="21" customWidth="1"/>
    <col min="9747" max="9747" width="20" style="21" customWidth="1"/>
    <col min="9748" max="9994" width="9.33203125" style="21"/>
    <col min="9995" max="9995" width="15.1640625" style="21" customWidth="1"/>
    <col min="9996" max="9996" width="12.6640625" style="21" customWidth="1"/>
    <col min="9997" max="9997" width="18.1640625" style="21" customWidth="1"/>
    <col min="9998" max="9998" width="16" style="21" customWidth="1"/>
    <col min="9999" max="9999" width="9.33203125" style="21"/>
    <col min="10000" max="10000" width="15.83203125" style="21" customWidth="1"/>
    <col min="10001" max="10001" width="9.33203125" style="21"/>
    <col min="10002" max="10002" width="20.33203125" style="21" customWidth="1"/>
    <col min="10003" max="10003" width="20" style="21" customWidth="1"/>
    <col min="10004" max="10250" width="9.33203125" style="21"/>
    <col min="10251" max="10251" width="15.1640625" style="21" customWidth="1"/>
    <col min="10252" max="10252" width="12.6640625" style="21" customWidth="1"/>
    <col min="10253" max="10253" width="18.1640625" style="21" customWidth="1"/>
    <col min="10254" max="10254" width="16" style="21" customWidth="1"/>
    <col min="10255" max="10255" width="9.33203125" style="21"/>
    <col min="10256" max="10256" width="15.83203125" style="21" customWidth="1"/>
    <col min="10257" max="10257" width="9.33203125" style="21"/>
    <col min="10258" max="10258" width="20.33203125" style="21" customWidth="1"/>
    <col min="10259" max="10259" width="20" style="21" customWidth="1"/>
    <col min="10260" max="10506" width="9.33203125" style="21"/>
    <col min="10507" max="10507" width="15.1640625" style="21" customWidth="1"/>
    <col min="10508" max="10508" width="12.6640625" style="21" customWidth="1"/>
    <col min="10509" max="10509" width="18.1640625" style="21" customWidth="1"/>
    <col min="10510" max="10510" width="16" style="21" customWidth="1"/>
    <col min="10511" max="10511" width="9.33203125" style="21"/>
    <col min="10512" max="10512" width="15.83203125" style="21" customWidth="1"/>
    <col min="10513" max="10513" width="9.33203125" style="21"/>
    <col min="10514" max="10514" width="20.33203125" style="21" customWidth="1"/>
    <col min="10515" max="10515" width="20" style="21" customWidth="1"/>
    <col min="10516" max="10762" width="9.33203125" style="21"/>
    <col min="10763" max="10763" width="15.1640625" style="21" customWidth="1"/>
    <col min="10764" max="10764" width="12.6640625" style="21" customWidth="1"/>
    <col min="10765" max="10765" width="18.1640625" style="21" customWidth="1"/>
    <col min="10766" max="10766" width="16" style="21" customWidth="1"/>
    <col min="10767" max="10767" width="9.33203125" style="21"/>
    <col min="10768" max="10768" width="15.83203125" style="21" customWidth="1"/>
    <col min="10769" max="10769" width="9.33203125" style="21"/>
    <col min="10770" max="10770" width="20.33203125" style="21" customWidth="1"/>
    <col min="10771" max="10771" width="20" style="21" customWidth="1"/>
    <col min="10772" max="11018" width="9.33203125" style="21"/>
    <col min="11019" max="11019" width="15.1640625" style="21" customWidth="1"/>
    <col min="11020" max="11020" width="12.6640625" style="21" customWidth="1"/>
    <col min="11021" max="11021" width="18.1640625" style="21" customWidth="1"/>
    <col min="11022" max="11022" width="16" style="21" customWidth="1"/>
    <col min="11023" max="11023" width="9.33203125" style="21"/>
    <col min="11024" max="11024" width="15.83203125" style="21" customWidth="1"/>
    <col min="11025" max="11025" width="9.33203125" style="21"/>
    <col min="11026" max="11026" width="20.33203125" style="21" customWidth="1"/>
    <col min="11027" max="11027" width="20" style="21" customWidth="1"/>
    <col min="11028" max="11274" width="9.33203125" style="21"/>
    <col min="11275" max="11275" width="15.1640625" style="21" customWidth="1"/>
    <col min="11276" max="11276" width="12.6640625" style="21" customWidth="1"/>
    <col min="11277" max="11277" width="18.1640625" style="21" customWidth="1"/>
    <col min="11278" max="11278" width="16" style="21" customWidth="1"/>
    <col min="11279" max="11279" width="9.33203125" style="21"/>
    <col min="11280" max="11280" width="15.83203125" style="21" customWidth="1"/>
    <col min="11281" max="11281" width="9.33203125" style="21"/>
    <col min="11282" max="11282" width="20.33203125" style="21" customWidth="1"/>
    <col min="11283" max="11283" width="20" style="21" customWidth="1"/>
    <col min="11284" max="11530" width="9.33203125" style="21"/>
    <col min="11531" max="11531" width="15.1640625" style="21" customWidth="1"/>
    <col min="11532" max="11532" width="12.6640625" style="21" customWidth="1"/>
    <col min="11533" max="11533" width="18.1640625" style="21" customWidth="1"/>
    <col min="11534" max="11534" width="16" style="21" customWidth="1"/>
    <col min="11535" max="11535" width="9.33203125" style="21"/>
    <col min="11536" max="11536" width="15.83203125" style="21" customWidth="1"/>
    <col min="11537" max="11537" width="9.33203125" style="21"/>
    <col min="11538" max="11538" width="20.33203125" style="21" customWidth="1"/>
    <col min="11539" max="11539" width="20" style="21" customWidth="1"/>
    <col min="11540" max="11786" width="9.33203125" style="21"/>
    <col min="11787" max="11787" width="15.1640625" style="21" customWidth="1"/>
    <col min="11788" max="11788" width="12.6640625" style="21" customWidth="1"/>
    <col min="11789" max="11789" width="18.1640625" style="21" customWidth="1"/>
    <col min="11790" max="11790" width="16" style="21" customWidth="1"/>
    <col min="11791" max="11791" width="9.33203125" style="21"/>
    <col min="11792" max="11792" width="15.83203125" style="21" customWidth="1"/>
    <col min="11793" max="11793" width="9.33203125" style="21"/>
    <col min="11794" max="11794" width="20.33203125" style="21" customWidth="1"/>
    <col min="11795" max="11795" width="20" style="21" customWidth="1"/>
    <col min="11796" max="12042" width="9.33203125" style="21"/>
    <col min="12043" max="12043" width="15.1640625" style="21" customWidth="1"/>
    <col min="12044" max="12044" width="12.6640625" style="21" customWidth="1"/>
    <col min="12045" max="12045" width="18.1640625" style="21" customWidth="1"/>
    <col min="12046" max="12046" width="16" style="21" customWidth="1"/>
    <col min="12047" max="12047" width="9.33203125" style="21"/>
    <col min="12048" max="12048" width="15.83203125" style="21" customWidth="1"/>
    <col min="12049" max="12049" width="9.33203125" style="21"/>
    <col min="12050" max="12050" width="20.33203125" style="21" customWidth="1"/>
    <col min="12051" max="12051" width="20" style="21" customWidth="1"/>
    <col min="12052" max="12298" width="9.33203125" style="21"/>
    <col min="12299" max="12299" width="15.1640625" style="21" customWidth="1"/>
    <col min="12300" max="12300" width="12.6640625" style="21" customWidth="1"/>
    <col min="12301" max="12301" width="18.1640625" style="21" customWidth="1"/>
    <col min="12302" max="12302" width="16" style="21" customWidth="1"/>
    <col min="12303" max="12303" width="9.33203125" style="21"/>
    <col min="12304" max="12304" width="15.83203125" style="21" customWidth="1"/>
    <col min="12305" max="12305" width="9.33203125" style="21"/>
    <col min="12306" max="12306" width="20.33203125" style="21" customWidth="1"/>
    <col min="12307" max="12307" width="20" style="21" customWidth="1"/>
    <col min="12308" max="12554" width="9.33203125" style="21"/>
    <col min="12555" max="12555" width="15.1640625" style="21" customWidth="1"/>
    <col min="12556" max="12556" width="12.6640625" style="21" customWidth="1"/>
    <col min="12557" max="12557" width="18.1640625" style="21" customWidth="1"/>
    <col min="12558" max="12558" width="16" style="21" customWidth="1"/>
    <col min="12559" max="12559" width="9.33203125" style="21"/>
    <col min="12560" max="12560" width="15.83203125" style="21" customWidth="1"/>
    <col min="12561" max="12561" width="9.33203125" style="21"/>
    <col min="12562" max="12562" width="20.33203125" style="21" customWidth="1"/>
    <col min="12563" max="12563" width="20" style="21" customWidth="1"/>
    <col min="12564" max="12810" width="9.33203125" style="21"/>
    <col min="12811" max="12811" width="15.1640625" style="21" customWidth="1"/>
    <col min="12812" max="12812" width="12.6640625" style="21" customWidth="1"/>
    <col min="12813" max="12813" width="18.1640625" style="21" customWidth="1"/>
    <col min="12814" max="12814" width="16" style="21" customWidth="1"/>
    <col min="12815" max="12815" width="9.33203125" style="21"/>
    <col min="12816" max="12816" width="15.83203125" style="21" customWidth="1"/>
    <col min="12817" max="12817" width="9.33203125" style="21"/>
    <col min="12818" max="12818" width="20.33203125" style="21" customWidth="1"/>
    <col min="12819" max="12819" width="20" style="21" customWidth="1"/>
    <col min="12820" max="13066" width="9.33203125" style="21"/>
    <col min="13067" max="13067" width="15.1640625" style="21" customWidth="1"/>
    <col min="13068" max="13068" width="12.6640625" style="21" customWidth="1"/>
    <col min="13069" max="13069" width="18.1640625" style="21" customWidth="1"/>
    <col min="13070" max="13070" width="16" style="21" customWidth="1"/>
    <col min="13071" max="13071" width="9.33203125" style="21"/>
    <col min="13072" max="13072" width="15.83203125" style="21" customWidth="1"/>
    <col min="13073" max="13073" width="9.33203125" style="21"/>
    <col min="13074" max="13074" width="20.33203125" style="21" customWidth="1"/>
    <col min="13075" max="13075" width="20" style="21" customWidth="1"/>
    <col min="13076" max="13322" width="9.33203125" style="21"/>
    <col min="13323" max="13323" width="15.1640625" style="21" customWidth="1"/>
    <col min="13324" max="13324" width="12.6640625" style="21" customWidth="1"/>
    <col min="13325" max="13325" width="18.1640625" style="21" customWidth="1"/>
    <col min="13326" max="13326" width="16" style="21" customWidth="1"/>
    <col min="13327" max="13327" width="9.33203125" style="21"/>
    <col min="13328" max="13328" width="15.83203125" style="21" customWidth="1"/>
    <col min="13329" max="13329" width="9.33203125" style="21"/>
    <col min="13330" max="13330" width="20.33203125" style="21" customWidth="1"/>
    <col min="13331" max="13331" width="20" style="21" customWidth="1"/>
    <col min="13332" max="13578" width="9.33203125" style="21"/>
    <col min="13579" max="13579" width="15.1640625" style="21" customWidth="1"/>
    <col min="13580" max="13580" width="12.6640625" style="21" customWidth="1"/>
    <col min="13581" max="13581" width="18.1640625" style="21" customWidth="1"/>
    <col min="13582" max="13582" width="16" style="21" customWidth="1"/>
    <col min="13583" max="13583" width="9.33203125" style="21"/>
    <col min="13584" max="13584" width="15.83203125" style="21" customWidth="1"/>
    <col min="13585" max="13585" width="9.33203125" style="21"/>
    <col min="13586" max="13586" width="20.33203125" style="21" customWidth="1"/>
    <col min="13587" max="13587" width="20" style="21" customWidth="1"/>
    <col min="13588" max="13834" width="9.33203125" style="21"/>
    <col min="13835" max="13835" width="15.1640625" style="21" customWidth="1"/>
    <col min="13836" max="13836" width="12.6640625" style="21" customWidth="1"/>
    <col min="13837" max="13837" width="18.1640625" style="21" customWidth="1"/>
    <col min="13838" max="13838" width="16" style="21" customWidth="1"/>
    <col min="13839" max="13839" width="9.33203125" style="21"/>
    <col min="13840" max="13840" width="15.83203125" style="21" customWidth="1"/>
    <col min="13841" max="13841" width="9.33203125" style="21"/>
    <col min="13842" max="13842" width="20.33203125" style="21" customWidth="1"/>
    <col min="13843" max="13843" width="20" style="21" customWidth="1"/>
    <col min="13844" max="14090" width="9.33203125" style="21"/>
    <col min="14091" max="14091" width="15.1640625" style="21" customWidth="1"/>
    <col min="14092" max="14092" width="12.6640625" style="21" customWidth="1"/>
    <col min="14093" max="14093" width="18.1640625" style="21" customWidth="1"/>
    <col min="14094" max="14094" width="16" style="21" customWidth="1"/>
    <col min="14095" max="14095" width="9.33203125" style="21"/>
    <col min="14096" max="14096" width="15.83203125" style="21" customWidth="1"/>
    <col min="14097" max="14097" width="9.33203125" style="21"/>
    <col min="14098" max="14098" width="20.33203125" style="21" customWidth="1"/>
    <col min="14099" max="14099" width="20" style="21" customWidth="1"/>
    <col min="14100" max="14346" width="9.33203125" style="21"/>
    <col min="14347" max="14347" width="15.1640625" style="21" customWidth="1"/>
    <col min="14348" max="14348" width="12.6640625" style="21" customWidth="1"/>
    <col min="14349" max="14349" width="18.1640625" style="21" customWidth="1"/>
    <col min="14350" max="14350" width="16" style="21" customWidth="1"/>
    <col min="14351" max="14351" width="9.33203125" style="21"/>
    <col min="14352" max="14352" width="15.83203125" style="21" customWidth="1"/>
    <col min="14353" max="14353" width="9.33203125" style="21"/>
    <col min="14354" max="14354" width="20.33203125" style="21" customWidth="1"/>
    <col min="14355" max="14355" width="20" style="21" customWidth="1"/>
    <col min="14356" max="14602" width="9.33203125" style="21"/>
    <col min="14603" max="14603" width="15.1640625" style="21" customWidth="1"/>
    <col min="14604" max="14604" width="12.6640625" style="21" customWidth="1"/>
    <col min="14605" max="14605" width="18.1640625" style="21" customWidth="1"/>
    <col min="14606" max="14606" width="16" style="21" customWidth="1"/>
    <col min="14607" max="14607" width="9.33203125" style="21"/>
    <col min="14608" max="14608" width="15.83203125" style="21" customWidth="1"/>
    <col min="14609" max="14609" width="9.33203125" style="21"/>
    <col min="14610" max="14610" width="20.33203125" style="21" customWidth="1"/>
    <col min="14611" max="14611" width="20" style="21" customWidth="1"/>
    <col min="14612" max="14858" width="9.33203125" style="21"/>
    <col min="14859" max="14859" width="15.1640625" style="21" customWidth="1"/>
    <col min="14860" max="14860" width="12.6640625" style="21" customWidth="1"/>
    <col min="14861" max="14861" width="18.1640625" style="21" customWidth="1"/>
    <col min="14862" max="14862" width="16" style="21" customWidth="1"/>
    <col min="14863" max="14863" width="9.33203125" style="21"/>
    <col min="14864" max="14864" width="15.83203125" style="21" customWidth="1"/>
    <col min="14865" max="14865" width="9.33203125" style="21"/>
    <col min="14866" max="14866" width="20.33203125" style="21" customWidth="1"/>
    <col min="14867" max="14867" width="20" style="21" customWidth="1"/>
    <col min="14868" max="15114" width="9.33203125" style="21"/>
    <col min="15115" max="15115" width="15.1640625" style="21" customWidth="1"/>
    <col min="15116" max="15116" width="12.6640625" style="21" customWidth="1"/>
    <col min="15117" max="15117" width="18.1640625" style="21" customWidth="1"/>
    <col min="15118" max="15118" width="16" style="21" customWidth="1"/>
    <col min="15119" max="15119" width="9.33203125" style="21"/>
    <col min="15120" max="15120" width="15.83203125" style="21" customWidth="1"/>
    <col min="15121" max="15121" width="9.33203125" style="21"/>
    <col min="15122" max="15122" width="20.33203125" style="21" customWidth="1"/>
    <col min="15123" max="15123" width="20" style="21" customWidth="1"/>
    <col min="15124" max="15370" width="9.33203125" style="21"/>
    <col min="15371" max="15371" width="15.1640625" style="21" customWidth="1"/>
    <col min="15372" max="15372" width="12.6640625" style="21" customWidth="1"/>
    <col min="15373" max="15373" width="18.1640625" style="21" customWidth="1"/>
    <col min="15374" max="15374" width="16" style="21" customWidth="1"/>
    <col min="15375" max="15375" width="9.33203125" style="21"/>
    <col min="15376" max="15376" width="15.83203125" style="21" customWidth="1"/>
    <col min="15377" max="15377" width="9.33203125" style="21"/>
    <col min="15378" max="15378" width="20.33203125" style="21" customWidth="1"/>
    <col min="15379" max="15379" width="20" style="21" customWidth="1"/>
    <col min="15380" max="15626" width="9.33203125" style="21"/>
    <col min="15627" max="15627" width="15.1640625" style="21" customWidth="1"/>
    <col min="15628" max="15628" width="12.6640625" style="21" customWidth="1"/>
    <col min="15629" max="15629" width="18.1640625" style="21" customWidth="1"/>
    <col min="15630" max="15630" width="16" style="21" customWidth="1"/>
    <col min="15631" max="15631" width="9.33203125" style="21"/>
    <col min="15632" max="15632" width="15.83203125" style="21" customWidth="1"/>
    <col min="15633" max="15633" width="9.33203125" style="21"/>
    <col min="15634" max="15634" width="20.33203125" style="21" customWidth="1"/>
    <col min="15635" max="15635" width="20" style="21" customWidth="1"/>
    <col min="15636" max="15882" width="9.33203125" style="21"/>
    <col min="15883" max="15883" width="15.1640625" style="21" customWidth="1"/>
    <col min="15884" max="15884" width="12.6640625" style="21" customWidth="1"/>
    <col min="15885" max="15885" width="18.1640625" style="21" customWidth="1"/>
    <col min="15886" max="15886" width="16" style="21" customWidth="1"/>
    <col min="15887" max="15887" width="9.33203125" style="21"/>
    <col min="15888" max="15888" width="15.83203125" style="21" customWidth="1"/>
    <col min="15889" max="15889" width="9.33203125" style="21"/>
    <col min="15890" max="15890" width="20.33203125" style="21" customWidth="1"/>
    <col min="15891" max="15891" width="20" style="21" customWidth="1"/>
    <col min="15892" max="16138" width="9.33203125" style="21"/>
    <col min="16139" max="16139" width="15.1640625" style="21" customWidth="1"/>
    <col min="16140" max="16140" width="12.6640625" style="21" customWidth="1"/>
    <col min="16141" max="16141" width="18.1640625" style="21" customWidth="1"/>
    <col min="16142" max="16142" width="16" style="21" customWidth="1"/>
    <col min="16143" max="16143" width="9.33203125" style="21"/>
    <col min="16144" max="16144" width="15.83203125" style="21" customWidth="1"/>
    <col min="16145" max="16145" width="9.33203125" style="21"/>
    <col min="16146" max="16146" width="20.33203125" style="21" customWidth="1"/>
    <col min="16147" max="16384" width="9.33203125" style="21"/>
  </cols>
  <sheetData>
    <row r="1" spans="1:19 16147:16148" s="108" customFormat="1" ht="15.75">
      <c r="A1" s="762" t="s">
        <v>542</v>
      </c>
      <c r="B1" s="762"/>
      <c r="C1" s="762"/>
      <c r="D1" s="762"/>
      <c r="E1" s="762"/>
      <c r="F1" s="762"/>
      <c r="G1" s="762"/>
      <c r="H1" s="762"/>
      <c r="I1" s="762"/>
      <c r="J1" s="762"/>
      <c r="K1" s="382"/>
      <c r="L1" s="382"/>
      <c r="M1" s="382"/>
      <c r="N1" s="382"/>
      <c r="O1" s="382"/>
      <c r="P1" s="382"/>
      <c r="Q1" s="382"/>
      <c r="R1" s="382"/>
      <c r="S1" s="382"/>
    </row>
    <row r="2" spans="1:19 16147:16148" ht="29.25" customHeight="1">
      <c r="A2" s="772" t="s">
        <v>66</v>
      </c>
      <c r="B2" s="773" t="s">
        <v>257</v>
      </c>
      <c r="C2" s="774"/>
      <c r="D2" s="775"/>
      <c r="E2" s="773" t="s">
        <v>14</v>
      </c>
      <c r="F2" s="774"/>
      <c r="G2" s="775"/>
      <c r="H2" s="776" t="s">
        <v>260</v>
      </c>
      <c r="I2" s="374"/>
      <c r="J2" s="374"/>
      <c r="K2" s="374"/>
      <c r="L2" s="374"/>
      <c r="M2" s="374"/>
      <c r="N2" s="374"/>
      <c r="O2" s="374"/>
      <c r="P2" s="374"/>
      <c r="Q2" s="774" t="s">
        <v>15</v>
      </c>
      <c r="R2" s="774"/>
      <c r="S2" s="764" t="s">
        <v>16</v>
      </c>
    </row>
    <row r="3" spans="1:19 16147:16148" ht="6" customHeight="1">
      <c r="A3" s="767"/>
      <c r="B3" s="767" t="s">
        <v>2</v>
      </c>
      <c r="C3" s="769" t="s">
        <v>17</v>
      </c>
      <c r="D3" s="765" t="s">
        <v>258</v>
      </c>
      <c r="E3" s="767" t="s">
        <v>2</v>
      </c>
      <c r="F3" s="769" t="s">
        <v>17</v>
      </c>
      <c r="G3" s="765" t="s">
        <v>259</v>
      </c>
      <c r="H3" s="776"/>
      <c r="I3" s="374"/>
      <c r="J3" s="374"/>
      <c r="K3" s="374"/>
      <c r="L3" s="374"/>
      <c r="M3" s="374"/>
      <c r="N3" s="374"/>
      <c r="O3" s="374"/>
      <c r="P3" s="374"/>
      <c r="Q3" s="769" t="s">
        <v>18</v>
      </c>
      <c r="R3" s="769" t="s">
        <v>19</v>
      </c>
      <c r="S3" s="765"/>
    </row>
    <row r="4" spans="1:19 16147:16148" ht="31.5" customHeight="1">
      <c r="A4" s="768"/>
      <c r="B4" s="768"/>
      <c r="C4" s="770"/>
      <c r="D4" s="771"/>
      <c r="E4" s="768"/>
      <c r="F4" s="770"/>
      <c r="G4" s="771"/>
      <c r="H4" s="776"/>
      <c r="I4" s="374"/>
      <c r="J4" s="374"/>
      <c r="K4" s="374"/>
      <c r="L4" s="374"/>
      <c r="M4" s="374"/>
      <c r="N4" s="374"/>
      <c r="O4" s="374"/>
      <c r="P4" s="374"/>
      <c r="Q4" s="770"/>
      <c r="R4" s="770"/>
      <c r="S4" s="766"/>
    </row>
    <row r="5" spans="1:19 16147:16148">
      <c r="A5" s="82">
        <v>1</v>
      </c>
      <c r="B5" s="361">
        <v>2</v>
      </c>
      <c r="C5" s="362">
        <v>3</v>
      </c>
      <c r="D5" s="363">
        <v>4</v>
      </c>
      <c r="E5" s="361">
        <v>5</v>
      </c>
      <c r="F5" s="362">
        <v>6</v>
      </c>
      <c r="G5" s="363">
        <v>7</v>
      </c>
      <c r="H5" s="377">
        <v>8</v>
      </c>
      <c r="I5" s="375"/>
      <c r="J5" s="375"/>
      <c r="K5" s="375"/>
      <c r="L5" s="375"/>
      <c r="M5" s="375"/>
      <c r="N5" s="375"/>
      <c r="O5" s="375"/>
      <c r="P5" s="375"/>
      <c r="Q5" s="83">
        <v>9</v>
      </c>
      <c r="R5" s="83">
        <v>10</v>
      </c>
      <c r="S5" s="84">
        <v>11</v>
      </c>
    </row>
    <row r="6" spans="1:19 16147:16148">
      <c r="A6" s="202">
        <v>40269</v>
      </c>
      <c r="B6" s="364">
        <v>3978.6</v>
      </c>
      <c r="C6" s="35">
        <v>3750.0535649260005</v>
      </c>
      <c r="D6" s="36">
        <f t="shared" ref="D6:D34" si="0">B6+C6</f>
        <v>7728.6535649260004</v>
      </c>
      <c r="E6" s="364">
        <v>0</v>
      </c>
      <c r="F6" s="35">
        <v>16514.18</v>
      </c>
      <c r="G6" s="36">
        <f t="shared" ref="G6:G34" si="1">E6+F6</f>
        <v>16514.18</v>
      </c>
      <c r="H6" s="371">
        <f t="shared" ref="H6:H34" si="2">D6+G6</f>
        <v>24242.833564926001</v>
      </c>
      <c r="I6" s="376"/>
      <c r="J6" s="376"/>
      <c r="K6" s="376"/>
      <c r="L6" s="376"/>
      <c r="M6" s="376"/>
      <c r="N6" s="376"/>
      <c r="O6" s="376"/>
      <c r="P6" s="376"/>
      <c r="Q6" s="71">
        <f t="shared" ref="Q6:Q26" si="3">(F6/G6)*100</f>
        <v>100</v>
      </c>
      <c r="R6" s="71">
        <f t="shared" ref="R6:R26" si="4">(F6/H6)*100</f>
        <v>68.119842326898421</v>
      </c>
      <c r="S6" s="72">
        <f t="shared" ref="S6:S26" si="5">(G6/H6)*100</f>
        <v>68.119842326898421</v>
      </c>
      <c r="WWA6" s="21">
        <v>3978.6</v>
      </c>
      <c r="WWB6" s="21" t="str">
        <f t="shared" ref="WWB6:WWB14" si="6">IF(ROUND(B6,0)=ROUND(WWA6,0),"",1)</f>
        <v/>
      </c>
    </row>
    <row r="7" spans="1:19 16147:16148">
      <c r="A7" s="202">
        <v>40299</v>
      </c>
      <c r="B7" s="364">
        <v>2486.8000000000002</v>
      </c>
      <c r="C7" s="35">
        <v>2659.3156405039999</v>
      </c>
      <c r="D7" s="36">
        <f t="shared" si="0"/>
        <v>5146.1156405040001</v>
      </c>
      <c r="E7" s="364">
        <v>500</v>
      </c>
      <c r="F7" s="35">
        <v>23974.27</v>
      </c>
      <c r="G7" s="36">
        <f t="shared" si="1"/>
        <v>24474.27</v>
      </c>
      <c r="H7" s="371">
        <f t="shared" si="2"/>
        <v>29620.385640503999</v>
      </c>
      <c r="I7" s="376"/>
      <c r="J7" s="376"/>
      <c r="K7" s="376"/>
      <c r="L7" s="376"/>
      <c r="M7" s="376"/>
      <c r="N7" s="376"/>
      <c r="O7" s="376"/>
      <c r="P7" s="376"/>
      <c r="Q7" s="71">
        <f t="shared" si="3"/>
        <v>97.957038146592325</v>
      </c>
      <c r="R7" s="71">
        <f t="shared" si="4"/>
        <v>80.938412791009412</v>
      </c>
      <c r="S7" s="72">
        <f t="shared" si="5"/>
        <v>82.626439429380653</v>
      </c>
      <c r="WWA7" s="339">
        <v>2486.8000000000002</v>
      </c>
      <c r="WWB7" s="21" t="str">
        <f t="shared" si="6"/>
        <v/>
      </c>
    </row>
    <row r="8" spans="1:19 16147:16148">
      <c r="A8" s="202">
        <v>40330</v>
      </c>
      <c r="B8" s="364">
        <v>2961.79</v>
      </c>
      <c r="C8" s="35">
        <v>3927.6483818500001</v>
      </c>
      <c r="D8" s="36">
        <f t="shared" si="0"/>
        <v>6889.43838185</v>
      </c>
      <c r="E8" s="364">
        <v>0</v>
      </c>
      <c r="F8" s="35">
        <v>20856</v>
      </c>
      <c r="G8" s="36">
        <f t="shared" si="1"/>
        <v>20856</v>
      </c>
      <c r="H8" s="371">
        <f t="shared" si="2"/>
        <v>27745.438381849999</v>
      </c>
      <c r="I8" s="376"/>
      <c r="J8" s="376"/>
      <c r="K8" s="376"/>
      <c r="L8" s="376"/>
      <c r="M8" s="376"/>
      <c r="N8" s="376"/>
      <c r="O8" s="376"/>
      <c r="P8" s="376"/>
      <c r="Q8" s="71">
        <f t="shared" si="3"/>
        <v>100</v>
      </c>
      <c r="R8" s="71">
        <f t="shared" si="4"/>
        <v>75.169113253741898</v>
      </c>
      <c r="S8" s="72">
        <f t="shared" si="5"/>
        <v>75.169113253741898</v>
      </c>
      <c r="WWA8" s="21">
        <v>2961.79</v>
      </c>
      <c r="WWB8" s="21" t="str">
        <f t="shared" si="6"/>
        <v/>
      </c>
    </row>
    <row r="9" spans="1:19 16147:16148">
      <c r="A9" s="202">
        <v>40360</v>
      </c>
      <c r="B9" s="364">
        <v>2961.87</v>
      </c>
      <c r="C9" s="35">
        <v>4944.2461305850002</v>
      </c>
      <c r="D9" s="36">
        <f t="shared" si="0"/>
        <v>7906.1161305850001</v>
      </c>
      <c r="E9" s="364">
        <v>0</v>
      </c>
      <c r="F9" s="35">
        <v>26064.874100000001</v>
      </c>
      <c r="G9" s="36">
        <f t="shared" si="1"/>
        <v>26064.874100000001</v>
      </c>
      <c r="H9" s="371">
        <f t="shared" si="2"/>
        <v>33970.990230584997</v>
      </c>
      <c r="I9" s="376"/>
      <c r="J9" s="376"/>
      <c r="K9" s="376"/>
      <c r="L9" s="376"/>
      <c r="M9" s="376"/>
      <c r="N9" s="376"/>
      <c r="O9" s="376"/>
      <c r="P9" s="376"/>
      <c r="Q9" s="71">
        <f t="shared" si="3"/>
        <v>100</v>
      </c>
      <c r="R9" s="71">
        <f t="shared" si="4"/>
        <v>76.726859956331481</v>
      </c>
      <c r="S9" s="72">
        <f t="shared" si="5"/>
        <v>76.726859956331481</v>
      </c>
      <c r="WWA9" s="21">
        <v>2961.87</v>
      </c>
      <c r="WWB9" s="21" t="str">
        <f t="shared" si="6"/>
        <v/>
      </c>
    </row>
    <row r="10" spans="1:19 16147:16148">
      <c r="A10" s="202">
        <v>40391</v>
      </c>
      <c r="B10" s="364">
        <v>1539.99</v>
      </c>
      <c r="C10" s="35">
        <v>8334.3458151649993</v>
      </c>
      <c r="D10" s="36">
        <f t="shared" si="0"/>
        <v>9874.3358151649991</v>
      </c>
      <c r="E10" s="364">
        <v>0</v>
      </c>
      <c r="F10" s="35">
        <v>13380.130000000001</v>
      </c>
      <c r="G10" s="36">
        <f t="shared" si="1"/>
        <v>13380.130000000001</v>
      </c>
      <c r="H10" s="371">
        <f t="shared" si="2"/>
        <v>23254.465815165</v>
      </c>
      <c r="I10" s="376"/>
      <c r="J10" s="376"/>
      <c r="K10" s="376"/>
      <c r="L10" s="376"/>
      <c r="M10" s="376"/>
      <c r="N10" s="376"/>
      <c r="O10" s="376"/>
      <c r="P10" s="376"/>
      <c r="Q10" s="71">
        <f t="shared" si="3"/>
        <v>100</v>
      </c>
      <c r="R10" s="71">
        <f t="shared" si="4"/>
        <v>57.537894468744923</v>
      </c>
      <c r="S10" s="72">
        <f t="shared" si="5"/>
        <v>57.537894468744923</v>
      </c>
      <c r="WWA10" s="21">
        <v>1539.99</v>
      </c>
      <c r="WWB10" s="21" t="str">
        <f t="shared" si="6"/>
        <v/>
      </c>
    </row>
    <row r="11" spans="1:19 16147:16148">
      <c r="A11" s="202">
        <v>40422</v>
      </c>
      <c r="B11" s="364">
        <v>4802.4399999999996</v>
      </c>
      <c r="C11" s="35">
        <v>5760.3788920799998</v>
      </c>
      <c r="D11" s="36">
        <f t="shared" si="0"/>
        <v>10562.818892079998</v>
      </c>
      <c r="E11" s="364">
        <v>0</v>
      </c>
      <c r="F11" s="35">
        <v>15738.740000000002</v>
      </c>
      <c r="G11" s="36">
        <f t="shared" si="1"/>
        <v>15738.740000000002</v>
      </c>
      <c r="H11" s="371">
        <f t="shared" si="2"/>
        <v>26301.55889208</v>
      </c>
      <c r="I11" s="376"/>
      <c r="J11" s="376"/>
      <c r="K11" s="376"/>
      <c r="L11" s="376"/>
      <c r="M11" s="376"/>
      <c r="N11" s="376"/>
      <c r="O11" s="376"/>
      <c r="P11" s="376"/>
      <c r="Q11" s="71">
        <f t="shared" si="3"/>
        <v>100</v>
      </c>
      <c r="R11" s="71">
        <f t="shared" si="4"/>
        <v>59.839570972119439</v>
      </c>
      <c r="S11" s="72">
        <f t="shared" si="5"/>
        <v>59.839570972119439</v>
      </c>
      <c r="WWA11" s="21">
        <v>4802.4399999999996</v>
      </c>
      <c r="WWB11" s="21" t="str">
        <f t="shared" si="6"/>
        <v/>
      </c>
    </row>
    <row r="12" spans="1:19 16147:16148">
      <c r="A12" s="202">
        <v>40452</v>
      </c>
      <c r="B12" s="364">
        <v>17673</v>
      </c>
      <c r="C12" s="35">
        <v>12107.624767461</v>
      </c>
      <c r="D12" s="36">
        <f t="shared" si="0"/>
        <v>29780.624767460999</v>
      </c>
      <c r="E12" s="364">
        <v>1484</v>
      </c>
      <c r="F12" s="35">
        <v>16628</v>
      </c>
      <c r="G12" s="36">
        <f t="shared" si="1"/>
        <v>18112</v>
      </c>
      <c r="H12" s="371">
        <f t="shared" si="2"/>
        <v>47892.624767460999</v>
      </c>
      <c r="I12" s="376"/>
      <c r="J12" s="376"/>
      <c r="K12" s="376"/>
      <c r="L12" s="376"/>
      <c r="M12" s="376"/>
      <c r="N12" s="376"/>
      <c r="O12" s="376"/>
      <c r="P12" s="376"/>
      <c r="Q12" s="71">
        <f t="shared" si="3"/>
        <v>91.806537102473499</v>
      </c>
      <c r="R12" s="71">
        <f t="shared" si="4"/>
        <v>34.719333260049936</v>
      </c>
      <c r="S12" s="72">
        <f t="shared" si="5"/>
        <v>37.817931441305298</v>
      </c>
      <c r="WWA12" s="21">
        <v>17673.170000000002</v>
      </c>
      <c r="WWB12" s="21" t="str">
        <f t="shared" si="6"/>
        <v/>
      </c>
    </row>
    <row r="13" spans="1:19 16147:16148">
      <c r="A13" s="202">
        <v>40483</v>
      </c>
      <c r="B13" s="364">
        <v>10273.65</v>
      </c>
      <c r="C13" s="35">
        <v>2206.327893828</v>
      </c>
      <c r="D13" s="36">
        <f t="shared" si="0"/>
        <v>12479.977893828</v>
      </c>
      <c r="E13" s="364">
        <v>260.75</v>
      </c>
      <c r="F13" s="35">
        <v>14243.25</v>
      </c>
      <c r="G13" s="36">
        <f t="shared" si="1"/>
        <v>14504</v>
      </c>
      <c r="H13" s="371">
        <f t="shared" si="2"/>
        <v>26983.977893828</v>
      </c>
      <c r="I13" s="376"/>
      <c r="J13" s="376"/>
      <c r="K13" s="376"/>
      <c r="L13" s="376"/>
      <c r="M13" s="376"/>
      <c r="N13" s="376"/>
      <c r="O13" s="376"/>
      <c r="P13" s="376"/>
      <c r="Q13" s="71">
        <f t="shared" si="3"/>
        <v>98.202220077220076</v>
      </c>
      <c r="R13" s="71">
        <f t="shared" si="4"/>
        <v>52.784100461547723</v>
      </c>
      <c r="S13" s="72">
        <f t="shared" si="5"/>
        <v>53.750414624070217</v>
      </c>
      <c r="WWA13" s="21">
        <v>10273.65</v>
      </c>
      <c r="WWB13" s="21" t="str">
        <f t="shared" si="6"/>
        <v/>
      </c>
    </row>
    <row r="14" spans="1:19 16147:16148">
      <c r="A14" s="201">
        <v>40513</v>
      </c>
      <c r="B14" s="364">
        <v>1556.67</v>
      </c>
      <c r="C14" s="35">
        <v>1521.9999616</v>
      </c>
      <c r="D14" s="36">
        <f t="shared" si="0"/>
        <v>3078.6699616000001</v>
      </c>
      <c r="E14" s="364">
        <v>0</v>
      </c>
      <c r="F14" s="35">
        <v>16810.59</v>
      </c>
      <c r="G14" s="36">
        <f t="shared" si="1"/>
        <v>16810.59</v>
      </c>
      <c r="H14" s="371">
        <f t="shared" si="2"/>
        <v>19889.259961600001</v>
      </c>
      <c r="I14" s="376"/>
      <c r="J14" s="376"/>
      <c r="K14" s="376"/>
      <c r="L14" s="376"/>
      <c r="M14" s="376"/>
      <c r="N14" s="376"/>
      <c r="O14" s="376"/>
      <c r="P14" s="376"/>
      <c r="Q14" s="71">
        <f t="shared" si="3"/>
        <v>100</v>
      </c>
      <c r="R14" s="71">
        <f t="shared" si="4"/>
        <v>84.520942621575884</v>
      </c>
      <c r="S14" s="72">
        <f t="shared" si="5"/>
        <v>84.520942621575884</v>
      </c>
      <c r="WWA14" s="318">
        <v>1556.67</v>
      </c>
      <c r="WWB14" s="21" t="str">
        <f t="shared" si="6"/>
        <v/>
      </c>
    </row>
    <row r="15" spans="1:19 16147:16148">
      <c r="A15" s="201">
        <v>40544</v>
      </c>
      <c r="B15" s="364">
        <v>3617.94</v>
      </c>
      <c r="C15" s="35">
        <v>2098</v>
      </c>
      <c r="D15" s="36">
        <f t="shared" si="0"/>
        <v>5715.9400000000005</v>
      </c>
      <c r="E15" s="365">
        <v>0</v>
      </c>
      <c r="F15" s="35">
        <v>18821.64</v>
      </c>
      <c r="G15" s="36">
        <f t="shared" si="1"/>
        <v>18821.64</v>
      </c>
      <c r="H15" s="371">
        <f t="shared" si="2"/>
        <v>24537.58</v>
      </c>
      <c r="I15" s="376"/>
      <c r="J15" s="376"/>
      <c r="K15" s="376"/>
      <c r="L15" s="376"/>
      <c r="M15" s="376"/>
      <c r="N15" s="376"/>
      <c r="O15" s="376"/>
      <c r="P15" s="376"/>
      <c r="Q15" s="71">
        <f t="shared" si="3"/>
        <v>100</v>
      </c>
      <c r="R15" s="71">
        <f t="shared" si="4"/>
        <v>76.705363772629568</v>
      </c>
      <c r="S15" s="72">
        <f t="shared" si="5"/>
        <v>76.705363772629568</v>
      </c>
      <c r="WWA15" s="21">
        <v>3617.94</v>
      </c>
      <c r="WWB15" s="21" t="str">
        <f>IF(ROUND(B15,0)=ROUND(WWA15,0),"",1)</f>
        <v/>
      </c>
    </row>
    <row r="16" spans="1:19 16147:16148">
      <c r="A16" s="201">
        <v>40575</v>
      </c>
      <c r="B16" s="364">
        <v>742.04</v>
      </c>
      <c r="C16" s="35">
        <v>5985.2577474999998</v>
      </c>
      <c r="D16" s="36">
        <f t="shared" si="0"/>
        <v>6727.2977474999998</v>
      </c>
      <c r="E16" s="365">
        <v>6254.28</v>
      </c>
      <c r="F16" s="35">
        <v>14353.956399999999</v>
      </c>
      <c r="G16" s="36">
        <f t="shared" si="1"/>
        <v>20608.236399999998</v>
      </c>
      <c r="H16" s="371">
        <f t="shared" si="2"/>
        <v>27335.534147499999</v>
      </c>
      <c r="I16" s="376"/>
      <c r="J16" s="376"/>
      <c r="K16" s="376"/>
      <c r="L16" s="376"/>
      <c r="M16" s="376"/>
      <c r="N16" s="376"/>
      <c r="O16" s="376"/>
      <c r="P16" s="376"/>
      <c r="Q16" s="71">
        <f t="shared" si="3"/>
        <v>69.651551551495203</v>
      </c>
      <c r="R16" s="71">
        <f t="shared" si="4"/>
        <v>52.510246635560101</v>
      </c>
      <c r="S16" s="72">
        <f t="shared" si="5"/>
        <v>75.389916614761844</v>
      </c>
      <c r="WWA16" s="21">
        <v>742.04</v>
      </c>
      <c r="WWB16" s="21" t="str">
        <f>IF(ROUND(B16,0)=ROUND(WWA16,0),"",1)</f>
        <v/>
      </c>
    </row>
    <row r="17" spans="1:19 16147:16148">
      <c r="A17" s="201">
        <v>40603</v>
      </c>
      <c r="B17" s="364">
        <v>5562.3899999999994</v>
      </c>
      <c r="C17" s="35">
        <v>3013.2</v>
      </c>
      <c r="D17" s="36">
        <f t="shared" si="0"/>
        <v>8575.59</v>
      </c>
      <c r="E17" s="365">
        <v>951.82999999999993</v>
      </c>
      <c r="F17" s="35">
        <v>21399.445400000001</v>
      </c>
      <c r="G17" s="36">
        <f t="shared" si="1"/>
        <v>22351.275399999999</v>
      </c>
      <c r="H17" s="371">
        <f t="shared" si="2"/>
        <v>30926.865399999999</v>
      </c>
      <c r="I17" s="376"/>
      <c r="J17" s="376"/>
      <c r="K17" s="376"/>
      <c r="L17" s="376"/>
      <c r="M17" s="376"/>
      <c r="N17" s="376"/>
      <c r="O17" s="376"/>
      <c r="P17" s="376"/>
      <c r="Q17" s="71">
        <f t="shared" si="3"/>
        <v>95.741495807438355</v>
      </c>
      <c r="R17" s="71">
        <f t="shared" si="4"/>
        <v>69.19370949245959</v>
      </c>
      <c r="S17" s="72">
        <f t="shared" si="5"/>
        <v>72.271389650759758</v>
      </c>
      <c r="WWA17" s="21">
        <v>5562.3899999999994</v>
      </c>
      <c r="WWB17" s="21" t="str">
        <f>IF(ROUND(B17,0)=ROUND(WWA17,0),"",1)</f>
        <v/>
      </c>
    </row>
    <row r="18" spans="1:19 16147:16148">
      <c r="A18" s="201">
        <v>40634</v>
      </c>
      <c r="B18" s="364">
        <v>2023.49</v>
      </c>
      <c r="C18" s="35">
        <v>8775.5016178410006</v>
      </c>
      <c r="D18" s="36">
        <f t="shared" si="0"/>
        <v>10798.991617841</v>
      </c>
      <c r="E18" s="365">
        <v>0</v>
      </c>
      <c r="F18" s="35">
        <v>18638.79</v>
      </c>
      <c r="G18" s="36">
        <f t="shared" si="1"/>
        <v>18638.79</v>
      </c>
      <c r="H18" s="371">
        <f t="shared" si="2"/>
        <v>29437.781617840999</v>
      </c>
      <c r="I18" s="376"/>
      <c r="J18" s="376"/>
      <c r="K18" s="376"/>
      <c r="L18" s="376"/>
      <c r="M18" s="376"/>
      <c r="N18" s="376"/>
      <c r="O18" s="376"/>
      <c r="P18" s="376"/>
      <c r="Q18" s="71">
        <f t="shared" si="3"/>
        <v>100</v>
      </c>
      <c r="R18" s="71">
        <f t="shared" si="4"/>
        <v>63.315878356485314</v>
      </c>
      <c r="S18" s="72">
        <f t="shared" si="5"/>
        <v>63.315878356485314</v>
      </c>
    </row>
    <row r="19" spans="1:19 16147:16148">
      <c r="A19" s="201">
        <v>40664</v>
      </c>
      <c r="B19" s="364">
        <v>4781.1000000000004</v>
      </c>
      <c r="C19" s="35">
        <v>5986.6050992320006</v>
      </c>
      <c r="D19" s="36">
        <f t="shared" si="0"/>
        <v>10767.705099232</v>
      </c>
      <c r="E19" s="365">
        <v>0</v>
      </c>
      <c r="F19" s="35">
        <v>13597.91</v>
      </c>
      <c r="G19" s="36">
        <f t="shared" si="1"/>
        <v>13597.91</v>
      </c>
      <c r="H19" s="371">
        <f t="shared" si="2"/>
        <v>24365.615099232</v>
      </c>
      <c r="I19" s="376"/>
      <c r="J19" s="376"/>
      <c r="K19" s="376"/>
      <c r="L19" s="376"/>
      <c r="M19" s="376"/>
      <c r="N19" s="376"/>
      <c r="O19" s="376"/>
      <c r="P19" s="376"/>
      <c r="Q19" s="71">
        <f t="shared" si="3"/>
        <v>100</v>
      </c>
      <c r="R19" s="71">
        <f t="shared" si="4"/>
        <v>55.807784636754789</v>
      </c>
      <c r="S19" s="72">
        <f t="shared" si="5"/>
        <v>55.807784636754789</v>
      </c>
    </row>
    <row r="20" spans="1:19 16147:16148">
      <c r="A20" s="201">
        <v>40695</v>
      </c>
      <c r="B20" s="364">
        <v>195.62</v>
      </c>
      <c r="C20" s="35">
        <v>2208.3840607386001</v>
      </c>
      <c r="D20" s="36">
        <f t="shared" si="0"/>
        <v>2404.0040607385999</v>
      </c>
      <c r="E20" s="365">
        <v>1000</v>
      </c>
      <c r="F20" s="35">
        <v>19021.669999999998</v>
      </c>
      <c r="G20" s="36">
        <f t="shared" si="1"/>
        <v>20021.669999999998</v>
      </c>
      <c r="H20" s="371">
        <f t="shared" si="2"/>
        <v>22425.674060738598</v>
      </c>
      <c r="I20" s="376"/>
      <c r="J20" s="376"/>
      <c r="K20" s="376"/>
      <c r="L20" s="376"/>
      <c r="M20" s="376"/>
      <c r="N20" s="376"/>
      <c r="O20" s="376"/>
      <c r="P20" s="376"/>
      <c r="Q20" s="71">
        <f t="shared" si="3"/>
        <v>95.005411636491871</v>
      </c>
      <c r="R20" s="71">
        <f t="shared" si="4"/>
        <v>84.820950971109909</v>
      </c>
      <c r="S20" s="72">
        <f t="shared" si="5"/>
        <v>89.280125742363424</v>
      </c>
    </row>
    <row r="21" spans="1:19 16147:16148">
      <c r="A21" s="201">
        <v>40725</v>
      </c>
      <c r="B21" s="364">
        <v>1446.94</v>
      </c>
      <c r="C21" s="35">
        <v>2642.461098405</v>
      </c>
      <c r="D21" s="36">
        <f t="shared" si="0"/>
        <v>4089.4010984050001</v>
      </c>
      <c r="E21" s="365">
        <v>0</v>
      </c>
      <c r="F21" s="35">
        <v>22784.733500000002</v>
      </c>
      <c r="G21" s="36">
        <f t="shared" si="1"/>
        <v>22784.733500000002</v>
      </c>
      <c r="H21" s="371">
        <f t="shared" si="2"/>
        <v>26874.134598405002</v>
      </c>
      <c r="I21" s="376"/>
      <c r="J21" s="376"/>
      <c r="K21" s="376"/>
      <c r="L21" s="376"/>
      <c r="M21" s="376"/>
      <c r="N21" s="376"/>
      <c r="O21" s="376"/>
      <c r="P21" s="376"/>
      <c r="Q21" s="71">
        <f t="shared" si="3"/>
        <v>100</v>
      </c>
      <c r="R21" s="71">
        <f t="shared" si="4"/>
        <v>84.783133821739114</v>
      </c>
      <c r="S21" s="72">
        <f t="shared" si="5"/>
        <v>84.783133821739114</v>
      </c>
    </row>
    <row r="22" spans="1:19 16147:16148">
      <c r="A22" s="201">
        <v>40756</v>
      </c>
      <c r="B22" s="364">
        <v>924.09</v>
      </c>
      <c r="C22" s="35">
        <v>696.24639943300008</v>
      </c>
      <c r="D22" s="36">
        <f t="shared" si="0"/>
        <v>1620.3363994330002</v>
      </c>
      <c r="E22" s="365">
        <v>2634.89</v>
      </c>
      <c r="F22" s="35">
        <v>21969.202000000001</v>
      </c>
      <c r="G22" s="36">
        <f t="shared" si="1"/>
        <v>24604.092000000001</v>
      </c>
      <c r="H22" s="371">
        <f t="shared" si="2"/>
        <v>26224.428399433</v>
      </c>
      <c r="I22" s="376"/>
      <c r="J22" s="376"/>
      <c r="K22" s="376"/>
      <c r="L22" s="376"/>
      <c r="M22" s="376"/>
      <c r="N22" s="376"/>
      <c r="O22" s="376"/>
      <c r="P22" s="376"/>
      <c r="Q22" s="71">
        <f t="shared" si="3"/>
        <v>89.290846416929355</v>
      </c>
      <c r="R22" s="71">
        <f t="shared" si="4"/>
        <v>83.773806869609402</v>
      </c>
      <c r="S22" s="72">
        <f t="shared" si="5"/>
        <v>93.821270859546999</v>
      </c>
    </row>
    <row r="23" spans="1:19 16147:16148">
      <c r="A23" s="201">
        <v>40787</v>
      </c>
      <c r="B23" s="364">
        <v>2275.34</v>
      </c>
      <c r="C23" s="35">
        <v>498.54218797400006</v>
      </c>
      <c r="D23" s="36">
        <f t="shared" si="0"/>
        <v>2773.8821879740003</v>
      </c>
      <c r="E23" s="365">
        <v>849.44</v>
      </c>
      <c r="F23" s="35">
        <v>20362.690000000002</v>
      </c>
      <c r="G23" s="36">
        <f t="shared" si="1"/>
        <v>21212.13</v>
      </c>
      <c r="H23" s="371">
        <f t="shared" si="2"/>
        <v>23986.012187974</v>
      </c>
      <c r="I23" s="376"/>
      <c r="J23" s="376"/>
      <c r="K23" s="376"/>
      <c r="L23" s="376"/>
      <c r="M23" s="376"/>
      <c r="N23" s="376"/>
      <c r="O23" s="376"/>
      <c r="P23" s="376"/>
      <c r="Q23" s="71">
        <f t="shared" si="3"/>
        <v>95.995498801864784</v>
      </c>
      <c r="R23" s="71">
        <f t="shared" si="4"/>
        <v>84.894020066450878</v>
      </c>
      <c r="S23" s="72">
        <f t="shared" si="5"/>
        <v>88.435417416469278</v>
      </c>
    </row>
    <row r="24" spans="1:19 16147:16148">
      <c r="A24" s="201">
        <v>40817</v>
      </c>
      <c r="B24" s="364">
        <v>0</v>
      </c>
      <c r="C24" s="35">
        <v>517.85874999999999</v>
      </c>
      <c r="D24" s="36">
        <f t="shared" si="0"/>
        <v>517.85874999999999</v>
      </c>
      <c r="E24" s="365">
        <v>0</v>
      </c>
      <c r="F24" s="35">
        <v>19214.95</v>
      </c>
      <c r="G24" s="36">
        <f t="shared" si="1"/>
        <v>19214.95</v>
      </c>
      <c r="H24" s="371">
        <f t="shared" si="2"/>
        <v>19732.80875</v>
      </c>
      <c r="I24" s="376"/>
      <c r="J24" s="376"/>
      <c r="K24" s="376"/>
      <c r="L24" s="376"/>
      <c r="M24" s="376"/>
      <c r="N24" s="376"/>
      <c r="O24" s="376"/>
      <c r="P24" s="376"/>
      <c r="Q24" s="71">
        <f t="shared" si="3"/>
        <v>100</v>
      </c>
      <c r="R24" s="71">
        <f t="shared" si="4"/>
        <v>97.375646029103692</v>
      </c>
      <c r="S24" s="72">
        <f t="shared" si="5"/>
        <v>97.375646029103692</v>
      </c>
    </row>
    <row r="25" spans="1:19 16147:16148">
      <c r="A25" s="201">
        <v>40848</v>
      </c>
      <c r="B25" s="364">
        <v>0</v>
      </c>
      <c r="C25" s="35">
        <v>168.62071700399997</v>
      </c>
      <c r="D25" s="36">
        <f t="shared" si="0"/>
        <v>168.62071700399997</v>
      </c>
      <c r="E25" s="365">
        <v>1062.03</v>
      </c>
      <c r="F25" s="35">
        <v>21044.25</v>
      </c>
      <c r="G25" s="36">
        <f t="shared" si="1"/>
        <v>22106.28</v>
      </c>
      <c r="H25" s="371">
        <f t="shared" si="2"/>
        <v>22274.900717003999</v>
      </c>
      <c r="I25" s="376"/>
      <c r="J25" s="376"/>
      <c r="K25" s="376"/>
      <c r="L25" s="376"/>
      <c r="M25" s="376"/>
      <c r="N25" s="376"/>
      <c r="O25" s="376"/>
      <c r="P25" s="376"/>
      <c r="Q25" s="71">
        <f t="shared" si="3"/>
        <v>95.195799564648595</v>
      </c>
      <c r="R25" s="71">
        <f t="shared" si="4"/>
        <v>94.475168564659157</v>
      </c>
      <c r="S25" s="72">
        <f t="shared" si="5"/>
        <v>99.243001263411784</v>
      </c>
    </row>
    <row r="26" spans="1:19 16147:16148">
      <c r="A26" s="201">
        <v>40878</v>
      </c>
      <c r="B26" s="364">
        <v>0</v>
      </c>
      <c r="C26" s="35">
        <v>584.74955668200005</v>
      </c>
      <c r="D26" s="36">
        <f t="shared" si="0"/>
        <v>584.74955668200005</v>
      </c>
      <c r="E26" s="364">
        <v>14492.45</v>
      </c>
      <c r="F26" s="35">
        <v>31896.28</v>
      </c>
      <c r="G26" s="36">
        <f t="shared" si="1"/>
        <v>46388.729999999996</v>
      </c>
      <c r="H26" s="371">
        <f t="shared" si="2"/>
        <v>46973.479556681996</v>
      </c>
      <c r="I26" s="376"/>
      <c r="J26" s="376"/>
      <c r="K26" s="376"/>
      <c r="L26" s="376"/>
      <c r="M26" s="376"/>
      <c r="N26" s="376"/>
      <c r="O26" s="376"/>
      <c r="P26" s="376"/>
      <c r="Q26" s="71">
        <f t="shared" si="3"/>
        <v>68.758683412975529</v>
      </c>
      <c r="R26" s="71">
        <f t="shared" si="4"/>
        <v>67.902740654993138</v>
      </c>
      <c r="S26" s="72">
        <f t="shared" si="5"/>
        <v>98.755149581847789</v>
      </c>
      <c r="WWA26" s="318"/>
      <c r="WWB26" s="318"/>
    </row>
    <row r="27" spans="1:19 16147:16148">
      <c r="A27" s="201">
        <v>40919</v>
      </c>
      <c r="B27" s="364">
        <v>0</v>
      </c>
      <c r="C27" s="35">
        <v>741.27750221999997</v>
      </c>
      <c r="D27" s="36">
        <f t="shared" si="0"/>
        <v>741.27750221999997</v>
      </c>
      <c r="E27" s="364">
        <v>12108.12</v>
      </c>
      <c r="F27" s="35">
        <v>25414.400000000001</v>
      </c>
      <c r="G27" s="36">
        <f t="shared" si="1"/>
        <v>37522.520000000004</v>
      </c>
      <c r="H27" s="371">
        <f t="shared" si="2"/>
        <v>38263.797502220004</v>
      </c>
      <c r="I27" s="376"/>
      <c r="J27" s="376"/>
      <c r="K27" s="376"/>
      <c r="L27" s="376"/>
      <c r="M27" s="376"/>
      <c r="N27" s="376"/>
      <c r="O27" s="376"/>
      <c r="P27" s="376"/>
      <c r="Q27" s="71">
        <f t="shared" ref="Q27:Q38" si="7">(F27/G27)*100</f>
        <v>67.731058574957117</v>
      </c>
      <c r="R27" s="71">
        <f t="shared" ref="R27:R38" si="8">(F27/H27)*100</f>
        <v>66.418917250765546</v>
      </c>
      <c r="S27" s="72">
        <f t="shared" ref="S27:S38" si="9">(G27/H27)*100</f>
        <v>98.062718416338598</v>
      </c>
    </row>
    <row r="28" spans="1:19 16147:16148">
      <c r="A28" s="201">
        <v>40951</v>
      </c>
      <c r="B28" s="364">
        <v>791.79000000000008</v>
      </c>
      <c r="C28" s="35">
        <v>3347.2220358080003</v>
      </c>
      <c r="D28" s="36">
        <f t="shared" si="0"/>
        <v>4139.0120358080003</v>
      </c>
      <c r="E28" s="364">
        <v>0</v>
      </c>
      <c r="F28" s="35">
        <v>27727.4</v>
      </c>
      <c r="G28" s="36">
        <f t="shared" si="1"/>
        <v>27727.4</v>
      </c>
      <c r="H28" s="371">
        <f t="shared" si="2"/>
        <v>31866.412035808004</v>
      </c>
      <c r="I28" s="376"/>
      <c r="J28" s="376"/>
      <c r="K28" s="376"/>
      <c r="L28" s="376"/>
      <c r="M28" s="376"/>
      <c r="N28" s="376"/>
      <c r="O28" s="376"/>
      <c r="P28" s="376"/>
      <c r="Q28" s="71">
        <f t="shared" si="7"/>
        <v>100</v>
      </c>
      <c r="R28" s="71">
        <f t="shared" si="8"/>
        <v>87.011364721083027</v>
      </c>
      <c r="S28" s="72">
        <f t="shared" si="9"/>
        <v>87.011364721083027</v>
      </c>
    </row>
    <row r="29" spans="1:19 16147:16148">
      <c r="A29" s="201">
        <v>40979</v>
      </c>
      <c r="B29" s="364">
        <v>418.69</v>
      </c>
      <c r="C29" s="35">
        <v>1704.0018725489999</v>
      </c>
      <c r="D29" s="36">
        <f t="shared" si="0"/>
        <v>2122.691872549</v>
      </c>
      <c r="E29" s="364">
        <v>3438.91</v>
      </c>
      <c r="F29" s="35">
        <v>19610.37</v>
      </c>
      <c r="G29" s="36">
        <f t="shared" si="1"/>
        <v>23049.279999999999</v>
      </c>
      <c r="H29" s="371">
        <f t="shared" si="2"/>
        <v>25171.971872548998</v>
      </c>
      <c r="I29" s="376"/>
      <c r="J29" s="376"/>
      <c r="K29" s="376"/>
      <c r="L29" s="376"/>
      <c r="M29" s="376"/>
      <c r="N29" s="376"/>
      <c r="O29" s="376"/>
      <c r="P29" s="376"/>
      <c r="Q29" s="71">
        <f t="shared" si="7"/>
        <v>85.080184717266661</v>
      </c>
      <c r="R29" s="71">
        <f t="shared" si="8"/>
        <v>77.90557727972778</v>
      </c>
      <c r="S29" s="72">
        <f t="shared" si="9"/>
        <v>91.567240408114884</v>
      </c>
    </row>
    <row r="30" spans="1:19 16147:16148">
      <c r="A30" s="201">
        <v>41011</v>
      </c>
      <c r="B30" s="364">
        <v>200</v>
      </c>
      <c r="C30" s="35">
        <v>10290.101919772998</v>
      </c>
      <c r="D30" s="36">
        <f t="shared" si="0"/>
        <v>10490.101919772998</v>
      </c>
      <c r="E30" s="365">
        <v>0</v>
      </c>
      <c r="F30" s="35">
        <v>23515.39</v>
      </c>
      <c r="G30" s="36">
        <f t="shared" si="1"/>
        <v>23515.39</v>
      </c>
      <c r="H30" s="371">
        <f t="shared" si="2"/>
        <v>34005.491919772998</v>
      </c>
      <c r="I30" s="376"/>
      <c r="J30" s="376"/>
      <c r="K30" s="376"/>
      <c r="L30" s="376"/>
      <c r="M30" s="376"/>
      <c r="N30" s="376"/>
      <c r="O30" s="376"/>
      <c r="P30" s="376"/>
      <c r="Q30" s="71">
        <f t="shared" si="7"/>
        <v>100</v>
      </c>
      <c r="R30" s="71">
        <f t="shared" si="8"/>
        <v>69.151741887687933</v>
      </c>
      <c r="S30" s="72">
        <f t="shared" si="9"/>
        <v>69.151741887687933</v>
      </c>
    </row>
    <row r="31" spans="1:19 16147:16148">
      <c r="A31" s="201">
        <v>41041</v>
      </c>
      <c r="B31" s="364">
        <v>245.98</v>
      </c>
      <c r="C31" s="35">
        <v>14987.393427135999</v>
      </c>
      <c r="D31" s="36">
        <f t="shared" si="0"/>
        <v>15233.373427135999</v>
      </c>
      <c r="E31" s="365">
        <v>0</v>
      </c>
      <c r="F31" s="35">
        <v>23993.4</v>
      </c>
      <c r="G31" s="36">
        <f t="shared" si="1"/>
        <v>23993.4</v>
      </c>
      <c r="H31" s="371">
        <f t="shared" si="2"/>
        <v>39226.773427136002</v>
      </c>
      <c r="I31" s="376"/>
      <c r="J31" s="376"/>
      <c r="K31" s="376"/>
      <c r="L31" s="376"/>
      <c r="M31" s="376"/>
      <c r="N31" s="376"/>
      <c r="O31" s="376"/>
      <c r="P31" s="376"/>
      <c r="Q31" s="71">
        <f t="shared" si="7"/>
        <v>100</v>
      </c>
      <c r="R31" s="71">
        <f t="shared" si="8"/>
        <v>61.165877036937303</v>
      </c>
      <c r="S31" s="72">
        <f t="shared" si="9"/>
        <v>61.165877036937303</v>
      </c>
    </row>
    <row r="32" spans="1:19 16147:16148">
      <c r="A32" s="201">
        <v>41072</v>
      </c>
      <c r="B32" s="364">
        <v>63</v>
      </c>
      <c r="C32" s="35">
        <v>7347.1700875910001</v>
      </c>
      <c r="D32" s="36">
        <f t="shared" si="0"/>
        <v>7410.1700875910001</v>
      </c>
      <c r="E32" s="365">
        <v>0</v>
      </c>
      <c r="F32" s="35">
        <v>26250.400000000001</v>
      </c>
      <c r="G32" s="36">
        <f t="shared" si="1"/>
        <v>26250.400000000001</v>
      </c>
      <c r="H32" s="371">
        <f t="shared" si="2"/>
        <v>33660.570087591004</v>
      </c>
      <c r="I32" s="376"/>
      <c r="J32" s="376"/>
      <c r="K32" s="376"/>
      <c r="L32" s="376"/>
      <c r="M32" s="376"/>
      <c r="N32" s="376"/>
      <c r="O32" s="376"/>
      <c r="P32" s="376"/>
      <c r="Q32" s="71">
        <f t="shared" si="7"/>
        <v>100</v>
      </c>
      <c r="R32" s="71">
        <f t="shared" si="8"/>
        <v>77.985607289750661</v>
      </c>
      <c r="S32" s="72">
        <f t="shared" si="9"/>
        <v>77.985607289750661</v>
      </c>
    </row>
    <row r="33" spans="1:19">
      <c r="A33" s="201">
        <v>41091</v>
      </c>
      <c r="B33" s="364">
        <v>18.5</v>
      </c>
      <c r="C33" s="35">
        <v>3880.2508059070001</v>
      </c>
      <c r="D33" s="36">
        <f t="shared" si="0"/>
        <v>3898.7508059070001</v>
      </c>
      <c r="E33" s="365">
        <v>600</v>
      </c>
      <c r="F33" s="35">
        <v>57745.36</v>
      </c>
      <c r="G33" s="36">
        <f t="shared" si="1"/>
        <v>58345.36</v>
      </c>
      <c r="H33" s="371">
        <f t="shared" si="2"/>
        <v>62244.110805907003</v>
      </c>
      <c r="I33" s="376"/>
      <c r="J33" s="376"/>
      <c r="K33" s="376"/>
      <c r="L33" s="376"/>
      <c r="M33" s="376"/>
      <c r="N33" s="376"/>
      <c r="O33" s="376"/>
      <c r="P33" s="376"/>
      <c r="Q33" s="71">
        <f t="shared" si="7"/>
        <v>98.971640589757271</v>
      </c>
      <c r="R33" s="71">
        <f t="shared" si="8"/>
        <v>92.772407304627976</v>
      </c>
      <c r="S33" s="72">
        <f t="shared" si="9"/>
        <v>93.73635392099294</v>
      </c>
    </row>
    <row r="34" spans="1:19">
      <c r="A34" s="201">
        <v>41133</v>
      </c>
      <c r="B34" s="364">
        <v>12.36</v>
      </c>
      <c r="C34" s="35">
        <v>4530.2547222190005</v>
      </c>
      <c r="D34" s="36">
        <f t="shared" si="0"/>
        <v>4542.6147222190002</v>
      </c>
      <c r="E34" s="365">
        <v>0</v>
      </c>
      <c r="F34" s="35">
        <v>34891.86</v>
      </c>
      <c r="G34" s="36">
        <f t="shared" si="1"/>
        <v>34891.86</v>
      </c>
      <c r="H34" s="371">
        <f t="shared" si="2"/>
        <v>39434.474722218998</v>
      </c>
      <c r="I34" s="376"/>
      <c r="J34" s="376"/>
      <c r="K34" s="376"/>
      <c r="L34" s="376"/>
      <c r="M34" s="376"/>
      <c r="N34" s="376"/>
      <c r="O34" s="376"/>
      <c r="P34" s="376"/>
      <c r="Q34" s="71">
        <f t="shared" si="7"/>
        <v>100</v>
      </c>
      <c r="R34" s="71">
        <f t="shared" si="8"/>
        <v>88.480600403028816</v>
      </c>
      <c r="S34" s="72">
        <f t="shared" si="9"/>
        <v>88.480600403028816</v>
      </c>
    </row>
    <row r="35" spans="1:19">
      <c r="A35" s="201">
        <v>41153</v>
      </c>
      <c r="B35" s="364">
        <v>6717.8549999999996</v>
      </c>
      <c r="C35" s="35">
        <v>1966.7801535439999</v>
      </c>
      <c r="D35" s="36">
        <f t="shared" ref="D35:D62" si="10">B35+C35</f>
        <v>8684.635153543999</v>
      </c>
      <c r="E35" s="365">
        <v>1617.38</v>
      </c>
      <c r="F35" s="35">
        <v>14419.64</v>
      </c>
      <c r="G35" s="36">
        <f t="shared" ref="G35:G41" si="11">E35+F35</f>
        <v>16037.02</v>
      </c>
      <c r="H35" s="371">
        <f t="shared" ref="H35:H62" si="12">D35+G35</f>
        <v>24721.655153544001</v>
      </c>
      <c r="I35" s="376"/>
      <c r="J35" s="376"/>
      <c r="K35" s="376"/>
      <c r="L35" s="376"/>
      <c r="M35" s="376"/>
      <c r="N35" s="376"/>
      <c r="O35" s="376"/>
      <c r="P35" s="376"/>
      <c r="Q35" s="71">
        <f t="shared" si="7"/>
        <v>89.914709840107449</v>
      </c>
      <c r="R35" s="71">
        <f t="shared" si="8"/>
        <v>58.327971612098374</v>
      </c>
      <c r="S35" s="72">
        <f t="shared" si="9"/>
        <v>64.870332914181901</v>
      </c>
    </row>
    <row r="36" spans="1:19">
      <c r="A36" s="201">
        <v>41194</v>
      </c>
      <c r="B36" s="364">
        <v>8.56</v>
      </c>
      <c r="C36" s="35">
        <v>879.87215363299993</v>
      </c>
      <c r="D36" s="36">
        <f t="shared" si="10"/>
        <v>888.43215363299987</v>
      </c>
      <c r="E36" s="365">
        <v>0</v>
      </c>
      <c r="F36" s="35">
        <v>30492.560000000001</v>
      </c>
      <c r="G36" s="36">
        <f t="shared" si="11"/>
        <v>30492.560000000001</v>
      </c>
      <c r="H36" s="371">
        <f t="shared" si="12"/>
        <v>31380.992153633</v>
      </c>
      <c r="I36" s="376"/>
      <c r="J36" s="376"/>
      <c r="K36" s="376"/>
      <c r="L36" s="376"/>
      <c r="M36" s="376"/>
      <c r="N36" s="376"/>
      <c r="O36" s="376"/>
      <c r="P36" s="376"/>
      <c r="Q36" s="71">
        <f t="shared" si="7"/>
        <v>100</v>
      </c>
      <c r="R36" s="71">
        <f t="shared" si="8"/>
        <v>97.168884433980068</v>
      </c>
      <c r="S36" s="72">
        <f t="shared" si="9"/>
        <v>97.168884433980068</v>
      </c>
    </row>
    <row r="37" spans="1:19">
      <c r="A37" s="201">
        <v>41214</v>
      </c>
      <c r="B37" s="364">
        <v>179.5</v>
      </c>
      <c r="C37" s="35">
        <v>2358.4365569000001</v>
      </c>
      <c r="D37" s="36">
        <f t="shared" si="10"/>
        <v>2537.9365569000001</v>
      </c>
      <c r="E37" s="365">
        <v>0</v>
      </c>
      <c r="F37" s="35">
        <v>26096.31</v>
      </c>
      <c r="G37" s="36">
        <f t="shared" si="11"/>
        <v>26096.31</v>
      </c>
      <c r="H37" s="371">
        <f t="shared" si="12"/>
        <v>28634.246556900001</v>
      </c>
      <c r="I37" s="376"/>
      <c r="J37" s="376"/>
      <c r="K37" s="376"/>
      <c r="L37" s="376"/>
      <c r="M37" s="376"/>
      <c r="N37" s="376"/>
      <c r="O37" s="376"/>
      <c r="P37" s="376"/>
      <c r="Q37" s="71">
        <f t="shared" si="7"/>
        <v>100</v>
      </c>
      <c r="R37" s="71">
        <f t="shared" si="8"/>
        <v>91.1367091435188</v>
      </c>
      <c r="S37" s="72">
        <f t="shared" si="9"/>
        <v>91.1367091435188</v>
      </c>
    </row>
    <row r="38" spans="1:19">
      <c r="A38" s="201">
        <v>41244</v>
      </c>
      <c r="B38" s="364">
        <v>5604.55</v>
      </c>
      <c r="C38" s="35">
        <v>3776.8540328400004</v>
      </c>
      <c r="D38" s="36">
        <f t="shared" si="10"/>
        <v>9381.4040328400006</v>
      </c>
      <c r="E38" s="365">
        <v>5600.9699999999993</v>
      </c>
      <c r="F38" s="35">
        <v>26238.59</v>
      </c>
      <c r="G38" s="36">
        <f t="shared" si="11"/>
        <v>31839.559999999998</v>
      </c>
      <c r="H38" s="371">
        <f t="shared" si="12"/>
        <v>41220.964032839998</v>
      </c>
      <c r="I38" s="376"/>
      <c r="J38" s="376"/>
      <c r="K38" s="376"/>
      <c r="L38" s="376"/>
      <c r="M38" s="376"/>
      <c r="N38" s="376"/>
      <c r="O38" s="376"/>
      <c r="P38" s="376"/>
      <c r="Q38" s="71">
        <f t="shared" si="7"/>
        <v>82.408770724218556</v>
      </c>
      <c r="R38" s="71">
        <f t="shared" si="8"/>
        <v>63.653508877415355</v>
      </c>
      <c r="S38" s="72">
        <f t="shared" si="9"/>
        <v>77.24118236204761</v>
      </c>
    </row>
    <row r="39" spans="1:19">
      <c r="A39" s="201">
        <v>41288</v>
      </c>
      <c r="B39" s="364">
        <v>485.52</v>
      </c>
      <c r="C39" s="35">
        <v>1242.98</v>
      </c>
      <c r="D39" s="36">
        <f t="shared" si="10"/>
        <v>1728.5</v>
      </c>
      <c r="E39" s="365">
        <v>7567.7300000000005</v>
      </c>
      <c r="F39" s="35">
        <v>39024.57</v>
      </c>
      <c r="G39" s="36">
        <f t="shared" si="11"/>
        <v>46592.3</v>
      </c>
      <c r="H39" s="371">
        <f t="shared" si="12"/>
        <v>48320.800000000003</v>
      </c>
      <c r="I39" s="376"/>
      <c r="J39" s="376"/>
      <c r="K39" s="376"/>
      <c r="L39" s="376"/>
      <c r="M39" s="376"/>
      <c r="N39" s="376"/>
      <c r="O39" s="376"/>
      <c r="P39" s="376"/>
      <c r="Q39" s="71">
        <f>(F39/G39)*100</f>
        <v>83.757552213563173</v>
      </c>
      <c r="R39" s="71">
        <f>(F39/H39)*100</f>
        <v>80.761431929934929</v>
      </c>
      <c r="S39" s="72">
        <f>(G39/H39)*100</f>
        <v>96.422865515471599</v>
      </c>
    </row>
    <row r="40" spans="1:19">
      <c r="A40" s="201">
        <v>41319</v>
      </c>
      <c r="B40" s="364">
        <v>865.42</v>
      </c>
      <c r="C40" s="35">
        <v>7566.7969302599995</v>
      </c>
      <c r="D40" s="36">
        <f t="shared" si="10"/>
        <v>8432.2169302599996</v>
      </c>
      <c r="E40" s="365">
        <v>1299.5600000000002</v>
      </c>
      <c r="F40" s="35">
        <v>19623.810000000001</v>
      </c>
      <c r="G40" s="36">
        <f t="shared" si="11"/>
        <v>20923.370000000003</v>
      </c>
      <c r="H40" s="371">
        <f t="shared" si="12"/>
        <v>29355.586930260004</v>
      </c>
      <c r="I40" s="376"/>
      <c r="J40" s="376"/>
      <c r="K40" s="376"/>
      <c r="L40" s="376"/>
      <c r="M40" s="376"/>
      <c r="N40" s="376"/>
      <c r="O40" s="376"/>
      <c r="P40" s="376"/>
      <c r="Q40" s="71">
        <f>(F40/G40)*100</f>
        <v>93.788954647363212</v>
      </c>
      <c r="R40" s="71">
        <f>(F40/H40)*100</f>
        <v>66.848637864472749</v>
      </c>
      <c r="S40" s="72">
        <f>(G40/H40)*100</f>
        <v>71.275597553908909</v>
      </c>
    </row>
    <row r="41" spans="1:19">
      <c r="A41" s="201">
        <v>41346</v>
      </c>
      <c r="B41" s="364">
        <v>1071.5</v>
      </c>
      <c r="C41" s="35">
        <v>4107.8649997129996</v>
      </c>
      <c r="D41" s="36">
        <f t="shared" si="10"/>
        <v>5179.3649997129996</v>
      </c>
      <c r="E41" s="365">
        <v>296.40999999999997</v>
      </c>
      <c r="F41" s="35">
        <v>39170.11</v>
      </c>
      <c r="G41" s="36">
        <f t="shared" si="11"/>
        <v>39466.520000000004</v>
      </c>
      <c r="H41" s="371">
        <f t="shared" si="12"/>
        <v>44645.884999713002</v>
      </c>
      <c r="I41" s="376"/>
      <c r="J41" s="376"/>
      <c r="K41" s="376"/>
      <c r="L41" s="376"/>
      <c r="M41" s="376"/>
      <c r="N41" s="376"/>
      <c r="O41" s="376"/>
      <c r="P41" s="376"/>
      <c r="Q41" s="71">
        <f>(F41/G41)*100</f>
        <v>99.248958357615507</v>
      </c>
      <c r="R41" s="71">
        <f>(F41/H41)*100</f>
        <v>87.735095855422728</v>
      </c>
      <c r="S41" s="72">
        <f>(G41/H41)*100</f>
        <v>88.399009226166541</v>
      </c>
    </row>
    <row r="42" spans="1:19">
      <c r="A42" s="201">
        <v>41365</v>
      </c>
      <c r="B42" s="364">
        <v>0</v>
      </c>
      <c r="C42" s="35">
        <v>12230.65</v>
      </c>
      <c r="D42" s="36">
        <f t="shared" si="10"/>
        <v>12230.65</v>
      </c>
      <c r="E42" s="365">
        <v>133.69999999999999</v>
      </c>
      <c r="F42" s="35">
        <v>41811.99</v>
      </c>
      <c r="G42" s="36">
        <f>E42+F42</f>
        <v>41945.689999999995</v>
      </c>
      <c r="H42" s="371">
        <f t="shared" si="12"/>
        <v>54176.34</v>
      </c>
      <c r="I42" s="376"/>
      <c r="J42" s="376"/>
      <c r="K42" s="376"/>
      <c r="L42" s="376"/>
      <c r="M42" s="376"/>
      <c r="N42" s="376"/>
      <c r="O42" s="376"/>
      <c r="P42" s="376"/>
      <c r="Q42" s="71">
        <f>(F42/G42)*100</f>
        <v>99.681254498376362</v>
      </c>
      <c r="R42" s="71">
        <f>(F42/H42)*100</f>
        <v>77.177583424793923</v>
      </c>
      <c r="S42" s="72">
        <f>(G42/H42)*100</f>
        <v>77.424370121717331</v>
      </c>
    </row>
    <row r="43" spans="1:19">
      <c r="A43" s="201">
        <v>41395</v>
      </c>
      <c r="B43" s="364">
        <v>927.94</v>
      </c>
      <c r="C43" s="35">
        <v>7002.85</v>
      </c>
      <c r="D43" s="36">
        <f t="shared" si="10"/>
        <v>7930.7900000000009</v>
      </c>
      <c r="E43" s="365">
        <v>0</v>
      </c>
      <c r="F43" s="35">
        <v>33758.639999999999</v>
      </c>
      <c r="G43" s="36">
        <f t="shared" ref="G43:G49" si="13">E43+F43</f>
        <v>33758.639999999999</v>
      </c>
      <c r="H43" s="371">
        <f t="shared" si="12"/>
        <v>41689.43</v>
      </c>
      <c r="I43" s="376"/>
      <c r="J43" s="376"/>
      <c r="K43" s="376"/>
      <c r="L43" s="376"/>
      <c r="M43" s="376"/>
      <c r="N43" s="376"/>
      <c r="O43" s="376"/>
      <c r="P43" s="376"/>
      <c r="Q43" s="71">
        <f t="shared" ref="Q43:Q49" si="14">(F43/G43)*100</f>
        <v>100</v>
      </c>
      <c r="R43" s="71">
        <f t="shared" ref="R43:R49" si="15">(F43/H43)*100</f>
        <v>80.97649692020255</v>
      </c>
      <c r="S43" s="72">
        <f t="shared" ref="S43:S49" si="16">(G43/H43)*100</f>
        <v>80.97649692020255</v>
      </c>
    </row>
    <row r="44" spans="1:19">
      <c r="A44" s="201">
        <v>41426</v>
      </c>
      <c r="B44" s="364">
        <v>431.8</v>
      </c>
      <c r="C44" s="35">
        <v>12944.369999999999</v>
      </c>
      <c r="D44" s="36">
        <f t="shared" si="10"/>
        <v>13376.169999999998</v>
      </c>
      <c r="E44" s="365">
        <v>0</v>
      </c>
      <c r="F44" s="35">
        <v>35213.919999999998</v>
      </c>
      <c r="G44" s="36">
        <f t="shared" si="13"/>
        <v>35213.919999999998</v>
      </c>
      <c r="H44" s="371">
        <f t="shared" si="12"/>
        <v>48590.09</v>
      </c>
      <c r="I44" s="376"/>
      <c r="J44" s="376"/>
      <c r="K44" s="376"/>
      <c r="L44" s="376"/>
      <c r="M44" s="376"/>
      <c r="N44" s="376"/>
      <c r="O44" s="376"/>
      <c r="P44" s="376"/>
      <c r="Q44" s="71">
        <f t="shared" si="14"/>
        <v>100</v>
      </c>
      <c r="R44" s="71">
        <f t="shared" si="15"/>
        <v>72.47140311944267</v>
      </c>
      <c r="S44" s="72">
        <f t="shared" si="16"/>
        <v>72.47140311944267</v>
      </c>
    </row>
    <row r="45" spans="1:19">
      <c r="A45" s="201">
        <v>41456</v>
      </c>
      <c r="B45" s="364">
        <v>11</v>
      </c>
      <c r="C45" s="35">
        <v>2522.9</v>
      </c>
      <c r="D45" s="36">
        <f t="shared" si="10"/>
        <v>2533.9</v>
      </c>
      <c r="E45" s="365">
        <v>735.89</v>
      </c>
      <c r="F45" s="35">
        <v>12182.44</v>
      </c>
      <c r="G45" s="36">
        <f t="shared" si="13"/>
        <v>12918.33</v>
      </c>
      <c r="H45" s="371">
        <f t="shared" si="12"/>
        <v>15452.23</v>
      </c>
      <c r="I45" s="376"/>
      <c r="J45" s="376"/>
      <c r="K45" s="376"/>
      <c r="L45" s="376"/>
      <c r="M45" s="376"/>
      <c r="N45" s="376"/>
      <c r="O45" s="376"/>
      <c r="P45" s="376"/>
      <c r="Q45" s="71">
        <f t="shared" si="14"/>
        <v>94.303520656307754</v>
      </c>
      <c r="R45" s="71">
        <f t="shared" si="15"/>
        <v>78.839364933087325</v>
      </c>
      <c r="S45" s="72">
        <f t="shared" si="16"/>
        <v>83.601719622345769</v>
      </c>
    </row>
    <row r="46" spans="1:19">
      <c r="A46" s="201">
        <v>41487</v>
      </c>
      <c r="B46" s="364">
        <v>1726.12</v>
      </c>
      <c r="C46" s="35">
        <v>1061.92</v>
      </c>
      <c r="D46" s="36">
        <f t="shared" si="10"/>
        <v>2788.04</v>
      </c>
      <c r="E46" s="365">
        <v>0</v>
      </c>
      <c r="F46" s="35">
        <v>2088.71</v>
      </c>
      <c r="G46" s="36">
        <f t="shared" si="13"/>
        <v>2088.71</v>
      </c>
      <c r="H46" s="371">
        <f t="shared" si="12"/>
        <v>4876.75</v>
      </c>
      <c r="I46" s="376"/>
      <c r="J46" s="376"/>
      <c r="K46" s="376"/>
      <c r="L46" s="376"/>
      <c r="M46" s="376"/>
      <c r="N46" s="376"/>
      <c r="O46" s="376"/>
      <c r="P46" s="376"/>
      <c r="Q46" s="71">
        <f t="shared" si="14"/>
        <v>100</v>
      </c>
      <c r="R46" s="71">
        <f t="shared" si="15"/>
        <v>42.829958476444354</v>
      </c>
      <c r="S46" s="72">
        <f t="shared" si="16"/>
        <v>42.829958476444354</v>
      </c>
    </row>
    <row r="47" spans="1:19">
      <c r="A47" s="201">
        <v>41518</v>
      </c>
      <c r="B47" s="364">
        <v>126.75999999999999</v>
      </c>
      <c r="C47" s="35">
        <v>926.15</v>
      </c>
      <c r="D47" s="36">
        <f t="shared" si="10"/>
        <v>1052.9099999999999</v>
      </c>
      <c r="E47" s="365">
        <v>4893.24</v>
      </c>
      <c r="F47" s="35">
        <v>17763.12</v>
      </c>
      <c r="G47" s="36">
        <f t="shared" si="13"/>
        <v>22656.36</v>
      </c>
      <c r="H47" s="371">
        <f t="shared" si="12"/>
        <v>23709.27</v>
      </c>
      <c r="I47" s="376"/>
      <c r="J47" s="376"/>
      <c r="K47" s="376"/>
      <c r="L47" s="376"/>
      <c r="M47" s="376"/>
      <c r="N47" s="376"/>
      <c r="O47" s="376"/>
      <c r="P47" s="376"/>
      <c r="Q47" s="71">
        <f t="shared" si="14"/>
        <v>78.402355894768618</v>
      </c>
      <c r="R47" s="71">
        <f t="shared" si="15"/>
        <v>74.920569043247625</v>
      </c>
      <c r="S47" s="72">
        <f t="shared" si="16"/>
        <v>95.559078790700852</v>
      </c>
    </row>
    <row r="48" spans="1:19">
      <c r="A48" s="201">
        <v>41548</v>
      </c>
      <c r="B48" s="364">
        <v>83.98</v>
      </c>
      <c r="C48" s="35">
        <v>3365.52</v>
      </c>
      <c r="D48" s="36">
        <f t="shared" si="10"/>
        <v>3449.5</v>
      </c>
      <c r="E48" s="365">
        <v>5083</v>
      </c>
      <c r="F48" s="35">
        <v>23567.05</v>
      </c>
      <c r="G48" s="36">
        <f t="shared" si="13"/>
        <v>28650.05</v>
      </c>
      <c r="H48" s="371">
        <f t="shared" si="12"/>
        <v>32099.55</v>
      </c>
      <c r="I48" s="376"/>
      <c r="J48" s="376"/>
      <c r="K48" s="376"/>
      <c r="L48" s="376"/>
      <c r="M48" s="376"/>
      <c r="N48" s="376"/>
      <c r="O48" s="376"/>
      <c r="P48" s="376"/>
      <c r="Q48" s="71">
        <f t="shared" si="14"/>
        <v>82.258320666107039</v>
      </c>
      <c r="R48" s="71">
        <f t="shared" si="15"/>
        <v>73.418630479243475</v>
      </c>
      <c r="S48" s="72">
        <f t="shared" si="16"/>
        <v>89.253743432540332</v>
      </c>
    </row>
    <row r="49" spans="1:19">
      <c r="A49" s="201">
        <v>41579</v>
      </c>
      <c r="B49" s="364">
        <v>5.94</v>
      </c>
      <c r="C49" s="35">
        <v>756.17000000000007</v>
      </c>
      <c r="D49" s="36">
        <f t="shared" si="10"/>
        <v>762.11000000000013</v>
      </c>
      <c r="E49" s="365">
        <v>4175.8999999999996</v>
      </c>
      <c r="F49" s="35">
        <v>11174.94</v>
      </c>
      <c r="G49" s="36">
        <f t="shared" si="13"/>
        <v>15350.84</v>
      </c>
      <c r="H49" s="371">
        <f t="shared" si="12"/>
        <v>16112.95</v>
      </c>
      <c r="I49" s="376"/>
      <c r="J49" s="376"/>
      <c r="K49" s="376"/>
      <c r="L49" s="376"/>
      <c r="M49" s="376"/>
      <c r="N49" s="376"/>
      <c r="O49" s="376"/>
      <c r="P49" s="376"/>
      <c r="Q49" s="71">
        <f t="shared" si="14"/>
        <v>72.796928376557901</v>
      </c>
      <c r="R49" s="71">
        <f t="shared" si="15"/>
        <v>69.353780654690794</v>
      </c>
      <c r="S49" s="72">
        <f t="shared" si="16"/>
        <v>95.270201918332759</v>
      </c>
    </row>
    <row r="50" spans="1:19">
      <c r="A50" s="201">
        <v>41609</v>
      </c>
      <c r="B50" s="364">
        <v>6976.81</v>
      </c>
      <c r="C50" s="35">
        <v>7222.7400000000007</v>
      </c>
      <c r="D50" s="36">
        <f t="shared" si="10"/>
        <v>14199.550000000001</v>
      </c>
      <c r="E50" s="365">
        <v>2403.61</v>
      </c>
      <c r="F50" s="35">
        <v>24276.79</v>
      </c>
      <c r="G50" s="36">
        <f t="shared" ref="G50:G62" si="17">E50+F50</f>
        <v>26680.400000000001</v>
      </c>
      <c r="H50" s="371">
        <f t="shared" si="12"/>
        <v>40879.950000000004</v>
      </c>
      <c r="I50" s="376"/>
      <c r="J50" s="376"/>
      <c r="K50" s="376"/>
      <c r="L50" s="376"/>
      <c r="M50" s="376"/>
      <c r="N50" s="376"/>
      <c r="O50" s="376"/>
      <c r="P50" s="376"/>
      <c r="Q50" s="71">
        <f>(F50/G50)*100</f>
        <v>90.991102082427545</v>
      </c>
      <c r="R50" s="71">
        <f>(F50/H50)*100</f>
        <v>59.38556676316874</v>
      </c>
      <c r="S50" s="72">
        <f>(G50/H50)*100</f>
        <v>65.265246165907726</v>
      </c>
    </row>
    <row r="51" spans="1:19">
      <c r="A51" s="201">
        <v>41653</v>
      </c>
      <c r="B51" s="364">
        <v>75</v>
      </c>
      <c r="C51" s="35">
        <v>875.88</v>
      </c>
      <c r="D51" s="36">
        <f t="shared" si="10"/>
        <v>950.88</v>
      </c>
      <c r="E51" s="365">
        <v>12251.79</v>
      </c>
      <c r="F51" s="35">
        <v>20782.490000000002</v>
      </c>
      <c r="G51" s="36">
        <f t="shared" si="17"/>
        <v>33034.28</v>
      </c>
      <c r="H51" s="371">
        <f t="shared" si="12"/>
        <v>33985.159999999996</v>
      </c>
      <c r="I51" s="376"/>
      <c r="J51" s="376"/>
      <c r="K51" s="376"/>
      <c r="L51" s="376"/>
      <c r="M51" s="376"/>
      <c r="N51" s="376"/>
      <c r="O51" s="376"/>
      <c r="P51" s="376"/>
      <c r="Q51" s="372"/>
      <c r="R51" s="372"/>
      <c r="S51" s="372"/>
    </row>
    <row r="52" spans="1:19">
      <c r="A52" s="201">
        <v>41684</v>
      </c>
      <c r="B52" s="364">
        <v>776.9</v>
      </c>
      <c r="C52" s="35">
        <v>8798.4699999999993</v>
      </c>
      <c r="D52" s="36">
        <f t="shared" si="10"/>
        <v>9575.369999999999</v>
      </c>
      <c r="E52" s="365">
        <v>4083.12</v>
      </c>
      <c r="F52" s="35">
        <v>20170.689999999999</v>
      </c>
      <c r="G52" s="36">
        <f t="shared" si="17"/>
        <v>24253.809999999998</v>
      </c>
      <c r="H52" s="371">
        <f t="shared" si="12"/>
        <v>33829.179999999993</v>
      </c>
      <c r="I52" s="376"/>
      <c r="J52" s="376"/>
      <c r="K52" s="376"/>
      <c r="L52" s="376"/>
      <c r="M52" s="376"/>
      <c r="N52" s="376"/>
      <c r="O52" s="376"/>
      <c r="P52" s="376"/>
      <c r="Q52" s="372"/>
      <c r="R52" s="372"/>
      <c r="S52" s="372"/>
    </row>
    <row r="53" spans="1:19">
      <c r="A53" s="201">
        <v>41712</v>
      </c>
      <c r="B53" s="364">
        <v>2126</v>
      </c>
      <c r="C53" s="35">
        <v>2417.77</v>
      </c>
      <c r="D53" s="36">
        <f t="shared" si="10"/>
        <v>4543.7700000000004</v>
      </c>
      <c r="E53" s="365">
        <v>8623</v>
      </c>
      <c r="F53" s="35">
        <v>33263.4</v>
      </c>
      <c r="G53" s="36">
        <f t="shared" si="17"/>
        <v>41886.400000000001</v>
      </c>
      <c r="H53" s="371">
        <f t="shared" si="12"/>
        <v>46430.17</v>
      </c>
      <c r="I53" s="376"/>
      <c r="J53" s="376"/>
      <c r="K53" s="376"/>
      <c r="L53" s="376"/>
      <c r="M53" s="376"/>
      <c r="N53" s="376"/>
      <c r="O53" s="376"/>
      <c r="P53" s="376"/>
      <c r="Q53" s="372"/>
      <c r="R53" s="372"/>
      <c r="S53" s="372"/>
    </row>
    <row r="54" spans="1:19">
      <c r="A54" s="201">
        <v>41743</v>
      </c>
      <c r="B54" s="364">
        <v>779.56</v>
      </c>
      <c r="C54" s="35">
        <v>3160</v>
      </c>
      <c r="D54" s="36">
        <f t="shared" si="10"/>
        <v>3939.56</v>
      </c>
      <c r="E54" s="365">
        <v>200</v>
      </c>
      <c r="F54" s="35">
        <v>23574.55</v>
      </c>
      <c r="G54" s="36">
        <f t="shared" si="17"/>
        <v>23774.55</v>
      </c>
      <c r="H54" s="371">
        <f t="shared" si="12"/>
        <v>27714.11</v>
      </c>
      <c r="I54" s="376"/>
      <c r="J54" s="376"/>
      <c r="K54" s="376"/>
      <c r="L54" s="376"/>
      <c r="M54" s="376"/>
      <c r="N54" s="376"/>
      <c r="O54" s="376"/>
      <c r="P54" s="376"/>
      <c r="Q54" s="372"/>
      <c r="R54" s="372"/>
      <c r="S54" s="372"/>
    </row>
    <row r="55" spans="1:19">
      <c r="A55" s="201">
        <v>41773</v>
      </c>
      <c r="B55" s="364">
        <v>170</v>
      </c>
      <c r="C55" s="35">
        <v>5958</v>
      </c>
      <c r="D55" s="36">
        <f t="shared" si="10"/>
        <v>6128</v>
      </c>
      <c r="E55" s="365">
        <v>250</v>
      </c>
      <c r="F55" s="35">
        <v>9070</v>
      </c>
      <c r="G55" s="36">
        <f t="shared" si="17"/>
        <v>9320</v>
      </c>
      <c r="H55" s="371">
        <f t="shared" si="12"/>
        <v>15448</v>
      </c>
      <c r="I55" s="376"/>
      <c r="J55" s="376"/>
      <c r="K55" s="376"/>
      <c r="L55" s="376"/>
      <c r="M55" s="376"/>
      <c r="N55" s="376"/>
      <c r="O55" s="376"/>
      <c r="P55" s="376"/>
      <c r="Q55" s="372"/>
      <c r="R55" s="372"/>
      <c r="S55" s="372"/>
    </row>
    <row r="56" spans="1:19">
      <c r="A56" s="201">
        <v>41804</v>
      </c>
      <c r="B56" s="364">
        <v>24.24</v>
      </c>
      <c r="C56" s="35">
        <v>9613.27</v>
      </c>
      <c r="D56" s="36">
        <f t="shared" si="10"/>
        <v>9637.51</v>
      </c>
      <c r="E56" s="365">
        <v>891.19</v>
      </c>
      <c r="F56" s="35">
        <v>18326.14</v>
      </c>
      <c r="G56" s="36">
        <f t="shared" si="17"/>
        <v>19217.329999999998</v>
      </c>
      <c r="H56" s="371">
        <f t="shared" si="12"/>
        <v>28854.839999999997</v>
      </c>
      <c r="I56" s="376"/>
      <c r="J56" s="376"/>
      <c r="K56" s="376"/>
      <c r="L56" s="376"/>
      <c r="M56" s="376"/>
      <c r="N56" s="376"/>
      <c r="O56" s="376"/>
      <c r="P56" s="376"/>
      <c r="Q56" s="372"/>
      <c r="R56" s="372"/>
      <c r="S56" s="372"/>
    </row>
    <row r="57" spans="1:19">
      <c r="A57" s="201">
        <v>41834</v>
      </c>
      <c r="B57" s="364">
        <v>27.07</v>
      </c>
      <c r="C57" s="35">
        <v>11848.8</v>
      </c>
      <c r="D57" s="36">
        <f t="shared" si="10"/>
        <v>11875.869999999999</v>
      </c>
      <c r="E57" s="365">
        <v>2418.4699999999998</v>
      </c>
      <c r="F57" s="35">
        <v>2866.19</v>
      </c>
      <c r="G57" s="36">
        <f t="shared" si="17"/>
        <v>5284.66</v>
      </c>
      <c r="H57" s="371">
        <f>D57+G57</f>
        <v>17160.53</v>
      </c>
      <c r="I57" s="376"/>
      <c r="J57" s="376"/>
      <c r="K57" s="376"/>
      <c r="L57" s="376"/>
      <c r="M57" s="376"/>
      <c r="N57" s="376"/>
      <c r="O57" s="376"/>
      <c r="P57" s="376"/>
      <c r="Q57" s="372"/>
      <c r="R57" s="372"/>
      <c r="S57" s="372"/>
    </row>
    <row r="58" spans="1:19">
      <c r="A58" s="201">
        <v>41865</v>
      </c>
      <c r="B58" s="364">
        <v>1607.22</v>
      </c>
      <c r="C58" s="35">
        <v>3591</v>
      </c>
      <c r="D58" s="36">
        <f t="shared" si="10"/>
        <v>5198.22</v>
      </c>
      <c r="E58" s="365">
        <v>260.93</v>
      </c>
      <c r="F58" s="35">
        <v>32875.53</v>
      </c>
      <c r="G58" s="36">
        <f t="shared" si="17"/>
        <v>33136.46</v>
      </c>
      <c r="H58" s="371">
        <f t="shared" si="12"/>
        <v>38334.68</v>
      </c>
      <c r="I58" s="376"/>
      <c r="J58" s="376"/>
      <c r="K58" s="376"/>
      <c r="L58" s="376"/>
      <c r="M58" s="376"/>
      <c r="N58" s="376"/>
      <c r="O58" s="376"/>
      <c r="P58" s="376"/>
      <c r="Q58" s="372"/>
      <c r="R58" s="372"/>
      <c r="S58" s="372"/>
    </row>
    <row r="59" spans="1:19">
      <c r="A59" s="201">
        <v>41896</v>
      </c>
      <c r="B59" s="364">
        <v>1218</v>
      </c>
      <c r="C59" s="35">
        <v>4975</v>
      </c>
      <c r="D59" s="36">
        <f t="shared" si="10"/>
        <v>6193</v>
      </c>
      <c r="E59" s="365">
        <v>398</v>
      </c>
      <c r="F59" s="35">
        <v>58578.53</v>
      </c>
      <c r="G59" s="36">
        <f t="shared" si="17"/>
        <v>58976.53</v>
      </c>
      <c r="H59" s="371">
        <f t="shared" si="12"/>
        <v>65169.53</v>
      </c>
      <c r="I59" s="376"/>
      <c r="J59" s="376"/>
      <c r="K59" s="376"/>
      <c r="L59" s="376"/>
      <c r="M59" s="376"/>
      <c r="N59" s="376"/>
      <c r="O59" s="376"/>
      <c r="P59" s="376"/>
      <c r="Q59" s="372"/>
      <c r="R59" s="372"/>
      <c r="S59" s="372"/>
    </row>
    <row r="60" spans="1:19">
      <c r="A60" s="201">
        <v>41926</v>
      </c>
      <c r="B60" s="364">
        <v>7</v>
      </c>
      <c r="C60" s="35">
        <v>3677.46</v>
      </c>
      <c r="D60" s="36">
        <f t="shared" si="10"/>
        <v>3684.46</v>
      </c>
      <c r="E60" s="365">
        <v>1284</v>
      </c>
      <c r="F60" s="35">
        <v>38399.360000000001</v>
      </c>
      <c r="G60" s="36">
        <f t="shared" si="17"/>
        <v>39683.360000000001</v>
      </c>
      <c r="H60" s="371">
        <f t="shared" si="12"/>
        <v>43367.82</v>
      </c>
      <c r="I60" s="376"/>
      <c r="J60" s="376"/>
      <c r="K60" s="376"/>
      <c r="L60" s="376"/>
      <c r="M60" s="376"/>
      <c r="N60" s="376"/>
      <c r="O60" s="376"/>
      <c r="P60" s="376"/>
      <c r="Q60" s="372"/>
      <c r="R60" s="372"/>
      <c r="S60" s="372"/>
    </row>
    <row r="61" spans="1:19">
      <c r="A61" s="201">
        <v>41957</v>
      </c>
      <c r="B61" s="364">
        <v>39</v>
      </c>
      <c r="C61" s="35">
        <v>1603</v>
      </c>
      <c r="D61" s="36">
        <f t="shared" si="10"/>
        <v>1642</v>
      </c>
      <c r="E61" s="365">
        <v>1209</v>
      </c>
      <c r="F61" s="35">
        <v>37657.4</v>
      </c>
      <c r="G61" s="36">
        <f t="shared" si="17"/>
        <v>38866.400000000001</v>
      </c>
      <c r="H61" s="371">
        <f t="shared" si="12"/>
        <v>40508.400000000001</v>
      </c>
      <c r="I61" s="376"/>
      <c r="J61" s="376"/>
      <c r="K61" s="376"/>
      <c r="L61" s="376"/>
      <c r="M61" s="376"/>
      <c r="N61" s="376"/>
      <c r="O61" s="376"/>
      <c r="P61" s="376"/>
      <c r="Q61" s="372"/>
      <c r="R61" s="372"/>
      <c r="S61" s="372"/>
    </row>
    <row r="62" spans="1:19">
      <c r="A62" s="201">
        <v>41987</v>
      </c>
      <c r="B62" s="364">
        <v>361.44</v>
      </c>
      <c r="C62" s="35">
        <v>3165.5173268469998</v>
      </c>
      <c r="D62" s="36">
        <f t="shared" si="10"/>
        <v>3526.9573268469999</v>
      </c>
      <c r="E62" s="365">
        <v>400</v>
      </c>
      <c r="F62" s="35">
        <v>47897.68</v>
      </c>
      <c r="G62" s="36">
        <f t="shared" si="17"/>
        <v>48297.68</v>
      </c>
      <c r="H62" s="371">
        <f t="shared" si="12"/>
        <v>51824.637326846998</v>
      </c>
      <c r="I62" s="376"/>
      <c r="J62" s="376"/>
      <c r="K62" s="376"/>
      <c r="L62" s="376"/>
      <c r="M62" s="376"/>
      <c r="N62" s="376"/>
      <c r="O62" s="376"/>
      <c r="P62" s="376"/>
      <c r="Q62" s="372"/>
      <c r="R62" s="372"/>
      <c r="S62" s="372"/>
    </row>
    <row r="63" spans="1:19">
      <c r="A63" s="201">
        <v>42018</v>
      </c>
      <c r="B63" s="364">
        <v>1595.25</v>
      </c>
      <c r="C63" s="35">
        <v>2762.98</v>
      </c>
      <c r="D63" s="36">
        <v>4358.2299999999996</v>
      </c>
      <c r="E63" s="365">
        <v>0</v>
      </c>
      <c r="F63" s="35">
        <v>46187</v>
      </c>
      <c r="G63" s="36">
        <v>46187</v>
      </c>
      <c r="H63" s="371">
        <v>50545.229999999996</v>
      </c>
      <c r="I63" s="376"/>
      <c r="J63" s="376"/>
      <c r="K63" s="376"/>
      <c r="L63" s="376"/>
      <c r="M63" s="376"/>
      <c r="N63" s="376"/>
      <c r="O63" s="376"/>
      <c r="P63" s="376"/>
      <c r="Q63" s="372"/>
      <c r="R63" s="372"/>
      <c r="S63" s="372"/>
    </row>
    <row r="64" spans="1:19">
      <c r="A64" s="201">
        <v>42049</v>
      </c>
      <c r="B64" s="364">
        <v>281.35000000000002</v>
      </c>
      <c r="C64" s="35">
        <v>3584.5200000000004</v>
      </c>
      <c r="D64" s="36">
        <v>3865.8700000000003</v>
      </c>
      <c r="E64" s="365">
        <v>763.07</v>
      </c>
      <c r="F64" s="35">
        <v>41847.5</v>
      </c>
      <c r="G64" s="36">
        <v>42610.57</v>
      </c>
      <c r="H64" s="371">
        <v>46476.44</v>
      </c>
      <c r="I64" s="376"/>
      <c r="J64" s="376"/>
      <c r="K64" s="376"/>
      <c r="L64" s="376"/>
      <c r="M64" s="376"/>
      <c r="N64" s="376"/>
      <c r="O64" s="376"/>
      <c r="P64" s="376"/>
      <c r="Q64" s="372"/>
      <c r="R64" s="372"/>
      <c r="S64" s="372"/>
    </row>
    <row r="65" spans="1:19">
      <c r="A65" s="201">
        <v>42077</v>
      </c>
      <c r="B65" s="364">
        <v>3678.6499999999996</v>
      </c>
      <c r="C65" s="35">
        <v>3422.9255150930003</v>
      </c>
      <c r="D65" s="36">
        <v>7101.5755150929999</v>
      </c>
      <c r="E65" s="365">
        <v>1347.18</v>
      </c>
      <c r="F65" s="35">
        <v>46856.57</v>
      </c>
      <c r="G65" s="36">
        <v>48203.75</v>
      </c>
      <c r="H65" s="371">
        <v>55305.325515092998</v>
      </c>
      <c r="I65" s="376"/>
      <c r="J65" s="376"/>
      <c r="K65" s="376"/>
      <c r="L65" s="376"/>
      <c r="M65" s="376"/>
      <c r="N65" s="376"/>
      <c r="O65" s="376"/>
      <c r="P65" s="376"/>
      <c r="Q65" s="372"/>
      <c r="R65" s="372"/>
      <c r="S65" s="372"/>
    </row>
    <row r="66" spans="1:19">
      <c r="A66" s="201">
        <v>42108</v>
      </c>
      <c r="B66" s="364">
        <v>8890</v>
      </c>
      <c r="C66" s="35">
        <v>11517</v>
      </c>
      <c r="D66" s="36">
        <v>20407</v>
      </c>
      <c r="E66" s="365">
        <v>710</v>
      </c>
      <c r="F66" s="35">
        <v>84807</v>
      </c>
      <c r="G66" s="36">
        <v>85517</v>
      </c>
      <c r="H66" s="371">
        <v>105924</v>
      </c>
      <c r="I66" s="376"/>
      <c r="J66" s="376"/>
      <c r="K66" s="376"/>
      <c r="L66" s="376"/>
      <c r="M66" s="376"/>
      <c r="N66" s="376"/>
      <c r="O66" s="376"/>
      <c r="P66" s="376"/>
      <c r="Q66" s="372"/>
      <c r="R66" s="372"/>
      <c r="S66" s="372"/>
    </row>
    <row r="67" spans="1:19">
      <c r="A67" s="201">
        <v>42138</v>
      </c>
      <c r="B67" s="364">
        <v>493</v>
      </c>
      <c r="C67" s="35">
        <v>6133</v>
      </c>
      <c r="D67" s="36">
        <v>6626</v>
      </c>
      <c r="E67" s="365">
        <v>0</v>
      </c>
      <c r="F67" s="35">
        <v>20692</v>
      </c>
      <c r="G67" s="36">
        <v>20692</v>
      </c>
      <c r="H67" s="371">
        <v>27318</v>
      </c>
      <c r="I67" s="376"/>
      <c r="J67" s="376"/>
      <c r="K67" s="376"/>
      <c r="L67" s="376"/>
      <c r="M67" s="376"/>
      <c r="N67" s="376"/>
      <c r="O67" s="376"/>
      <c r="P67" s="376"/>
      <c r="Q67" s="372"/>
      <c r="R67" s="372"/>
      <c r="S67" s="372"/>
    </row>
    <row r="68" spans="1:19">
      <c r="A68" s="201">
        <v>42169</v>
      </c>
      <c r="B68" s="364">
        <v>439</v>
      </c>
      <c r="C68" s="35">
        <v>3013</v>
      </c>
      <c r="D68" s="36">
        <v>3452</v>
      </c>
      <c r="E68" s="365">
        <v>0</v>
      </c>
      <c r="F68" s="35">
        <v>36125</v>
      </c>
      <c r="G68" s="36">
        <v>36125</v>
      </c>
      <c r="H68" s="371">
        <v>39577</v>
      </c>
      <c r="I68" s="376"/>
      <c r="J68" s="376"/>
      <c r="K68" s="376"/>
      <c r="L68" s="376"/>
      <c r="M68" s="376"/>
      <c r="N68" s="376"/>
      <c r="O68" s="376"/>
      <c r="P68" s="376"/>
      <c r="Q68" s="372"/>
      <c r="R68" s="372"/>
      <c r="S68" s="372"/>
    </row>
    <row r="69" spans="1:19">
      <c r="A69" s="201">
        <v>42199</v>
      </c>
      <c r="B69" s="364">
        <v>719</v>
      </c>
      <c r="C69" s="35">
        <v>5482</v>
      </c>
      <c r="D69" s="36">
        <v>6201</v>
      </c>
      <c r="E69" s="365">
        <v>163.54</v>
      </c>
      <c r="F69" s="35">
        <v>27920</v>
      </c>
      <c r="G69" s="36">
        <v>28083.54</v>
      </c>
      <c r="H69" s="371">
        <v>34284.54</v>
      </c>
      <c r="I69" s="376"/>
      <c r="J69" s="376"/>
      <c r="K69" s="376"/>
      <c r="L69" s="376"/>
      <c r="M69" s="376"/>
      <c r="N69" s="376"/>
      <c r="O69" s="376"/>
      <c r="P69" s="376"/>
      <c r="Q69" s="372"/>
      <c r="R69" s="372"/>
      <c r="S69" s="372"/>
    </row>
    <row r="70" spans="1:19">
      <c r="A70" s="201">
        <v>42230</v>
      </c>
      <c r="B70" s="364">
        <v>1913</v>
      </c>
      <c r="C70" s="35">
        <v>2019</v>
      </c>
      <c r="D70" s="36">
        <v>3932</v>
      </c>
      <c r="E70" s="365">
        <v>228</v>
      </c>
      <c r="F70" s="35">
        <v>46564</v>
      </c>
      <c r="G70" s="36">
        <v>46792</v>
      </c>
      <c r="H70" s="371">
        <v>50724</v>
      </c>
      <c r="I70" s="376"/>
      <c r="J70" s="376"/>
      <c r="K70" s="376"/>
      <c r="L70" s="376"/>
      <c r="M70" s="376"/>
      <c r="N70" s="376"/>
      <c r="O70" s="376"/>
      <c r="P70" s="376"/>
      <c r="Q70" s="372"/>
      <c r="R70" s="372"/>
      <c r="S70" s="372"/>
    </row>
    <row r="71" spans="1:19">
      <c r="A71" s="201">
        <v>42261</v>
      </c>
      <c r="B71" s="364">
        <v>210</v>
      </c>
      <c r="C71" s="35">
        <v>5369.46</v>
      </c>
      <c r="D71" s="36">
        <v>5579.46</v>
      </c>
      <c r="E71" s="365">
        <v>700</v>
      </c>
      <c r="F71" s="35">
        <v>26611.51</v>
      </c>
      <c r="G71" s="36">
        <v>27311.51</v>
      </c>
      <c r="H71" s="371">
        <v>32890.97</v>
      </c>
      <c r="I71" s="376"/>
      <c r="J71" s="376"/>
      <c r="K71" s="376"/>
      <c r="L71" s="376"/>
      <c r="M71" s="376"/>
      <c r="N71" s="376"/>
      <c r="O71" s="376"/>
      <c r="P71" s="376"/>
      <c r="Q71" s="372"/>
      <c r="R71" s="372"/>
      <c r="S71" s="372"/>
    </row>
    <row r="72" spans="1:19">
      <c r="A72" s="201">
        <v>42291</v>
      </c>
      <c r="B72" s="364">
        <v>5515</v>
      </c>
      <c r="C72" s="35">
        <v>16382</v>
      </c>
      <c r="D72" s="36">
        <v>21897</v>
      </c>
      <c r="E72" s="365">
        <v>2200</v>
      </c>
      <c r="F72" s="35">
        <v>43931</v>
      </c>
      <c r="G72" s="36">
        <v>46131</v>
      </c>
      <c r="H72" s="371">
        <v>68028</v>
      </c>
      <c r="I72" s="376"/>
      <c r="J72" s="376"/>
      <c r="K72" s="376"/>
      <c r="L72" s="376"/>
      <c r="M72" s="376"/>
      <c r="N72" s="376"/>
      <c r="O72" s="376"/>
      <c r="P72" s="376"/>
      <c r="Q72" s="372"/>
      <c r="R72" s="372"/>
      <c r="S72" s="372"/>
    </row>
    <row r="73" spans="1:19">
      <c r="A73" s="201">
        <v>42322</v>
      </c>
      <c r="B73" s="364">
        <v>81.27</v>
      </c>
      <c r="C73" s="35">
        <v>5313</v>
      </c>
      <c r="D73" s="36">
        <v>5394.27</v>
      </c>
      <c r="E73" s="365">
        <v>230</v>
      </c>
      <c r="F73" s="35">
        <v>24617.97</v>
      </c>
      <c r="G73" s="36">
        <v>24847.97</v>
      </c>
      <c r="H73" s="371">
        <v>30242.240000000002</v>
      </c>
      <c r="I73" s="376"/>
      <c r="J73" s="376"/>
      <c r="K73" s="376"/>
      <c r="L73" s="376"/>
      <c r="M73" s="376"/>
      <c r="N73" s="376"/>
      <c r="O73" s="376"/>
      <c r="P73" s="376"/>
      <c r="Q73" s="372"/>
      <c r="R73" s="372"/>
      <c r="S73" s="372"/>
    </row>
    <row r="74" spans="1:19">
      <c r="A74" s="201">
        <v>42352</v>
      </c>
      <c r="B74" s="364">
        <v>2629.91</v>
      </c>
      <c r="C74" s="35">
        <v>1866</v>
      </c>
      <c r="D74" s="36">
        <v>4495.91</v>
      </c>
      <c r="E74" s="365">
        <v>14532</v>
      </c>
      <c r="F74" s="35">
        <v>30151.64</v>
      </c>
      <c r="G74" s="36">
        <v>44683.64</v>
      </c>
      <c r="H74" s="371">
        <v>49179.55</v>
      </c>
      <c r="I74" s="376"/>
      <c r="J74" s="376"/>
      <c r="K74" s="376"/>
      <c r="L74" s="376"/>
      <c r="M74" s="376"/>
      <c r="N74" s="376"/>
      <c r="O74" s="376"/>
      <c r="P74" s="376"/>
      <c r="Q74" s="372"/>
      <c r="R74" s="372"/>
      <c r="S74" s="372"/>
    </row>
    <row r="75" spans="1:19" ht="28.5" customHeight="1">
      <c r="A75" s="763" t="s">
        <v>376</v>
      </c>
      <c r="B75" s="763"/>
      <c r="C75" s="763"/>
      <c r="D75" s="763"/>
      <c r="E75" s="763"/>
      <c r="F75" s="763"/>
      <c r="G75" s="763"/>
      <c r="H75" s="763"/>
      <c r="I75" s="376"/>
      <c r="J75" s="376"/>
      <c r="K75" s="376"/>
      <c r="L75" s="376"/>
      <c r="M75" s="376"/>
      <c r="N75" s="376"/>
      <c r="O75" s="376"/>
      <c r="P75" s="376"/>
      <c r="Q75" s="372"/>
      <c r="R75" s="372"/>
      <c r="S75" s="372"/>
    </row>
    <row r="76" spans="1:19">
      <c r="A76" s="200" t="s">
        <v>183</v>
      </c>
      <c r="J76" s="376"/>
    </row>
    <row r="77" spans="1:19">
      <c r="J77" s="376"/>
    </row>
  </sheetData>
  <sortState ref="A96:H105">
    <sortCondition ref="E95"/>
  </sortState>
  <mergeCells count="16">
    <mergeCell ref="A1:J1"/>
    <mergeCell ref="A75:H75"/>
    <mergeCell ref="S2:S4"/>
    <mergeCell ref="E3:E4"/>
    <mergeCell ref="F3:F4"/>
    <mergeCell ref="G3:G4"/>
    <mergeCell ref="Q3:Q4"/>
    <mergeCell ref="R3:R4"/>
    <mergeCell ref="A2:A4"/>
    <mergeCell ref="E2:G2"/>
    <mergeCell ref="H2:H4"/>
    <mergeCell ref="Q2:R2"/>
    <mergeCell ref="B2:D2"/>
    <mergeCell ref="B3:B4"/>
    <mergeCell ref="C3:C4"/>
    <mergeCell ref="D3:D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rgb="FF92D050"/>
  </sheetPr>
  <dimension ref="A1:G105"/>
  <sheetViews>
    <sheetView workbookViewId="0">
      <pane ySplit="4" topLeftCell="A53" activePane="bottomLeft" state="frozen"/>
      <selection activeCell="K73" sqref="K73"/>
      <selection pane="bottomLeft" activeCell="K55" sqref="K55"/>
    </sheetView>
  </sheetViews>
  <sheetFormatPr defaultRowHeight="12.75"/>
  <cols>
    <col min="1" max="1" width="14.5" style="115" customWidth="1"/>
    <col min="2" max="4" width="13.33203125" style="73" customWidth="1"/>
    <col min="5" max="7" width="13.33203125" style="12" customWidth="1"/>
    <col min="8" max="246" width="9.33203125" style="12"/>
    <col min="247" max="247" width="14.5" style="12" customWidth="1"/>
    <col min="248" max="248" width="16" style="12" customWidth="1"/>
    <col min="249" max="249" width="15.83203125" style="12" customWidth="1"/>
    <col min="250" max="250" width="22.83203125" style="12" customWidth="1"/>
    <col min="251" max="251" width="14.83203125" style="12" customWidth="1"/>
    <col min="252" max="252" width="16.33203125" style="12" customWidth="1"/>
    <col min="253" max="253" width="23.1640625" style="12" customWidth="1"/>
    <col min="254" max="502" width="9.33203125" style="12"/>
    <col min="503" max="503" width="14.5" style="12" customWidth="1"/>
    <col min="504" max="504" width="16" style="12" customWidth="1"/>
    <col min="505" max="505" width="15.83203125" style="12" customWidth="1"/>
    <col min="506" max="506" width="22.83203125" style="12" customWidth="1"/>
    <col min="507" max="507" width="14.83203125" style="12" customWidth="1"/>
    <col min="508" max="508" width="16.33203125" style="12" customWidth="1"/>
    <col min="509" max="509" width="23.1640625" style="12" customWidth="1"/>
    <col min="510" max="758" width="9.33203125" style="12"/>
    <col min="759" max="759" width="14.5" style="12" customWidth="1"/>
    <col min="760" max="760" width="16" style="12" customWidth="1"/>
    <col min="761" max="761" width="15.83203125" style="12" customWidth="1"/>
    <col min="762" max="762" width="22.83203125" style="12" customWidth="1"/>
    <col min="763" max="763" width="14.83203125" style="12" customWidth="1"/>
    <col min="764" max="764" width="16.33203125" style="12" customWidth="1"/>
    <col min="765" max="765" width="23.1640625" style="12" customWidth="1"/>
    <col min="766" max="1014" width="9.33203125" style="12"/>
    <col min="1015" max="1015" width="14.5" style="12" customWidth="1"/>
    <col min="1016" max="1016" width="16" style="12" customWidth="1"/>
    <col min="1017" max="1017" width="15.83203125" style="12" customWidth="1"/>
    <col min="1018" max="1018" width="22.83203125" style="12" customWidth="1"/>
    <col min="1019" max="1019" width="14.83203125" style="12" customWidth="1"/>
    <col min="1020" max="1020" width="16.33203125" style="12" customWidth="1"/>
    <col min="1021" max="1021" width="23.1640625" style="12" customWidth="1"/>
    <col min="1022" max="1270" width="9.33203125" style="12"/>
    <col min="1271" max="1271" width="14.5" style="12" customWidth="1"/>
    <col min="1272" max="1272" width="16" style="12" customWidth="1"/>
    <col min="1273" max="1273" width="15.83203125" style="12" customWidth="1"/>
    <col min="1274" max="1274" width="22.83203125" style="12" customWidth="1"/>
    <col min="1275" max="1275" width="14.83203125" style="12" customWidth="1"/>
    <col min="1276" max="1276" width="16.33203125" style="12" customWidth="1"/>
    <col min="1277" max="1277" width="23.1640625" style="12" customWidth="1"/>
    <col min="1278" max="1526" width="9.33203125" style="12"/>
    <col min="1527" max="1527" width="14.5" style="12" customWidth="1"/>
    <col min="1528" max="1528" width="16" style="12" customWidth="1"/>
    <col min="1529" max="1529" width="15.83203125" style="12" customWidth="1"/>
    <col min="1530" max="1530" width="22.83203125" style="12" customWidth="1"/>
    <col min="1531" max="1531" width="14.83203125" style="12" customWidth="1"/>
    <col min="1532" max="1532" width="16.33203125" style="12" customWidth="1"/>
    <col min="1533" max="1533" width="23.1640625" style="12" customWidth="1"/>
    <col min="1534" max="1782" width="9.33203125" style="12"/>
    <col min="1783" max="1783" width="14.5" style="12" customWidth="1"/>
    <col min="1784" max="1784" width="16" style="12" customWidth="1"/>
    <col min="1785" max="1785" width="15.83203125" style="12" customWidth="1"/>
    <col min="1786" max="1786" width="22.83203125" style="12" customWidth="1"/>
    <col min="1787" max="1787" width="14.83203125" style="12" customWidth="1"/>
    <col min="1788" max="1788" width="16.33203125" style="12" customWidth="1"/>
    <col min="1789" max="1789" width="23.1640625" style="12" customWidth="1"/>
    <col min="1790" max="2038" width="9.33203125" style="12"/>
    <col min="2039" max="2039" width="14.5" style="12" customWidth="1"/>
    <col min="2040" max="2040" width="16" style="12" customWidth="1"/>
    <col min="2041" max="2041" width="15.83203125" style="12" customWidth="1"/>
    <col min="2042" max="2042" width="22.83203125" style="12" customWidth="1"/>
    <col min="2043" max="2043" width="14.83203125" style="12" customWidth="1"/>
    <col min="2044" max="2044" width="16.33203125" style="12" customWidth="1"/>
    <col min="2045" max="2045" width="23.1640625" style="12" customWidth="1"/>
    <col min="2046" max="2294" width="9.33203125" style="12"/>
    <col min="2295" max="2295" width="14.5" style="12" customWidth="1"/>
    <col min="2296" max="2296" width="16" style="12" customWidth="1"/>
    <col min="2297" max="2297" width="15.83203125" style="12" customWidth="1"/>
    <col min="2298" max="2298" width="22.83203125" style="12" customWidth="1"/>
    <col min="2299" max="2299" width="14.83203125" style="12" customWidth="1"/>
    <col min="2300" max="2300" width="16.33203125" style="12" customWidth="1"/>
    <col min="2301" max="2301" width="23.1640625" style="12" customWidth="1"/>
    <col min="2302" max="2550" width="9.33203125" style="12"/>
    <col min="2551" max="2551" width="14.5" style="12" customWidth="1"/>
    <col min="2552" max="2552" width="16" style="12" customWidth="1"/>
    <col min="2553" max="2553" width="15.83203125" style="12" customWidth="1"/>
    <col min="2554" max="2554" width="22.83203125" style="12" customWidth="1"/>
    <col min="2555" max="2555" width="14.83203125" style="12" customWidth="1"/>
    <col min="2556" max="2556" width="16.33203125" style="12" customWidth="1"/>
    <col min="2557" max="2557" width="23.1640625" style="12" customWidth="1"/>
    <col min="2558" max="2806" width="9.33203125" style="12"/>
    <col min="2807" max="2807" width="14.5" style="12" customWidth="1"/>
    <col min="2808" max="2808" width="16" style="12" customWidth="1"/>
    <col min="2809" max="2809" width="15.83203125" style="12" customWidth="1"/>
    <col min="2810" max="2810" width="22.83203125" style="12" customWidth="1"/>
    <col min="2811" max="2811" width="14.83203125" style="12" customWidth="1"/>
    <col min="2812" max="2812" width="16.33203125" style="12" customWidth="1"/>
    <col min="2813" max="2813" width="23.1640625" style="12" customWidth="1"/>
    <col min="2814" max="3062" width="9.33203125" style="12"/>
    <col min="3063" max="3063" width="14.5" style="12" customWidth="1"/>
    <col min="3064" max="3064" width="16" style="12" customWidth="1"/>
    <col min="3065" max="3065" width="15.83203125" style="12" customWidth="1"/>
    <col min="3066" max="3066" width="22.83203125" style="12" customWidth="1"/>
    <col min="3067" max="3067" width="14.83203125" style="12" customWidth="1"/>
    <col min="3068" max="3068" width="16.33203125" style="12" customWidth="1"/>
    <col min="3069" max="3069" width="23.1640625" style="12" customWidth="1"/>
    <col min="3070" max="3318" width="9.33203125" style="12"/>
    <col min="3319" max="3319" width="14.5" style="12" customWidth="1"/>
    <col min="3320" max="3320" width="16" style="12" customWidth="1"/>
    <col min="3321" max="3321" width="15.83203125" style="12" customWidth="1"/>
    <col min="3322" max="3322" width="22.83203125" style="12" customWidth="1"/>
    <col min="3323" max="3323" width="14.83203125" style="12" customWidth="1"/>
    <col min="3324" max="3324" width="16.33203125" style="12" customWidth="1"/>
    <col min="3325" max="3325" width="23.1640625" style="12" customWidth="1"/>
    <col min="3326" max="3574" width="9.33203125" style="12"/>
    <col min="3575" max="3575" width="14.5" style="12" customWidth="1"/>
    <col min="3576" max="3576" width="16" style="12" customWidth="1"/>
    <col min="3577" max="3577" width="15.83203125" style="12" customWidth="1"/>
    <col min="3578" max="3578" width="22.83203125" style="12" customWidth="1"/>
    <col min="3579" max="3579" width="14.83203125" style="12" customWidth="1"/>
    <col min="3580" max="3580" width="16.33203125" style="12" customWidth="1"/>
    <col min="3581" max="3581" width="23.1640625" style="12" customWidth="1"/>
    <col min="3582" max="3830" width="9.33203125" style="12"/>
    <col min="3831" max="3831" width="14.5" style="12" customWidth="1"/>
    <col min="3832" max="3832" width="16" style="12" customWidth="1"/>
    <col min="3833" max="3833" width="15.83203125" style="12" customWidth="1"/>
    <col min="3834" max="3834" width="22.83203125" style="12" customWidth="1"/>
    <col min="3835" max="3835" width="14.83203125" style="12" customWidth="1"/>
    <col min="3836" max="3836" width="16.33203125" style="12" customWidth="1"/>
    <col min="3837" max="3837" width="23.1640625" style="12" customWidth="1"/>
    <col min="3838" max="4086" width="9.33203125" style="12"/>
    <col min="4087" max="4087" width="14.5" style="12" customWidth="1"/>
    <col min="4088" max="4088" width="16" style="12" customWidth="1"/>
    <col min="4089" max="4089" width="15.83203125" style="12" customWidth="1"/>
    <col min="4090" max="4090" width="22.83203125" style="12" customWidth="1"/>
    <col min="4091" max="4091" width="14.83203125" style="12" customWidth="1"/>
    <col min="4092" max="4092" width="16.33203125" style="12" customWidth="1"/>
    <col min="4093" max="4093" width="23.1640625" style="12" customWidth="1"/>
    <col min="4094" max="4342" width="9.33203125" style="12"/>
    <col min="4343" max="4343" width="14.5" style="12" customWidth="1"/>
    <col min="4344" max="4344" width="16" style="12" customWidth="1"/>
    <col min="4345" max="4345" width="15.83203125" style="12" customWidth="1"/>
    <col min="4346" max="4346" width="22.83203125" style="12" customWidth="1"/>
    <col min="4347" max="4347" width="14.83203125" style="12" customWidth="1"/>
    <col min="4348" max="4348" width="16.33203125" style="12" customWidth="1"/>
    <col min="4349" max="4349" width="23.1640625" style="12" customWidth="1"/>
    <col min="4350" max="4598" width="9.33203125" style="12"/>
    <col min="4599" max="4599" width="14.5" style="12" customWidth="1"/>
    <col min="4600" max="4600" width="16" style="12" customWidth="1"/>
    <col min="4601" max="4601" width="15.83203125" style="12" customWidth="1"/>
    <col min="4602" max="4602" width="22.83203125" style="12" customWidth="1"/>
    <col min="4603" max="4603" width="14.83203125" style="12" customWidth="1"/>
    <col min="4604" max="4604" width="16.33203125" style="12" customWidth="1"/>
    <col min="4605" max="4605" width="23.1640625" style="12" customWidth="1"/>
    <col min="4606" max="4854" width="9.33203125" style="12"/>
    <col min="4855" max="4855" width="14.5" style="12" customWidth="1"/>
    <col min="4856" max="4856" width="16" style="12" customWidth="1"/>
    <col min="4857" max="4857" width="15.83203125" style="12" customWidth="1"/>
    <col min="4858" max="4858" width="22.83203125" style="12" customWidth="1"/>
    <col min="4859" max="4859" width="14.83203125" style="12" customWidth="1"/>
    <col min="4860" max="4860" width="16.33203125" style="12" customWidth="1"/>
    <col min="4861" max="4861" width="23.1640625" style="12" customWidth="1"/>
    <col min="4862" max="5110" width="9.33203125" style="12"/>
    <col min="5111" max="5111" width="14.5" style="12" customWidth="1"/>
    <col min="5112" max="5112" width="16" style="12" customWidth="1"/>
    <col min="5113" max="5113" width="15.83203125" style="12" customWidth="1"/>
    <col min="5114" max="5114" width="22.83203125" style="12" customWidth="1"/>
    <col min="5115" max="5115" width="14.83203125" style="12" customWidth="1"/>
    <col min="5116" max="5116" width="16.33203125" style="12" customWidth="1"/>
    <col min="5117" max="5117" width="23.1640625" style="12" customWidth="1"/>
    <col min="5118" max="5366" width="9.33203125" style="12"/>
    <col min="5367" max="5367" width="14.5" style="12" customWidth="1"/>
    <col min="5368" max="5368" width="16" style="12" customWidth="1"/>
    <col min="5369" max="5369" width="15.83203125" style="12" customWidth="1"/>
    <col min="5370" max="5370" width="22.83203125" style="12" customWidth="1"/>
    <col min="5371" max="5371" width="14.83203125" style="12" customWidth="1"/>
    <col min="5372" max="5372" width="16.33203125" style="12" customWidth="1"/>
    <col min="5373" max="5373" width="23.1640625" style="12" customWidth="1"/>
    <col min="5374" max="5622" width="9.33203125" style="12"/>
    <col min="5623" max="5623" width="14.5" style="12" customWidth="1"/>
    <col min="5624" max="5624" width="16" style="12" customWidth="1"/>
    <col min="5625" max="5625" width="15.83203125" style="12" customWidth="1"/>
    <col min="5626" max="5626" width="22.83203125" style="12" customWidth="1"/>
    <col min="5627" max="5627" width="14.83203125" style="12" customWidth="1"/>
    <col min="5628" max="5628" width="16.33203125" style="12" customWidth="1"/>
    <col min="5629" max="5629" width="23.1640625" style="12" customWidth="1"/>
    <col min="5630" max="5878" width="9.33203125" style="12"/>
    <col min="5879" max="5879" width="14.5" style="12" customWidth="1"/>
    <col min="5880" max="5880" width="16" style="12" customWidth="1"/>
    <col min="5881" max="5881" width="15.83203125" style="12" customWidth="1"/>
    <col min="5882" max="5882" width="22.83203125" style="12" customWidth="1"/>
    <col min="5883" max="5883" width="14.83203125" style="12" customWidth="1"/>
    <col min="5884" max="5884" width="16.33203125" style="12" customWidth="1"/>
    <col min="5885" max="5885" width="23.1640625" style="12" customWidth="1"/>
    <col min="5886" max="6134" width="9.33203125" style="12"/>
    <col min="6135" max="6135" width="14.5" style="12" customWidth="1"/>
    <col min="6136" max="6136" width="16" style="12" customWidth="1"/>
    <col min="6137" max="6137" width="15.83203125" style="12" customWidth="1"/>
    <col min="6138" max="6138" width="22.83203125" style="12" customWidth="1"/>
    <col min="6139" max="6139" width="14.83203125" style="12" customWidth="1"/>
    <col min="6140" max="6140" width="16.33203125" style="12" customWidth="1"/>
    <col min="6141" max="6141" width="23.1640625" style="12" customWidth="1"/>
    <col min="6142" max="6390" width="9.33203125" style="12"/>
    <col min="6391" max="6391" width="14.5" style="12" customWidth="1"/>
    <col min="6392" max="6392" width="16" style="12" customWidth="1"/>
    <col min="6393" max="6393" width="15.83203125" style="12" customWidth="1"/>
    <col min="6394" max="6394" width="22.83203125" style="12" customWidth="1"/>
    <col min="6395" max="6395" width="14.83203125" style="12" customWidth="1"/>
    <col min="6396" max="6396" width="16.33203125" style="12" customWidth="1"/>
    <col min="6397" max="6397" width="23.1640625" style="12" customWidth="1"/>
    <col min="6398" max="6646" width="9.33203125" style="12"/>
    <col min="6647" max="6647" width="14.5" style="12" customWidth="1"/>
    <col min="6648" max="6648" width="16" style="12" customWidth="1"/>
    <col min="6649" max="6649" width="15.83203125" style="12" customWidth="1"/>
    <col min="6650" max="6650" width="22.83203125" style="12" customWidth="1"/>
    <col min="6651" max="6651" width="14.83203125" style="12" customWidth="1"/>
    <col min="6652" max="6652" width="16.33203125" style="12" customWidth="1"/>
    <col min="6653" max="6653" width="23.1640625" style="12" customWidth="1"/>
    <col min="6654" max="6902" width="9.33203125" style="12"/>
    <col min="6903" max="6903" width="14.5" style="12" customWidth="1"/>
    <col min="6904" max="6904" width="16" style="12" customWidth="1"/>
    <col min="6905" max="6905" width="15.83203125" style="12" customWidth="1"/>
    <col min="6906" max="6906" width="22.83203125" style="12" customWidth="1"/>
    <col min="6907" max="6907" width="14.83203125" style="12" customWidth="1"/>
    <col min="6908" max="6908" width="16.33203125" style="12" customWidth="1"/>
    <col min="6909" max="6909" width="23.1640625" style="12" customWidth="1"/>
    <col min="6910" max="7158" width="9.33203125" style="12"/>
    <col min="7159" max="7159" width="14.5" style="12" customWidth="1"/>
    <col min="7160" max="7160" width="16" style="12" customWidth="1"/>
    <col min="7161" max="7161" width="15.83203125" style="12" customWidth="1"/>
    <col min="7162" max="7162" width="22.83203125" style="12" customWidth="1"/>
    <col min="7163" max="7163" width="14.83203125" style="12" customWidth="1"/>
    <col min="7164" max="7164" width="16.33203125" style="12" customWidth="1"/>
    <col min="7165" max="7165" width="23.1640625" style="12" customWidth="1"/>
    <col min="7166" max="7414" width="9.33203125" style="12"/>
    <col min="7415" max="7415" width="14.5" style="12" customWidth="1"/>
    <col min="7416" max="7416" width="16" style="12" customWidth="1"/>
    <col min="7417" max="7417" width="15.83203125" style="12" customWidth="1"/>
    <col min="7418" max="7418" width="22.83203125" style="12" customWidth="1"/>
    <col min="7419" max="7419" width="14.83203125" style="12" customWidth="1"/>
    <col min="7420" max="7420" width="16.33203125" style="12" customWidth="1"/>
    <col min="7421" max="7421" width="23.1640625" style="12" customWidth="1"/>
    <col min="7422" max="7670" width="9.33203125" style="12"/>
    <col min="7671" max="7671" width="14.5" style="12" customWidth="1"/>
    <col min="7672" max="7672" width="16" style="12" customWidth="1"/>
    <col min="7673" max="7673" width="15.83203125" style="12" customWidth="1"/>
    <col min="7674" max="7674" width="22.83203125" style="12" customWidth="1"/>
    <col min="7675" max="7675" width="14.83203125" style="12" customWidth="1"/>
    <col min="7676" max="7676" width="16.33203125" style="12" customWidth="1"/>
    <col min="7677" max="7677" width="23.1640625" style="12" customWidth="1"/>
    <col min="7678" max="7926" width="9.33203125" style="12"/>
    <col min="7927" max="7927" width="14.5" style="12" customWidth="1"/>
    <col min="7928" max="7928" width="16" style="12" customWidth="1"/>
    <col min="7929" max="7929" width="15.83203125" style="12" customWidth="1"/>
    <col min="7930" max="7930" width="22.83203125" style="12" customWidth="1"/>
    <col min="7931" max="7931" width="14.83203125" style="12" customWidth="1"/>
    <col min="7932" max="7932" width="16.33203125" style="12" customWidth="1"/>
    <col min="7933" max="7933" width="23.1640625" style="12" customWidth="1"/>
    <col min="7934" max="8182" width="9.33203125" style="12"/>
    <col min="8183" max="8183" width="14.5" style="12" customWidth="1"/>
    <col min="8184" max="8184" width="16" style="12" customWidth="1"/>
    <col min="8185" max="8185" width="15.83203125" style="12" customWidth="1"/>
    <col min="8186" max="8186" width="22.83203125" style="12" customWidth="1"/>
    <col min="8187" max="8187" width="14.83203125" style="12" customWidth="1"/>
    <col min="8188" max="8188" width="16.33203125" style="12" customWidth="1"/>
    <col min="8189" max="8189" width="23.1640625" style="12" customWidth="1"/>
    <col min="8190" max="8438" width="9.33203125" style="12"/>
    <col min="8439" max="8439" width="14.5" style="12" customWidth="1"/>
    <col min="8440" max="8440" width="16" style="12" customWidth="1"/>
    <col min="8441" max="8441" width="15.83203125" style="12" customWidth="1"/>
    <col min="8442" max="8442" width="22.83203125" style="12" customWidth="1"/>
    <col min="8443" max="8443" width="14.83203125" style="12" customWidth="1"/>
    <col min="8444" max="8444" width="16.33203125" style="12" customWidth="1"/>
    <col min="8445" max="8445" width="23.1640625" style="12" customWidth="1"/>
    <col min="8446" max="8694" width="9.33203125" style="12"/>
    <col min="8695" max="8695" width="14.5" style="12" customWidth="1"/>
    <col min="8696" max="8696" width="16" style="12" customWidth="1"/>
    <col min="8697" max="8697" width="15.83203125" style="12" customWidth="1"/>
    <col min="8698" max="8698" width="22.83203125" style="12" customWidth="1"/>
    <col min="8699" max="8699" width="14.83203125" style="12" customWidth="1"/>
    <col min="8700" max="8700" width="16.33203125" style="12" customWidth="1"/>
    <col min="8701" max="8701" width="23.1640625" style="12" customWidth="1"/>
    <col min="8702" max="8950" width="9.33203125" style="12"/>
    <col min="8951" max="8951" width="14.5" style="12" customWidth="1"/>
    <col min="8952" max="8952" width="16" style="12" customWidth="1"/>
    <col min="8953" max="8953" width="15.83203125" style="12" customWidth="1"/>
    <col min="8954" max="8954" width="22.83203125" style="12" customWidth="1"/>
    <col min="8955" max="8955" width="14.83203125" style="12" customWidth="1"/>
    <col min="8956" max="8956" width="16.33203125" style="12" customWidth="1"/>
    <col min="8957" max="8957" width="23.1640625" style="12" customWidth="1"/>
    <col min="8958" max="9206" width="9.33203125" style="12"/>
    <col min="9207" max="9207" width="14.5" style="12" customWidth="1"/>
    <col min="9208" max="9208" width="16" style="12" customWidth="1"/>
    <col min="9209" max="9209" width="15.83203125" style="12" customWidth="1"/>
    <col min="9210" max="9210" width="22.83203125" style="12" customWidth="1"/>
    <col min="9211" max="9211" width="14.83203125" style="12" customWidth="1"/>
    <col min="9212" max="9212" width="16.33203125" style="12" customWidth="1"/>
    <col min="9213" max="9213" width="23.1640625" style="12" customWidth="1"/>
    <col min="9214" max="9462" width="9.33203125" style="12"/>
    <col min="9463" max="9463" width="14.5" style="12" customWidth="1"/>
    <col min="9464" max="9464" width="16" style="12" customWidth="1"/>
    <col min="9465" max="9465" width="15.83203125" style="12" customWidth="1"/>
    <col min="9466" max="9466" width="22.83203125" style="12" customWidth="1"/>
    <col min="9467" max="9467" width="14.83203125" style="12" customWidth="1"/>
    <col min="9468" max="9468" width="16.33203125" style="12" customWidth="1"/>
    <col min="9469" max="9469" width="23.1640625" style="12" customWidth="1"/>
    <col min="9470" max="9718" width="9.33203125" style="12"/>
    <col min="9719" max="9719" width="14.5" style="12" customWidth="1"/>
    <col min="9720" max="9720" width="16" style="12" customWidth="1"/>
    <col min="9721" max="9721" width="15.83203125" style="12" customWidth="1"/>
    <col min="9722" max="9722" width="22.83203125" style="12" customWidth="1"/>
    <col min="9723" max="9723" width="14.83203125" style="12" customWidth="1"/>
    <col min="9724" max="9724" width="16.33203125" style="12" customWidth="1"/>
    <col min="9725" max="9725" width="23.1640625" style="12" customWidth="1"/>
    <col min="9726" max="9974" width="9.33203125" style="12"/>
    <col min="9975" max="9975" width="14.5" style="12" customWidth="1"/>
    <col min="9976" max="9976" width="16" style="12" customWidth="1"/>
    <col min="9977" max="9977" width="15.83203125" style="12" customWidth="1"/>
    <col min="9978" max="9978" width="22.83203125" style="12" customWidth="1"/>
    <col min="9979" max="9979" width="14.83203125" style="12" customWidth="1"/>
    <col min="9980" max="9980" width="16.33203125" style="12" customWidth="1"/>
    <col min="9981" max="9981" width="23.1640625" style="12" customWidth="1"/>
    <col min="9982" max="10230" width="9.33203125" style="12"/>
    <col min="10231" max="10231" width="14.5" style="12" customWidth="1"/>
    <col min="10232" max="10232" width="16" style="12" customWidth="1"/>
    <col min="10233" max="10233" width="15.83203125" style="12" customWidth="1"/>
    <col min="10234" max="10234" width="22.83203125" style="12" customWidth="1"/>
    <col min="10235" max="10235" width="14.83203125" style="12" customWidth="1"/>
    <col min="10236" max="10236" width="16.33203125" style="12" customWidth="1"/>
    <col min="10237" max="10237" width="23.1640625" style="12" customWidth="1"/>
    <col min="10238" max="10486" width="9.33203125" style="12"/>
    <col min="10487" max="10487" width="14.5" style="12" customWidth="1"/>
    <col min="10488" max="10488" width="16" style="12" customWidth="1"/>
    <col min="10489" max="10489" width="15.83203125" style="12" customWidth="1"/>
    <col min="10490" max="10490" width="22.83203125" style="12" customWidth="1"/>
    <col min="10491" max="10491" width="14.83203125" style="12" customWidth="1"/>
    <col min="10492" max="10492" width="16.33203125" style="12" customWidth="1"/>
    <col min="10493" max="10493" width="23.1640625" style="12" customWidth="1"/>
    <col min="10494" max="10742" width="9.33203125" style="12"/>
    <col min="10743" max="10743" width="14.5" style="12" customWidth="1"/>
    <col min="10744" max="10744" width="16" style="12" customWidth="1"/>
    <col min="10745" max="10745" width="15.83203125" style="12" customWidth="1"/>
    <col min="10746" max="10746" width="22.83203125" style="12" customWidth="1"/>
    <col min="10747" max="10747" width="14.83203125" style="12" customWidth="1"/>
    <col min="10748" max="10748" width="16.33203125" style="12" customWidth="1"/>
    <col min="10749" max="10749" width="23.1640625" style="12" customWidth="1"/>
    <col min="10750" max="10998" width="9.33203125" style="12"/>
    <col min="10999" max="10999" width="14.5" style="12" customWidth="1"/>
    <col min="11000" max="11000" width="16" style="12" customWidth="1"/>
    <col min="11001" max="11001" width="15.83203125" style="12" customWidth="1"/>
    <col min="11002" max="11002" width="22.83203125" style="12" customWidth="1"/>
    <col min="11003" max="11003" width="14.83203125" style="12" customWidth="1"/>
    <col min="11004" max="11004" width="16.33203125" style="12" customWidth="1"/>
    <col min="11005" max="11005" width="23.1640625" style="12" customWidth="1"/>
    <col min="11006" max="11254" width="9.33203125" style="12"/>
    <col min="11255" max="11255" width="14.5" style="12" customWidth="1"/>
    <col min="11256" max="11256" width="16" style="12" customWidth="1"/>
    <col min="11257" max="11257" width="15.83203125" style="12" customWidth="1"/>
    <col min="11258" max="11258" width="22.83203125" style="12" customWidth="1"/>
    <col min="11259" max="11259" width="14.83203125" style="12" customWidth="1"/>
    <col min="11260" max="11260" width="16.33203125" style="12" customWidth="1"/>
    <col min="11261" max="11261" width="23.1640625" style="12" customWidth="1"/>
    <col min="11262" max="11510" width="9.33203125" style="12"/>
    <col min="11511" max="11511" width="14.5" style="12" customWidth="1"/>
    <col min="11512" max="11512" width="16" style="12" customWidth="1"/>
    <col min="11513" max="11513" width="15.83203125" style="12" customWidth="1"/>
    <col min="11514" max="11514" width="22.83203125" style="12" customWidth="1"/>
    <col min="11515" max="11515" width="14.83203125" style="12" customWidth="1"/>
    <col min="11516" max="11516" width="16.33203125" style="12" customWidth="1"/>
    <col min="11517" max="11517" width="23.1640625" style="12" customWidth="1"/>
    <col min="11518" max="11766" width="9.33203125" style="12"/>
    <col min="11767" max="11767" width="14.5" style="12" customWidth="1"/>
    <col min="11768" max="11768" width="16" style="12" customWidth="1"/>
    <col min="11769" max="11769" width="15.83203125" style="12" customWidth="1"/>
    <col min="11770" max="11770" width="22.83203125" style="12" customWidth="1"/>
    <col min="11771" max="11771" width="14.83203125" style="12" customWidth="1"/>
    <col min="11772" max="11772" width="16.33203125" style="12" customWidth="1"/>
    <col min="11773" max="11773" width="23.1640625" style="12" customWidth="1"/>
    <col min="11774" max="12022" width="9.33203125" style="12"/>
    <col min="12023" max="12023" width="14.5" style="12" customWidth="1"/>
    <col min="12024" max="12024" width="16" style="12" customWidth="1"/>
    <col min="12025" max="12025" width="15.83203125" style="12" customWidth="1"/>
    <col min="12026" max="12026" width="22.83203125" style="12" customWidth="1"/>
    <col min="12027" max="12027" width="14.83203125" style="12" customWidth="1"/>
    <col min="12028" max="12028" width="16.33203125" style="12" customWidth="1"/>
    <col min="12029" max="12029" width="23.1640625" style="12" customWidth="1"/>
    <col min="12030" max="12278" width="9.33203125" style="12"/>
    <col min="12279" max="12279" width="14.5" style="12" customWidth="1"/>
    <col min="12280" max="12280" width="16" style="12" customWidth="1"/>
    <col min="12281" max="12281" width="15.83203125" style="12" customWidth="1"/>
    <col min="12282" max="12282" width="22.83203125" style="12" customWidth="1"/>
    <col min="12283" max="12283" width="14.83203125" style="12" customWidth="1"/>
    <col min="12284" max="12284" width="16.33203125" style="12" customWidth="1"/>
    <col min="12285" max="12285" width="23.1640625" style="12" customWidth="1"/>
    <col min="12286" max="12534" width="9.33203125" style="12"/>
    <col min="12535" max="12535" width="14.5" style="12" customWidth="1"/>
    <col min="12536" max="12536" width="16" style="12" customWidth="1"/>
    <col min="12537" max="12537" width="15.83203125" style="12" customWidth="1"/>
    <col min="12538" max="12538" width="22.83203125" style="12" customWidth="1"/>
    <col min="12539" max="12539" width="14.83203125" style="12" customWidth="1"/>
    <col min="12540" max="12540" width="16.33203125" style="12" customWidth="1"/>
    <col min="12541" max="12541" width="23.1640625" style="12" customWidth="1"/>
    <col min="12542" max="12790" width="9.33203125" style="12"/>
    <col min="12791" max="12791" width="14.5" style="12" customWidth="1"/>
    <col min="12792" max="12792" width="16" style="12" customWidth="1"/>
    <col min="12793" max="12793" width="15.83203125" style="12" customWidth="1"/>
    <col min="12794" max="12794" width="22.83203125" style="12" customWidth="1"/>
    <col min="12795" max="12795" width="14.83203125" style="12" customWidth="1"/>
    <col min="12796" max="12796" width="16.33203125" style="12" customWidth="1"/>
    <col min="12797" max="12797" width="23.1640625" style="12" customWidth="1"/>
    <col min="12798" max="13046" width="9.33203125" style="12"/>
    <col min="13047" max="13047" width="14.5" style="12" customWidth="1"/>
    <col min="13048" max="13048" width="16" style="12" customWidth="1"/>
    <col min="13049" max="13049" width="15.83203125" style="12" customWidth="1"/>
    <col min="13050" max="13050" width="22.83203125" style="12" customWidth="1"/>
    <col min="13051" max="13051" width="14.83203125" style="12" customWidth="1"/>
    <col min="13052" max="13052" width="16.33203125" style="12" customWidth="1"/>
    <col min="13053" max="13053" width="23.1640625" style="12" customWidth="1"/>
    <col min="13054" max="13302" width="9.33203125" style="12"/>
    <col min="13303" max="13303" width="14.5" style="12" customWidth="1"/>
    <col min="13304" max="13304" width="16" style="12" customWidth="1"/>
    <col min="13305" max="13305" width="15.83203125" style="12" customWidth="1"/>
    <col min="13306" max="13306" width="22.83203125" style="12" customWidth="1"/>
    <col min="13307" max="13307" width="14.83203125" style="12" customWidth="1"/>
    <col min="13308" max="13308" width="16.33203125" style="12" customWidth="1"/>
    <col min="13309" max="13309" width="23.1640625" style="12" customWidth="1"/>
    <col min="13310" max="13558" width="9.33203125" style="12"/>
    <col min="13559" max="13559" width="14.5" style="12" customWidth="1"/>
    <col min="13560" max="13560" width="16" style="12" customWidth="1"/>
    <col min="13561" max="13561" width="15.83203125" style="12" customWidth="1"/>
    <col min="13562" max="13562" width="22.83203125" style="12" customWidth="1"/>
    <col min="13563" max="13563" width="14.83203125" style="12" customWidth="1"/>
    <col min="13564" max="13564" width="16.33203125" style="12" customWidth="1"/>
    <col min="13565" max="13565" width="23.1640625" style="12" customWidth="1"/>
    <col min="13566" max="13814" width="9.33203125" style="12"/>
    <col min="13815" max="13815" width="14.5" style="12" customWidth="1"/>
    <col min="13816" max="13816" width="16" style="12" customWidth="1"/>
    <col min="13817" max="13817" width="15.83203125" style="12" customWidth="1"/>
    <col min="13818" max="13818" width="22.83203125" style="12" customWidth="1"/>
    <col min="13819" max="13819" width="14.83203125" style="12" customWidth="1"/>
    <col min="13820" max="13820" width="16.33203125" style="12" customWidth="1"/>
    <col min="13821" max="13821" width="23.1640625" style="12" customWidth="1"/>
    <col min="13822" max="14070" width="9.33203125" style="12"/>
    <col min="14071" max="14071" width="14.5" style="12" customWidth="1"/>
    <col min="14072" max="14072" width="16" style="12" customWidth="1"/>
    <col min="14073" max="14073" width="15.83203125" style="12" customWidth="1"/>
    <col min="14074" max="14074" width="22.83203125" style="12" customWidth="1"/>
    <col min="14075" max="14075" width="14.83203125" style="12" customWidth="1"/>
    <col min="14076" max="14076" width="16.33203125" style="12" customWidth="1"/>
    <col min="14077" max="14077" width="23.1640625" style="12" customWidth="1"/>
    <col min="14078" max="14326" width="9.33203125" style="12"/>
    <col min="14327" max="14327" width="14.5" style="12" customWidth="1"/>
    <col min="14328" max="14328" width="16" style="12" customWidth="1"/>
    <col min="14329" max="14329" width="15.83203125" style="12" customWidth="1"/>
    <col min="14330" max="14330" width="22.83203125" style="12" customWidth="1"/>
    <col min="14331" max="14331" width="14.83203125" style="12" customWidth="1"/>
    <col min="14332" max="14332" width="16.33203125" style="12" customWidth="1"/>
    <col min="14333" max="14333" width="23.1640625" style="12" customWidth="1"/>
    <col min="14334" max="14582" width="9.33203125" style="12"/>
    <col min="14583" max="14583" width="14.5" style="12" customWidth="1"/>
    <col min="14584" max="14584" width="16" style="12" customWidth="1"/>
    <col min="14585" max="14585" width="15.83203125" style="12" customWidth="1"/>
    <col min="14586" max="14586" width="22.83203125" style="12" customWidth="1"/>
    <col min="14587" max="14587" width="14.83203125" style="12" customWidth="1"/>
    <col min="14588" max="14588" width="16.33203125" style="12" customWidth="1"/>
    <col min="14589" max="14589" width="23.1640625" style="12" customWidth="1"/>
    <col min="14590" max="14838" width="9.33203125" style="12"/>
    <col min="14839" max="14839" width="14.5" style="12" customWidth="1"/>
    <col min="14840" max="14840" width="16" style="12" customWidth="1"/>
    <col min="14841" max="14841" width="15.83203125" style="12" customWidth="1"/>
    <col min="14842" max="14842" width="22.83203125" style="12" customWidth="1"/>
    <col min="14843" max="14843" width="14.83203125" style="12" customWidth="1"/>
    <col min="14844" max="14844" width="16.33203125" style="12" customWidth="1"/>
    <col min="14845" max="14845" width="23.1640625" style="12" customWidth="1"/>
    <col min="14846" max="15094" width="9.33203125" style="12"/>
    <col min="15095" max="15095" width="14.5" style="12" customWidth="1"/>
    <col min="15096" max="15096" width="16" style="12" customWidth="1"/>
    <col min="15097" max="15097" width="15.83203125" style="12" customWidth="1"/>
    <col min="15098" max="15098" width="22.83203125" style="12" customWidth="1"/>
    <col min="15099" max="15099" width="14.83203125" style="12" customWidth="1"/>
    <col min="15100" max="15100" width="16.33203125" style="12" customWidth="1"/>
    <col min="15101" max="15101" width="23.1640625" style="12" customWidth="1"/>
    <col min="15102" max="15350" width="9.33203125" style="12"/>
    <col min="15351" max="15351" width="14.5" style="12" customWidth="1"/>
    <col min="15352" max="15352" width="16" style="12" customWidth="1"/>
    <col min="15353" max="15353" width="15.83203125" style="12" customWidth="1"/>
    <col min="15354" max="15354" width="22.83203125" style="12" customWidth="1"/>
    <col min="15355" max="15355" width="14.83203125" style="12" customWidth="1"/>
    <col min="15356" max="15356" width="16.33203125" style="12" customWidth="1"/>
    <col min="15357" max="15357" width="23.1640625" style="12" customWidth="1"/>
    <col min="15358" max="15606" width="9.33203125" style="12"/>
    <col min="15607" max="15607" width="14.5" style="12" customWidth="1"/>
    <col min="15608" max="15608" width="16" style="12" customWidth="1"/>
    <col min="15609" max="15609" width="15.83203125" style="12" customWidth="1"/>
    <col min="15610" max="15610" width="22.83203125" style="12" customWidth="1"/>
    <col min="15611" max="15611" width="14.83203125" style="12" customWidth="1"/>
    <col min="15612" max="15612" width="16.33203125" style="12" customWidth="1"/>
    <col min="15613" max="15613" width="23.1640625" style="12" customWidth="1"/>
    <col min="15614" max="15862" width="9.33203125" style="12"/>
    <col min="15863" max="15863" width="14.5" style="12" customWidth="1"/>
    <col min="15864" max="15864" width="16" style="12" customWidth="1"/>
    <col min="15865" max="15865" width="15.83203125" style="12" customWidth="1"/>
    <col min="15866" max="15866" width="22.83203125" style="12" customWidth="1"/>
    <col min="15867" max="15867" width="14.83203125" style="12" customWidth="1"/>
    <col min="15868" max="15868" width="16.33203125" style="12" customWidth="1"/>
    <col min="15869" max="15869" width="23.1640625" style="12" customWidth="1"/>
    <col min="15870" max="16118" width="9.33203125" style="12"/>
    <col min="16119" max="16119" width="14.5" style="12" customWidth="1"/>
    <col min="16120" max="16120" width="16" style="12" customWidth="1"/>
    <col min="16121" max="16121" width="15.83203125" style="12" customWidth="1"/>
    <col min="16122" max="16122" width="22.83203125" style="12" customWidth="1"/>
    <col min="16123" max="16123" width="14.83203125" style="12" customWidth="1"/>
    <col min="16124" max="16124" width="16.33203125" style="12" customWidth="1"/>
    <col min="16125" max="16125" width="23.1640625" style="12" customWidth="1"/>
    <col min="16126" max="16384" width="9.33203125" style="12"/>
  </cols>
  <sheetData>
    <row r="1" spans="1:7" s="749" customFormat="1" ht="15">
      <c r="A1" s="748" t="s">
        <v>551</v>
      </c>
      <c r="B1" s="748"/>
      <c r="C1" s="748"/>
      <c r="D1" s="748"/>
      <c r="E1" s="748"/>
      <c r="F1" s="748"/>
      <c r="G1" s="748"/>
    </row>
    <row r="2" spans="1:7">
      <c r="A2" s="856" t="s">
        <v>66</v>
      </c>
      <c r="B2" s="858" t="s">
        <v>68</v>
      </c>
      <c r="C2" s="858"/>
      <c r="D2" s="858"/>
      <c r="E2" s="858" t="s">
        <v>67</v>
      </c>
      <c r="F2" s="858"/>
      <c r="G2" s="859"/>
    </row>
    <row r="3" spans="1:7" ht="30.75" customHeight="1">
      <c r="A3" s="857"/>
      <c r="B3" s="283" t="s">
        <v>79</v>
      </c>
      <c r="C3" s="283" t="s">
        <v>80</v>
      </c>
      <c r="D3" s="283" t="s">
        <v>81</v>
      </c>
      <c r="E3" s="401" t="s">
        <v>79</v>
      </c>
      <c r="F3" s="401" t="s">
        <v>80</v>
      </c>
      <c r="G3" s="402" t="s">
        <v>81</v>
      </c>
    </row>
    <row r="4" spans="1:7" s="13" customFormat="1" ht="17.25" customHeight="1">
      <c r="A4" s="210">
        <v>1</v>
      </c>
      <c r="B4" s="107">
        <v>2</v>
      </c>
      <c r="C4" s="107">
        <v>3</v>
      </c>
      <c r="D4" s="107">
        <v>4</v>
      </c>
      <c r="E4" s="399">
        <v>5</v>
      </c>
      <c r="F4" s="399">
        <v>6</v>
      </c>
      <c r="G4" s="400">
        <v>7</v>
      </c>
    </row>
    <row r="5" spans="1:7">
      <c r="A5" s="135">
        <v>40269</v>
      </c>
      <c r="B5" s="169">
        <v>2425</v>
      </c>
      <c r="C5" s="169">
        <v>725</v>
      </c>
      <c r="D5" s="170">
        <v>1.29</v>
      </c>
      <c r="E5" s="95">
        <v>836</v>
      </c>
      <c r="F5" s="95">
        <v>484</v>
      </c>
      <c r="G5" s="171">
        <v>1.7272727272727273</v>
      </c>
    </row>
    <row r="6" spans="1:7">
      <c r="A6" s="135">
        <v>40299</v>
      </c>
      <c r="B6" s="169">
        <v>1125</v>
      </c>
      <c r="C6" s="169">
        <v>2035</v>
      </c>
      <c r="D6" s="170">
        <v>3.34</v>
      </c>
      <c r="E6" s="95">
        <v>1029</v>
      </c>
      <c r="F6" s="95">
        <v>261</v>
      </c>
      <c r="G6" s="171">
        <v>3.9425287356321839</v>
      </c>
    </row>
    <row r="7" spans="1:7">
      <c r="A7" s="135">
        <v>40330</v>
      </c>
      <c r="B7" s="169">
        <v>1500</v>
      </c>
      <c r="C7" s="169">
        <v>1678</v>
      </c>
      <c r="D7" s="170">
        <v>0.89</v>
      </c>
      <c r="E7" s="95">
        <v>955</v>
      </c>
      <c r="F7" s="95">
        <v>285</v>
      </c>
      <c r="G7" s="171">
        <v>3.3508771929824563</v>
      </c>
    </row>
    <row r="8" spans="1:7">
      <c r="A8" s="135">
        <v>40360</v>
      </c>
      <c r="B8" s="169">
        <v>2343</v>
      </c>
      <c r="C8" s="169">
        <v>863</v>
      </c>
      <c r="D8" s="170">
        <v>2.71</v>
      </c>
      <c r="E8" s="95">
        <v>1129</v>
      </c>
      <c r="F8" s="95">
        <v>258</v>
      </c>
      <c r="G8" s="171">
        <v>4.3759689922480618</v>
      </c>
    </row>
    <row r="9" spans="1:7">
      <c r="A9" s="135">
        <v>40391</v>
      </c>
      <c r="B9" s="169">
        <v>1838</v>
      </c>
      <c r="C9" s="169">
        <v>1391</v>
      </c>
      <c r="D9" s="170">
        <v>1.3213515456506111</v>
      </c>
      <c r="E9" s="95">
        <v>802</v>
      </c>
      <c r="F9" s="95">
        <v>593</v>
      </c>
      <c r="G9" s="171">
        <v>1.3524451939291737</v>
      </c>
    </row>
    <row r="10" spans="1:7">
      <c r="A10" s="135">
        <v>40422</v>
      </c>
      <c r="B10" s="169">
        <v>1918</v>
      </c>
      <c r="C10" s="169">
        <v>1314</v>
      </c>
      <c r="D10" s="170">
        <v>1.4596651445966515</v>
      </c>
      <c r="E10" s="95">
        <v>937</v>
      </c>
      <c r="F10" s="95">
        <v>478</v>
      </c>
      <c r="G10" s="171">
        <v>1.9602510460251046</v>
      </c>
    </row>
    <row r="11" spans="1:7">
      <c r="A11" s="135">
        <v>40452</v>
      </c>
      <c r="B11" s="169">
        <v>1778</v>
      </c>
      <c r="C11" s="169">
        <v>1452</v>
      </c>
      <c r="D11" s="170">
        <v>1.2245179063360883</v>
      </c>
      <c r="E11" s="95">
        <v>846</v>
      </c>
      <c r="F11" s="95">
        <v>574</v>
      </c>
      <c r="G11" s="171">
        <v>1.4738675958188154</v>
      </c>
    </row>
    <row r="12" spans="1:7">
      <c r="A12" s="135">
        <v>40483</v>
      </c>
      <c r="B12" s="96">
        <v>1252</v>
      </c>
      <c r="C12" s="96">
        <v>2018</v>
      </c>
      <c r="D12" s="170">
        <v>0.62</v>
      </c>
      <c r="E12" s="95">
        <v>483</v>
      </c>
      <c r="F12" s="95">
        <v>962</v>
      </c>
      <c r="G12" s="171">
        <v>0.50207900207900202</v>
      </c>
    </row>
    <row r="13" spans="1:7">
      <c r="A13" s="135">
        <v>40513</v>
      </c>
      <c r="B13" s="96">
        <v>442</v>
      </c>
      <c r="C13" s="96">
        <v>2836</v>
      </c>
      <c r="D13" s="99">
        <v>0.16</v>
      </c>
      <c r="E13" s="95">
        <v>143</v>
      </c>
      <c r="F13" s="95">
        <v>1304</v>
      </c>
      <c r="G13" s="171">
        <v>0.10966257668711657</v>
      </c>
    </row>
    <row r="14" spans="1:7">
      <c r="A14" s="201">
        <v>40544</v>
      </c>
      <c r="B14" s="169">
        <v>946</v>
      </c>
      <c r="C14" s="169">
        <v>2323</v>
      </c>
      <c r="D14" s="170">
        <v>0.40723202755058113</v>
      </c>
      <c r="E14" s="95">
        <v>347</v>
      </c>
      <c r="F14" s="95">
        <v>1115</v>
      </c>
      <c r="G14" s="171">
        <v>0.31121076233183859</v>
      </c>
    </row>
    <row r="15" spans="1:7">
      <c r="A15" s="201">
        <v>40575</v>
      </c>
      <c r="B15" s="169">
        <v>420</v>
      </c>
      <c r="C15" s="169">
        <v>2844</v>
      </c>
      <c r="D15" s="170">
        <v>0.14767932489451477</v>
      </c>
      <c r="E15" s="95">
        <v>96</v>
      </c>
      <c r="F15" s="95">
        <v>1371</v>
      </c>
      <c r="G15" s="171">
        <v>7.0021881838074396E-2</v>
      </c>
    </row>
    <row r="16" spans="1:7">
      <c r="A16" s="201">
        <v>40603</v>
      </c>
      <c r="B16" s="169">
        <v>1168</v>
      </c>
      <c r="C16" s="169">
        <v>2097</v>
      </c>
      <c r="D16" s="170">
        <v>0.55698617072007628</v>
      </c>
      <c r="E16" s="95">
        <v>547</v>
      </c>
      <c r="F16" s="95">
        <v>927</v>
      </c>
      <c r="G16" s="171">
        <v>0.59007551240560951</v>
      </c>
    </row>
    <row r="17" spans="1:7">
      <c r="A17" s="201">
        <v>40634</v>
      </c>
      <c r="B17" s="169">
        <v>2671</v>
      </c>
      <c r="C17" s="169">
        <v>613</v>
      </c>
      <c r="D17" s="170">
        <v>4.3572593800978794</v>
      </c>
      <c r="E17" s="95">
        <v>1355</v>
      </c>
      <c r="F17" s="95">
        <v>129</v>
      </c>
      <c r="G17" s="171">
        <v>10.503875968992247</v>
      </c>
    </row>
    <row r="18" spans="1:7">
      <c r="A18" s="201">
        <v>40664</v>
      </c>
      <c r="B18" s="169">
        <v>811</v>
      </c>
      <c r="C18" s="169">
        <v>2475</v>
      </c>
      <c r="D18" s="170">
        <v>0.32767676767676768</v>
      </c>
      <c r="E18" s="95">
        <v>242</v>
      </c>
      <c r="F18" s="95">
        <v>1245</v>
      </c>
      <c r="G18" s="171">
        <v>0.19437751004016066</v>
      </c>
    </row>
    <row r="19" spans="1:7">
      <c r="A19" s="201">
        <v>40695</v>
      </c>
      <c r="B19" s="169">
        <v>1313</v>
      </c>
      <c r="C19" s="169">
        <v>1975</v>
      </c>
      <c r="D19" s="170">
        <v>0.66481012658227845</v>
      </c>
      <c r="E19" s="95">
        <v>550</v>
      </c>
      <c r="F19" s="95">
        <v>946</v>
      </c>
      <c r="G19" s="171">
        <v>0.58139534883720934</v>
      </c>
    </row>
    <row r="20" spans="1:7">
      <c r="A20" s="201">
        <v>40725</v>
      </c>
      <c r="B20" s="169">
        <v>1775</v>
      </c>
      <c r="C20" s="169">
        <v>1524</v>
      </c>
      <c r="D20" s="170">
        <v>1.1646981627296589</v>
      </c>
      <c r="E20" s="95">
        <v>872</v>
      </c>
      <c r="F20" s="95">
        <v>637</v>
      </c>
      <c r="G20" s="171">
        <v>1.3689167974882261</v>
      </c>
    </row>
    <row r="21" spans="1:7">
      <c r="A21" s="201">
        <v>40756</v>
      </c>
      <c r="B21" s="169">
        <v>610</v>
      </c>
      <c r="C21" s="169">
        <v>2699</v>
      </c>
      <c r="D21" s="170">
        <v>0.22600963319748055</v>
      </c>
      <c r="E21" s="95">
        <v>175</v>
      </c>
      <c r="F21" s="95">
        <v>1339</v>
      </c>
      <c r="G21" s="171">
        <v>0.13069454817027631</v>
      </c>
    </row>
    <row r="22" spans="1:7">
      <c r="A22" s="201">
        <v>40787</v>
      </c>
      <c r="B22" s="169">
        <v>1265</v>
      </c>
      <c r="C22" s="169">
        <v>2042</v>
      </c>
      <c r="D22" s="170">
        <v>0.6194906953966699</v>
      </c>
      <c r="E22" s="95">
        <v>544</v>
      </c>
      <c r="F22" s="95">
        <v>980</v>
      </c>
      <c r="G22" s="171">
        <v>0.55510204081632653</v>
      </c>
    </row>
    <row r="23" spans="1:7">
      <c r="A23" s="201">
        <v>40817</v>
      </c>
      <c r="B23" s="169">
        <v>975</v>
      </c>
      <c r="C23" s="169">
        <v>2332</v>
      </c>
      <c r="D23" s="170">
        <v>0.41809605488850771</v>
      </c>
      <c r="E23" s="95">
        <v>405</v>
      </c>
      <c r="F23" s="95">
        <v>1125</v>
      </c>
      <c r="G23" s="171">
        <v>0.36</v>
      </c>
    </row>
    <row r="24" spans="1:7">
      <c r="A24" s="201">
        <v>40858</v>
      </c>
      <c r="B24" s="169">
        <v>937</v>
      </c>
      <c r="C24" s="169">
        <v>2385</v>
      </c>
      <c r="D24" s="170">
        <v>0.39287211740041927</v>
      </c>
      <c r="E24" s="95">
        <v>390</v>
      </c>
      <c r="F24" s="95">
        <v>1152</v>
      </c>
      <c r="G24" s="171">
        <v>0.33854166666666669</v>
      </c>
    </row>
    <row r="25" spans="1:7">
      <c r="A25" s="201">
        <v>40888</v>
      </c>
      <c r="B25" s="169">
        <v>522</v>
      </c>
      <c r="C25" s="169">
        <v>2802</v>
      </c>
      <c r="D25" s="170">
        <v>0.18629550321199143</v>
      </c>
      <c r="E25" s="95">
        <v>140</v>
      </c>
      <c r="F25" s="95">
        <v>1405</v>
      </c>
      <c r="G25" s="171">
        <v>9.9644128113879002E-2</v>
      </c>
    </row>
    <row r="26" spans="1:7">
      <c r="A26" s="201">
        <v>40919</v>
      </c>
      <c r="B26" s="169">
        <v>2301</v>
      </c>
      <c r="C26" s="169">
        <v>1021</v>
      </c>
      <c r="D26" s="170">
        <v>2.25</v>
      </c>
      <c r="E26" s="95">
        <v>1195</v>
      </c>
      <c r="F26" s="95">
        <v>359</v>
      </c>
      <c r="G26" s="171">
        <v>3.3286908077994428</v>
      </c>
    </row>
    <row r="27" spans="1:7">
      <c r="A27" s="201">
        <v>40951</v>
      </c>
      <c r="B27" s="169">
        <v>2617</v>
      </c>
      <c r="C27" s="169">
        <v>756</v>
      </c>
      <c r="D27" s="170">
        <v>3.4616402116402116</v>
      </c>
      <c r="E27" s="95">
        <v>1403</v>
      </c>
      <c r="F27" s="95">
        <v>151</v>
      </c>
      <c r="G27" s="171">
        <v>9.2913907284768218</v>
      </c>
    </row>
    <row r="28" spans="1:7">
      <c r="A28" s="201">
        <v>40983</v>
      </c>
      <c r="B28" s="169">
        <v>1103</v>
      </c>
      <c r="C28" s="169">
        <v>2310</v>
      </c>
      <c r="D28" s="170">
        <v>0.48</v>
      </c>
      <c r="E28" s="95">
        <v>452</v>
      </c>
      <c r="F28" s="95">
        <v>1106</v>
      </c>
      <c r="G28" s="171">
        <v>0.40867992766726946</v>
      </c>
    </row>
    <row r="29" spans="1:7">
      <c r="A29" s="201">
        <v>41015</v>
      </c>
      <c r="B29" s="169">
        <v>1517</v>
      </c>
      <c r="C29" s="169">
        <v>1885</v>
      </c>
      <c r="D29" s="170">
        <v>0.80477453580901859</v>
      </c>
      <c r="E29" s="95">
        <v>681</v>
      </c>
      <c r="F29" s="95">
        <v>883</v>
      </c>
      <c r="G29" s="171">
        <v>0.77123442808607023</v>
      </c>
    </row>
    <row r="30" spans="1:7">
      <c r="A30" s="201">
        <v>41047</v>
      </c>
      <c r="B30" s="169">
        <v>888</v>
      </c>
      <c r="C30" s="169">
        <v>2469</v>
      </c>
      <c r="D30" s="170">
        <v>0.35965978128797083</v>
      </c>
      <c r="E30" s="95">
        <v>284</v>
      </c>
      <c r="F30" s="95">
        <v>1274</v>
      </c>
      <c r="G30" s="171">
        <v>0.22291993720565148</v>
      </c>
    </row>
    <row r="31" spans="1:7">
      <c r="A31" s="201">
        <v>41079</v>
      </c>
      <c r="B31" s="169">
        <v>1395</v>
      </c>
      <c r="C31" s="169">
        <v>1953</v>
      </c>
      <c r="D31" s="170">
        <v>0.7142857142857143</v>
      </c>
      <c r="E31" s="95">
        <v>697</v>
      </c>
      <c r="F31" s="95">
        <v>861</v>
      </c>
      <c r="G31" s="171">
        <v>0.80952380952380953</v>
      </c>
    </row>
    <row r="32" spans="1:7">
      <c r="A32" s="201">
        <v>41091</v>
      </c>
      <c r="B32" s="169">
        <v>2172</v>
      </c>
      <c r="C32" s="169">
        <v>1199</v>
      </c>
      <c r="D32" s="170">
        <v>1.81</v>
      </c>
      <c r="E32" s="95">
        <v>1166</v>
      </c>
      <c r="F32" s="95">
        <v>395</v>
      </c>
      <c r="G32" s="171">
        <v>2.9518987341772154</v>
      </c>
    </row>
    <row r="33" spans="1:7">
      <c r="A33" s="201">
        <v>41134</v>
      </c>
      <c r="B33" s="169">
        <v>1178</v>
      </c>
      <c r="C33" s="169">
        <v>2226</v>
      </c>
      <c r="D33" s="170">
        <v>0.53</v>
      </c>
      <c r="E33" s="95">
        <v>510</v>
      </c>
      <c r="F33" s="95">
        <v>1054</v>
      </c>
      <c r="G33" s="171">
        <v>0.4838709677419355</v>
      </c>
    </row>
    <row r="34" spans="1:7">
      <c r="A34" s="201">
        <v>41177</v>
      </c>
      <c r="B34" s="169">
        <v>1723</v>
      </c>
      <c r="C34" s="169">
        <v>1692</v>
      </c>
      <c r="D34" s="170">
        <v>1.02</v>
      </c>
      <c r="E34" s="95">
        <v>894</v>
      </c>
      <c r="F34" s="95">
        <v>673</v>
      </c>
      <c r="G34" s="171">
        <v>1.3283803863298662</v>
      </c>
    </row>
    <row r="35" spans="1:7">
      <c r="A35" s="201">
        <v>41189</v>
      </c>
      <c r="B35" s="169">
        <v>2295</v>
      </c>
      <c r="C35" s="169">
        <v>1139</v>
      </c>
      <c r="D35" s="170">
        <v>2.0099999999999998</v>
      </c>
      <c r="E35" s="95">
        <v>1223</v>
      </c>
      <c r="F35" s="95">
        <v>345</v>
      </c>
      <c r="G35" s="171">
        <v>3.5449275362318842</v>
      </c>
    </row>
    <row r="36" spans="1:7">
      <c r="A36" s="201">
        <v>41232</v>
      </c>
      <c r="B36" s="169">
        <v>1414</v>
      </c>
      <c r="C36" s="169">
        <v>2014</v>
      </c>
      <c r="D36" s="170">
        <v>0.7</v>
      </c>
      <c r="E36" s="95">
        <v>640</v>
      </c>
      <c r="F36" s="95">
        <v>930</v>
      </c>
      <c r="G36" s="171">
        <v>0.68817204301075274</v>
      </c>
    </row>
    <row r="37" spans="1:7">
      <c r="A37" s="201">
        <v>41268</v>
      </c>
      <c r="B37" s="169">
        <v>1904</v>
      </c>
      <c r="C37" s="169">
        <v>1522</v>
      </c>
      <c r="D37" s="170">
        <v>1.25</v>
      </c>
      <c r="E37" s="95">
        <v>989</v>
      </c>
      <c r="F37" s="95">
        <v>587</v>
      </c>
      <c r="G37" s="171">
        <v>1.6848381601362863</v>
      </c>
    </row>
    <row r="38" spans="1:7">
      <c r="A38" s="201">
        <v>41304</v>
      </c>
      <c r="B38" s="169">
        <v>1514</v>
      </c>
      <c r="C38" s="169">
        <v>1495</v>
      </c>
      <c r="D38" s="170">
        <v>1.0127090301003345</v>
      </c>
      <c r="E38" s="95">
        <v>743</v>
      </c>
      <c r="F38" s="95">
        <v>837</v>
      </c>
      <c r="G38" s="171">
        <v>0.8876941457586619</v>
      </c>
    </row>
    <row r="39" spans="1:7">
      <c r="A39" s="201">
        <v>41312</v>
      </c>
      <c r="B39" s="169">
        <v>702</v>
      </c>
      <c r="C39" s="169">
        <v>2278</v>
      </c>
      <c r="D39" s="170">
        <v>0.30816505706760317</v>
      </c>
      <c r="E39" s="95">
        <v>174</v>
      </c>
      <c r="F39" s="95">
        <v>1400</v>
      </c>
      <c r="G39" s="387">
        <v>0.12428571428571429</v>
      </c>
    </row>
    <row r="40" spans="1:7">
      <c r="A40" s="201">
        <v>41340</v>
      </c>
      <c r="B40" s="169">
        <v>648</v>
      </c>
      <c r="C40" s="169">
        <v>2814</v>
      </c>
      <c r="D40" s="170">
        <f>B40/C40</f>
        <v>0.2302771855010661</v>
      </c>
      <c r="E40" s="95">
        <v>193</v>
      </c>
      <c r="F40" s="95">
        <v>1378</v>
      </c>
      <c r="G40" s="387">
        <v>0.14005805515239478</v>
      </c>
    </row>
    <row r="41" spans="1:7">
      <c r="A41" s="201">
        <v>41377</v>
      </c>
      <c r="B41" s="169">
        <v>1184</v>
      </c>
      <c r="C41" s="169">
        <v>2196</v>
      </c>
      <c r="D41" s="170">
        <v>0.53916211293260474</v>
      </c>
      <c r="E41" s="95">
        <v>521</v>
      </c>
      <c r="F41" s="95">
        <v>1045</v>
      </c>
      <c r="G41" s="387">
        <v>0.49856459330143543</v>
      </c>
    </row>
    <row r="42" spans="1:7">
      <c r="A42" s="201">
        <v>41407</v>
      </c>
      <c r="B42" s="169">
        <v>1638</v>
      </c>
      <c r="C42" s="169">
        <v>1613</v>
      </c>
      <c r="D42" s="170">
        <v>1.0154990700557966</v>
      </c>
      <c r="E42" s="95">
        <v>729</v>
      </c>
      <c r="F42" s="95">
        <v>594</v>
      </c>
      <c r="G42" s="387">
        <v>1.2272727272727273</v>
      </c>
    </row>
    <row r="43" spans="1:7">
      <c r="A43" s="201">
        <v>41438</v>
      </c>
      <c r="B43" s="169">
        <v>933</v>
      </c>
      <c r="C43" s="169">
        <v>2245</v>
      </c>
      <c r="D43" s="170">
        <v>0.41559020044543432</v>
      </c>
      <c r="E43" s="95">
        <v>242</v>
      </c>
      <c r="F43" s="95">
        <v>1081</v>
      </c>
      <c r="G43" s="387">
        <v>0.22386679000925069</v>
      </c>
    </row>
    <row r="44" spans="1:7">
      <c r="A44" s="201">
        <v>41468</v>
      </c>
      <c r="B44" s="169">
        <v>1156</v>
      </c>
      <c r="C44" s="169">
        <v>2006</v>
      </c>
      <c r="D44" s="170">
        <v>0.57627118644067798</v>
      </c>
      <c r="E44" s="95">
        <v>427</v>
      </c>
      <c r="F44" s="95">
        <v>901</v>
      </c>
      <c r="G44" s="387">
        <v>0.47391786903440619</v>
      </c>
    </row>
    <row r="45" spans="1:7">
      <c r="A45" s="201">
        <v>41499</v>
      </c>
      <c r="B45" s="169">
        <v>823</v>
      </c>
      <c r="C45" s="169">
        <v>2347</v>
      </c>
      <c r="D45" s="170">
        <v>0.35066041755432464</v>
      </c>
      <c r="E45" s="95">
        <v>175</v>
      </c>
      <c r="F45" s="95">
        <v>1021</v>
      </c>
      <c r="G45" s="387">
        <v>0.17140058765915769</v>
      </c>
    </row>
    <row r="46" spans="1:7">
      <c r="A46" s="201">
        <v>41530</v>
      </c>
      <c r="B46" s="169">
        <v>1819</v>
      </c>
      <c r="C46" s="169">
        <v>1371</v>
      </c>
      <c r="D46" s="170">
        <v>1.3267687819110139</v>
      </c>
      <c r="E46" s="95">
        <v>835</v>
      </c>
      <c r="F46" s="95">
        <v>360</v>
      </c>
      <c r="G46" s="387">
        <v>2.3194444444444446</v>
      </c>
    </row>
    <row r="47" spans="1:7">
      <c r="A47" s="201">
        <v>41560</v>
      </c>
      <c r="B47" s="169">
        <v>2012</v>
      </c>
      <c r="C47" s="169">
        <v>1245</v>
      </c>
      <c r="D47" s="170">
        <v>1.6160642570281125</v>
      </c>
      <c r="E47" s="95">
        <v>916</v>
      </c>
      <c r="F47" s="95">
        <v>273</v>
      </c>
      <c r="G47" s="387">
        <v>3.3553113553113554</v>
      </c>
    </row>
    <row r="48" spans="1:7">
      <c r="A48" s="201">
        <v>41591</v>
      </c>
      <c r="B48" s="169">
        <v>1954</v>
      </c>
      <c r="C48" s="169">
        <v>1328</v>
      </c>
      <c r="D48" s="170">
        <v>1.4713855421686748</v>
      </c>
      <c r="E48" s="95">
        <v>820</v>
      </c>
      <c r="F48" s="95">
        <v>354</v>
      </c>
      <c r="G48" s="387">
        <v>2.3163841807909606</v>
      </c>
    </row>
    <row r="49" spans="1:7">
      <c r="A49" s="201">
        <v>41621</v>
      </c>
      <c r="B49" s="169">
        <v>1819</v>
      </c>
      <c r="C49" s="169">
        <v>1470</v>
      </c>
      <c r="D49" s="170">
        <f>B49/C49</f>
        <v>1.2374149659863947</v>
      </c>
      <c r="E49" s="95">
        <v>757</v>
      </c>
      <c r="F49" s="95">
        <v>423</v>
      </c>
      <c r="G49" s="387">
        <f>E49/F49</f>
        <v>1.7895981087470449</v>
      </c>
    </row>
    <row r="50" spans="1:7">
      <c r="A50" s="201">
        <v>41669</v>
      </c>
      <c r="B50" s="169">
        <v>1978</v>
      </c>
      <c r="C50" s="169">
        <v>892</v>
      </c>
      <c r="D50" s="170">
        <v>2.217488789237668</v>
      </c>
      <c r="E50" s="95">
        <v>660</v>
      </c>
      <c r="F50" s="95">
        <v>515</v>
      </c>
      <c r="G50" s="171">
        <v>1.2815533980582525</v>
      </c>
    </row>
    <row r="51" spans="1:7">
      <c r="A51" s="201">
        <v>41677</v>
      </c>
      <c r="B51" s="169">
        <v>897</v>
      </c>
      <c r="C51" s="169">
        <v>1810</v>
      </c>
      <c r="D51" s="170">
        <v>0.49558011049723755</v>
      </c>
      <c r="E51" s="95">
        <v>382</v>
      </c>
      <c r="F51" s="95">
        <v>1138</v>
      </c>
      <c r="G51" s="387">
        <v>0.33567662565905099</v>
      </c>
    </row>
    <row r="52" spans="1:7">
      <c r="A52" s="201">
        <v>41705</v>
      </c>
      <c r="B52" s="169">
        <v>1655</v>
      </c>
      <c r="C52" s="169">
        <v>1367</v>
      </c>
      <c r="D52" s="170">
        <v>1.21</v>
      </c>
      <c r="E52" s="95">
        <v>968</v>
      </c>
      <c r="F52" s="95">
        <v>556</v>
      </c>
      <c r="G52" s="387">
        <v>1.7410071942446044</v>
      </c>
    </row>
    <row r="53" spans="1:7">
      <c r="A53" s="201">
        <v>41742</v>
      </c>
      <c r="B53" s="169">
        <v>2439</v>
      </c>
      <c r="C53" s="169">
        <v>1039</v>
      </c>
      <c r="D53" s="170">
        <v>2.3474494706448508</v>
      </c>
      <c r="E53" s="95">
        <v>1316</v>
      </c>
      <c r="F53" s="95">
        <v>219</v>
      </c>
      <c r="G53" s="387">
        <v>6.0091324200913245</v>
      </c>
    </row>
    <row r="54" spans="1:7">
      <c r="A54" s="201">
        <v>41772</v>
      </c>
      <c r="B54" s="169">
        <v>2478</v>
      </c>
      <c r="C54" s="169">
        <v>1033</v>
      </c>
      <c r="D54" s="170">
        <v>2.398838334946757</v>
      </c>
      <c r="E54" s="95">
        <v>1241</v>
      </c>
      <c r="F54" s="95">
        <v>306</v>
      </c>
      <c r="G54" s="387">
        <v>4.0555555555555554</v>
      </c>
    </row>
    <row r="55" spans="1:7">
      <c r="A55" s="201">
        <v>41803</v>
      </c>
      <c r="B55" s="169">
        <v>3013</v>
      </c>
      <c r="C55" s="169">
        <v>559</v>
      </c>
      <c r="D55" s="170">
        <v>5.3899821109123431</v>
      </c>
      <c r="E55" s="95">
        <v>1432</v>
      </c>
      <c r="F55" s="95">
        <v>118</v>
      </c>
      <c r="G55" s="387">
        <v>12.135593220338983</v>
      </c>
    </row>
    <row r="56" spans="1:7">
      <c r="A56" s="201">
        <v>41833</v>
      </c>
      <c r="B56" s="169">
        <v>2082</v>
      </c>
      <c r="C56" s="169">
        <v>1506</v>
      </c>
      <c r="D56" s="170">
        <v>1.3824701195219125</v>
      </c>
      <c r="E56" s="95">
        <v>894</v>
      </c>
      <c r="F56" s="95">
        <v>654</v>
      </c>
      <c r="G56" s="387">
        <v>1.3669724770642202</v>
      </c>
    </row>
    <row r="57" spans="1:7">
      <c r="A57" s="201">
        <v>41864</v>
      </c>
      <c r="B57" s="169">
        <v>1546</v>
      </c>
      <c r="C57" s="169">
        <v>2026</v>
      </c>
      <c r="D57" s="170">
        <v>0.76307996051332672</v>
      </c>
      <c r="E57" s="95">
        <v>639</v>
      </c>
      <c r="F57" s="95">
        <v>953</v>
      </c>
      <c r="G57" s="387">
        <v>0.670514165792235</v>
      </c>
    </row>
    <row r="58" spans="1:7">
      <c r="A58" s="201">
        <v>41895</v>
      </c>
      <c r="B58" s="169">
        <v>2351</v>
      </c>
      <c r="C58" s="169">
        <v>1249</v>
      </c>
      <c r="D58" s="170">
        <v>1.88</v>
      </c>
      <c r="E58" s="95">
        <v>1121</v>
      </c>
      <c r="F58" s="95">
        <v>468</v>
      </c>
      <c r="G58" s="387">
        <v>2.3952991450000001</v>
      </c>
    </row>
    <row r="59" spans="1:7">
      <c r="A59" s="201">
        <v>41925</v>
      </c>
      <c r="B59" s="169">
        <v>1431</v>
      </c>
      <c r="C59" s="169">
        <v>2177</v>
      </c>
      <c r="D59" s="170">
        <v>0.66</v>
      </c>
      <c r="E59" s="95">
        <v>516</v>
      </c>
      <c r="F59" s="95">
        <v>1071</v>
      </c>
      <c r="G59" s="387">
        <v>0.5</v>
      </c>
    </row>
    <row r="60" spans="1:7">
      <c r="A60" s="201">
        <v>41956</v>
      </c>
      <c r="B60" s="169">
        <v>1944</v>
      </c>
      <c r="C60" s="169">
        <v>1143</v>
      </c>
      <c r="D60" s="170">
        <v>1.7</v>
      </c>
      <c r="E60" s="95">
        <v>1012</v>
      </c>
      <c r="F60" s="95">
        <v>548</v>
      </c>
      <c r="G60" s="387">
        <v>1.8467153284671534</v>
      </c>
    </row>
    <row r="61" spans="1:7">
      <c r="A61" s="201">
        <v>41986</v>
      </c>
      <c r="B61" s="169">
        <v>1332</v>
      </c>
      <c r="C61" s="169">
        <v>1762</v>
      </c>
      <c r="D61" s="170">
        <v>0.76</v>
      </c>
      <c r="E61" s="95">
        <v>552</v>
      </c>
      <c r="F61" s="95">
        <v>1007</v>
      </c>
      <c r="G61" s="387">
        <v>0.54816285998013903</v>
      </c>
    </row>
    <row r="62" spans="1:7">
      <c r="A62" s="201">
        <v>42017</v>
      </c>
      <c r="B62" s="169">
        <v>1733</v>
      </c>
      <c r="C62" s="169">
        <v>1728</v>
      </c>
      <c r="D62" s="170">
        <v>1</v>
      </c>
      <c r="E62" s="95">
        <v>977</v>
      </c>
      <c r="F62" s="95">
        <v>576</v>
      </c>
      <c r="G62" s="387">
        <v>1.6961805555555556</v>
      </c>
    </row>
    <row r="63" spans="1:7">
      <c r="A63" s="201">
        <v>42048</v>
      </c>
      <c r="B63" s="169">
        <v>1433</v>
      </c>
      <c r="C63" s="169">
        <v>2159</v>
      </c>
      <c r="D63" s="170">
        <v>0.66</v>
      </c>
      <c r="E63" s="95">
        <v>593</v>
      </c>
      <c r="F63" s="95">
        <v>913</v>
      </c>
      <c r="G63" s="387">
        <v>0.64950711938663741</v>
      </c>
    </row>
    <row r="64" spans="1:7">
      <c r="A64" s="201">
        <v>42076</v>
      </c>
      <c r="B64" s="169">
        <v>1112</v>
      </c>
      <c r="C64" s="169">
        <v>2487</v>
      </c>
      <c r="D64" s="170">
        <v>0.45</v>
      </c>
      <c r="E64" s="95">
        <v>593</v>
      </c>
      <c r="F64" s="95">
        <v>1042</v>
      </c>
      <c r="G64" s="387">
        <v>0.56909788867562383</v>
      </c>
    </row>
    <row r="65" spans="1:7">
      <c r="A65" s="201">
        <v>42107</v>
      </c>
      <c r="B65" s="169">
        <v>1926</v>
      </c>
      <c r="C65" s="169">
        <v>1600</v>
      </c>
      <c r="D65" s="170">
        <v>1.2</v>
      </c>
      <c r="E65" s="95">
        <v>898</v>
      </c>
      <c r="F65" s="95">
        <v>625</v>
      </c>
      <c r="G65" s="387">
        <v>1.4368000000000001</v>
      </c>
    </row>
    <row r="66" spans="1:7">
      <c r="A66" s="201">
        <v>42137</v>
      </c>
      <c r="B66" s="169">
        <v>1226</v>
      </c>
      <c r="C66" s="169">
        <v>2267</v>
      </c>
      <c r="D66" s="170">
        <v>0.54080282311424788</v>
      </c>
      <c r="E66" s="95">
        <v>402</v>
      </c>
      <c r="F66" s="95">
        <v>1114</v>
      </c>
      <c r="G66" s="387">
        <v>0.3608617594254937</v>
      </c>
    </row>
    <row r="67" spans="1:7">
      <c r="A67" s="201">
        <v>42168</v>
      </c>
      <c r="B67" s="169">
        <v>1102</v>
      </c>
      <c r="C67" s="169">
        <v>2387</v>
      </c>
      <c r="D67" s="170">
        <v>0.46</v>
      </c>
      <c r="E67" s="95">
        <v>404</v>
      </c>
      <c r="F67" s="95">
        <v>1113</v>
      </c>
      <c r="G67" s="387">
        <v>0.36298292902066487</v>
      </c>
    </row>
    <row r="68" spans="1:7">
      <c r="A68" s="201">
        <v>42198</v>
      </c>
      <c r="B68" s="169">
        <v>2425</v>
      </c>
      <c r="C68" s="169">
        <v>1105</v>
      </c>
      <c r="D68" s="170">
        <v>2.19</v>
      </c>
      <c r="E68" s="95">
        <v>1210</v>
      </c>
      <c r="F68" s="95">
        <v>310</v>
      </c>
      <c r="G68" s="387">
        <v>3.903225806451613</v>
      </c>
    </row>
    <row r="69" spans="1:7">
      <c r="A69" s="201">
        <v>42229</v>
      </c>
      <c r="B69" s="169">
        <v>1867</v>
      </c>
      <c r="C69" s="169">
        <v>1738</v>
      </c>
      <c r="D69" s="170">
        <v>1.07</v>
      </c>
      <c r="E69" s="95">
        <v>773</v>
      </c>
      <c r="F69" s="95">
        <v>751</v>
      </c>
      <c r="G69" s="387">
        <v>1.0292942743009321</v>
      </c>
    </row>
    <row r="70" spans="1:7">
      <c r="A70" s="201">
        <v>42260</v>
      </c>
      <c r="B70" s="169">
        <v>730</v>
      </c>
      <c r="C70" s="169">
        <v>2755</v>
      </c>
      <c r="D70" s="170">
        <v>0.26</v>
      </c>
      <c r="E70" s="95">
        <v>201</v>
      </c>
      <c r="F70" s="95">
        <v>1335</v>
      </c>
      <c r="G70" s="387">
        <v>0.15056179775280898</v>
      </c>
    </row>
    <row r="71" spans="1:7">
      <c r="A71" s="201">
        <v>42290</v>
      </c>
      <c r="B71" s="169">
        <v>2473</v>
      </c>
      <c r="C71" s="169">
        <v>1020</v>
      </c>
      <c r="D71" s="170">
        <v>2.4245098039215685</v>
      </c>
      <c r="E71" s="95">
        <v>1278</v>
      </c>
      <c r="F71" s="95">
        <v>258</v>
      </c>
      <c r="G71" s="387">
        <v>4.9534883720930232</v>
      </c>
    </row>
    <row r="72" spans="1:7">
      <c r="A72" s="201">
        <v>42321</v>
      </c>
      <c r="B72" s="169">
        <v>1674</v>
      </c>
      <c r="C72" s="169">
        <v>1808</v>
      </c>
      <c r="D72" s="170">
        <v>0.93</v>
      </c>
      <c r="E72" s="95">
        <v>662</v>
      </c>
      <c r="F72" s="95">
        <v>882</v>
      </c>
      <c r="G72" s="387">
        <v>0.75056689342403626</v>
      </c>
    </row>
    <row r="73" spans="1:7">
      <c r="A73" s="201">
        <v>42351</v>
      </c>
      <c r="B73" s="169">
        <v>2313</v>
      </c>
      <c r="C73" s="169">
        <v>1147</v>
      </c>
      <c r="D73" s="170">
        <v>2.02</v>
      </c>
      <c r="E73" s="95">
        <v>1068</v>
      </c>
      <c r="F73" s="95">
        <v>476</v>
      </c>
      <c r="G73" s="387">
        <v>2.2436974789915967</v>
      </c>
    </row>
    <row r="74" spans="1:7" s="564" customFormat="1" ht="12">
      <c r="A74" s="565" t="s">
        <v>187</v>
      </c>
      <c r="B74" s="561"/>
      <c r="C74" s="561"/>
      <c r="D74" s="561"/>
      <c r="E74" s="562"/>
      <c r="F74" s="562"/>
      <c r="G74" s="563"/>
    </row>
    <row r="75" spans="1:7">
      <c r="A75" s="12"/>
      <c r="E75" s="20"/>
      <c r="F75" s="20"/>
      <c r="G75" s="19"/>
    </row>
    <row r="76" spans="1:7">
      <c r="E76" s="20"/>
      <c r="F76" s="20"/>
      <c r="G76" s="19"/>
    </row>
    <row r="77" spans="1:7">
      <c r="A77" s="294"/>
      <c r="E77" s="20"/>
      <c r="F77" s="20"/>
      <c r="G77" s="19"/>
    </row>
    <row r="78" spans="1:7">
      <c r="E78" s="20"/>
      <c r="F78" s="20"/>
      <c r="G78" s="19"/>
    </row>
    <row r="79" spans="1:7">
      <c r="E79" s="20"/>
      <c r="F79" s="20"/>
      <c r="G79" s="19"/>
    </row>
    <row r="80" spans="1:7">
      <c r="E80" s="20"/>
      <c r="F80" s="20"/>
      <c r="G80" s="19"/>
    </row>
    <row r="81" spans="5:7">
      <c r="E81" s="20"/>
      <c r="F81" s="20"/>
      <c r="G81" s="19"/>
    </row>
    <row r="82" spans="5:7">
      <c r="E82" s="20"/>
      <c r="F82" s="20"/>
      <c r="G82" s="19"/>
    </row>
    <row r="83" spans="5:7">
      <c r="E83" s="20"/>
      <c r="F83" s="20"/>
      <c r="G83" s="19"/>
    </row>
    <row r="84" spans="5:7">
      <c r="E84" s="20"/>
      <c r="F84" s="20"/>
      <c r="G84" s="19"/>
    </row>
    <row r="85" spans="5:7">
      <c r="E85" s="20"/>
      <c r="F85" s="20"/>
      <c r="G85" s="19"/>
    </row>
    <row r="86" spans="5:7">
      <c r="E86" s="20"/>
      <c r="F86" s="20"/>
      <c r="G86" s="19"/>
    </row>
    <row r="87" spans="5:7">
      <c r="E87" s="20"/>
      <c r="F87" s="20"/>
      <c r="G87" s="19"/>
    </row>
    <row r="88" spans="5:7">
      <c r="E88" s="20"/>
      <c r="F88" s="20"/>
      <c r="G88" s="19"/>
    </row>
    <row r="89" spans="5:7">
      <c r="E89" s="20"/>
      <c r="F89" s="20"/>
      <c r="G89" s="19"/>
    </row>
    <row r="90" spans="5:7">
      <c r="E90" s="20"/>
      <c r="F90" s="20"/>
      <c r="G90" s="19"/>
    </row>
    <row r="91" spans="5:7">
      <c r="E91" s="20"/>
      <c r="F91" s="20"/>
      <c r="G91" s="19"/>
    </row>
    <row r="92" spans="5:7">
      <c r="E92" s="20"/>
      <c r="F92" s="20"/>
      <c r="G92" s="19"/>
    </row>
    <row r="93" spans="5:7">
      <c r="E93" s="20"/>
      <c r="F93" s="20"/>
      <c r="G93" s="19"/>
    </row>
    <row r="94" spans="5:7">
      <c r="E94" s="20"/>
      <c r="F94" s="20"/>
      <c r="G94" s="19"/>
    </row>
    <row r="95" spans="5:7">
      <c r="E95" s="20"/>
      <c r="F95" s="20"/>
      <c r="G95" s="19"/>
    </row>
    <row r="96" spans="5:7">
      <c r="E96" s="20"/>
      <c r="F96" s="20"/>
      <c r="G96" s="19"/>
    </row>
    <row r="97" spans="5:7">
      <c r="E97" s="20"/>
      <c r="F97" s="20"/>
      <c r="G97" s="19"/>
    </row>
    <row r="98" spans="5:7">
      <c r="E98" s="20"/>
      <c r="F98" s="20"/>
      <c r="G98" s="19"/>
    </row>
    <row r="99" spans="5:7">
      <c r="E99" s="20"/>
      <c r="F99" s="20"/>
      <c r="G99" s="19"/>
    </row>
    <row r="100" spans="5:7">
      <c r="E100" s="20"/>
      <c r="F100" s="20"/>
      <c r="G100" s="19"/>
    </row>
    <row r="101" spans="5:7">
      <c r="E101" s="20"/>
      <c r="F101" s="20"/>
      <c r="G101" s="19"/>
    </row>
    <row r="102" spans="5:7">
      <c r="E102" s="20"/>
      <c r="F102" s="20"/>
      <c r="G102" s="19"/>
    </row>
    <row r="103" spans="5:7">
      <c r="E103" s="20"/>
      <c r="F103" s="20"/>
      <c r="G103" s="19"/>
    </row>
    <row r="104" spans="5:7">
      <c r="E104" s="20"/>
      <c r="F104" s="20"/>
      <c r="G104" s="19"/>
    </row>
    <row r="105" spans="5:7">
      <c r="E105" s="20"/>
      <c r="F105" s="20"/>
      <c r="G105" s="19"/>
    </row>
  </sheetData>
  <mergeCells count="3">
    <mergeCell ref="A2:A3"/>
    <mergeCell ref="B2:D2"/>
    <mergeCell ref="E2:G2"/>
  </mergeCells>
  <pageMargins left="0.7" right="0.7" top="0.75" bottom="0.75" header="0.3" footer="0.3"/>
  <pageSetup orientation="landscape" r:id="rId1"/>
</worksheet>
</file>

<file path=xl/worksheets/sheet21.xml><?xml version="1.0" encoding="utf-8"?>
<worksheet xmlns="http://schemas.openxmlformats.org/spreadsheetml/2006/main" xmlns:r="http://schemas.openxmlformats.org/officeDocument/2006/relationships">
  <sheetPr>
    <tabColor rgb="FF92D050"/>
  </sheetPr>
  <dimension ref="A1:K74"/>
  <sheetViews>
    <sheetView workbookViewId="0">
      <selection activeCell="M9" sqref="M9"/>
    </sheetView>
  </sheetViews>
  <sheetFormatPr defaultRowHeight="12.75"/>
  <cols>
    <col min="1" max="1" width="17.1640625" style="102" customWidth="1"/>
    <col min="2" max="2" width="9.33203125" style="30" customWidth="1"/>
    <col min="3" max="3" width="9.5" style="30" customWidth="1"/>
    <col min="4" max="4" width="8.83203125" style="30" customWidth="1"/>
    <col min="5" max="5" width="9.6640625" style="30" customWidth="1"/>
    <col min="6" max="6" width="10.1640625" style="30" customWidth="1"/>
    <col min="7" max="7" width="9.5" style="30" customWidth="1"/>
    <col min="8" max="8" width="9.83203125" style="30" customWidth="1"/>
    <col min="9" max="9" width="9.1640625" style="30" customWidth="1"/>
    <col min="10" max="10" width="9.33203125" style="30" customWidth="1"/>
    <col min="11" max="11" width="9.6640625" style="30" customWidth="1"/>
    <col min="12" max="250" width="9.33203125" style="30"/>
    <col min="251" max="251" width="17.1640625" style="30" customWidth="1"/>
    <col min="252" max="252" width="9.33203125" style="30" customWidth="1"/>
    <col min="253" max="253" width="9.5" style="30" customWidth="1"/>
    <col min="254" max="254" width="8.83203125" style="30" customWidth="1"/>
    <col min="255" max="255" width="9.6640625" style="30" customWidth="1"/>
    <col min="256" max="256" width="10.1640625" style="30" customWidth="1"/>
    <col min="257" max="257" width="9.5" style="30" customWidth="1"/>
    <col min="258" max="258" width="9.83203125" style="30" customWidth="1"/>
    <col min="259" max="259" width="9.1640625" style="30" customWidth="1"/>
    <col min="260" max="260" width="9.33203125" style="30" customWidth="1"/>
    <col min="261" max="261" width="9.6640625" style="30" customWidth="1"/>
    <col min="262" max="506" width="9.33203125" style="30"/>
    <col min="507" max="507" width="17.1640625" style="30" customWidth="1"/>
    <col min="508" max="508" width="9.33203125" style="30" customWidth="1"/>
    <col min="509" max="509" width="9.5" style="30" customWidth="1"/>
    <col min="510" max="510" width="8.83203125" style="30" customWidth="1"/>
    <col min="511" max="511" width="9.6640625" style="30" customWidth="1"/>
    <col min="512" max="512" width="10.1640625" style="30" customWidth="1"/>
    <col min="513" max="513" width="9.5" style="30" customWidth="1"/>
    <col min="514" max="514" width="9.83203125" style="30" customWidth="1"/>
    <col min="515" max="515" width="9.1640625" style="30" customWidth="1"/>
    <col min="516" max="516" width="9.33203125" style="30" customWidth="1"/>
    <col min="517" max="517" width="9.6640625" style="30" customWidth="1"/>
    <col min="518" max="762" width="9.33203125" style="30"/>
    <col min="763" max="763" width="17.1640625" style="30" customWidth="1"/>
    <col min="764" max="764" width="9.33203125" style="30" customWidth="1"/>
    <col min="765" max="765" width="9.5" style="30" customWidth="1"/>
    <col min="766" max="766" width="8.83203125" style="30" customWidth="1"/>
    <col min="767" max="767" width="9.6640625" style="30" customWidth="1"/>
    <col min="768" max="768" width="10.1640625" style="30" customWidth="1"/>
    <col min="769" max="769" width="9.5" style="30" customWidth="1"/>
    <col min="770" max="770" width="9.83203125" style="30" customWidth="1"/>
    <col min="771" max="771" width="9.1640625" style="30" customWidth="1"/>
    <col min="772" max="772" width="9.33203125" style="30" customWidth="1"/>
    <col min="773" max="773" width="9.6640625" style="30" customWidth="1"/>
    <col min="774" max="1018" width="9.33203125" style="30"/>
    <col min="1019" max="1019" width="17.1640625" style="30" customWidth="1"/>
    <col min="1020" max="1020" width="9.33203125" style="30" customWidth="1"/>
    <col min="1021" max="1021" width="9.5" style="30" customWidth="1"/>
    <col min="1022" max="1022" width="8.83203125" style="30" customWidth="1"/>
    <col min="1023" max="1023" width="9.6640625" style="30" customWidth="1"/>
    <col min="1024" max="1024" width="10.1640625" style="30" customWidth="1"/>
    <col min="1025" max="1025" width="9.5" style="30" customWidth="1"/>
    <col min="1026" max="1026" width="9.83203125" style="30" customWidth="1"/>
    <col min="1027" max="1027" width="9.1640625" style="30" customWidth="1"/>
    <col min="1028" max="1028" width="9.33203125" style="30" customWidth="1"/>
    <col min="1029" max="1029" width="9.6640625" style="30" customWidth="1"/>
    <col min="1030" max="1274" width="9.33203125" style="30"/>
    <col min="1275" max="1275" width="17.1640625" style="30" customWidth="1"/>
    <col min="1276" max="1276" width="9.33203125" style="30" customWidth="1"/>
    <col min="1277" max="1277" width="9.5" style="30" customWidth="1"/>
    <col min="1278" max="1278" width="8.83203125" style="30" customWidth="1"/>
    <col min="1279" max="1279" width="9.6640625" style="30" customWidth="1"/>
    <col min="1280" max="1280" width="10.1640625" style="30" customWidth="1"/>
    <col min="1281" max="1281" width="9.5" style="30" customWidth="1"/>
    <col min="1282" max="1282" width="9.83203125" style="30" customWidth="1"/>
    <col min="1283" max="1283" width="9.1640625" style="30" customWidth="1"/>
    <col min="1284" max="1284" width="9.33203125" style="30" customWidth="1"/>
    <col min="1285" max="1285" width="9.6640625" style="30" customWidth="1"/>
    <col min="1286" max="1530" width="9.33203125" style="30"/>
    <col min="1531" max="1531" width="17.1640625" style="30" customWidth="1"/>
    <col min="1532" max="1532" width="9.33203125" style="30" customWidth="1"/>
    <col min="1533" max="1533" width="9.5" style="30" customWidth="1"/>
    <col min="1534" max="1534" width="8.83203125" style="30" customWidth="1"/>
    <col min="1535" max="1535" width="9.6640625" style="30" customWidth="1"/>
    <col min="1536" max="1536" width="10.1640625" style="30" customWidth="1"/>
    <col min="1537" max="1537" width="9.5" style="30" customWidth="1"/>
    <col min="1538" max="1538" width="9.83203125" style="30" customWidth="1"/>
    <col min="1539" max="1539" width="9.1640625" style="30" customWidth="1"/>
    <col min="1540" max="1540" width="9.33203125" style="30" customWidth="1"/>
    <col min="1541" max="1541" width="9.6640625" style="30" customWidth="1"/>
    <col min="1542" max="1786" width="9.33203125" style="30"/>
    <col min="1787" max="1787" width="17.1640625" style="30" customWidth="1"/>
    <col min="1788" max="1788" width="9.33203125" style="30" customWidth="1"/>
    <col min="1789" max="1789" width="9.5" style="30" customWidth="1"/>
    <col min="1790" max="1790" width="8.83203125" style="30" customWidth="1"/>
    <col min="1791" max="1791" width="9.6640625" style="30" customWidth="1"/>
    <col min="1792" max="1792" width="10.1640625" style="30" customWidth="1"/>
    <col min="1793" max="1793" width="9.5" style="30" customWidth="1"/>
    <col min="1794" max="1794" width="9.83203125" style="30" customWidth="1"/>
    <col min="1795" max="1795" width="9.1640625" style="30" customWidth="1"/>
    <col min="1796" max="1796" width="9.33203125" style="30" customWidth="1"/>
    <col min="1797" max="1797" width="9.6640625" style="30" customWidth="1"/>
    <col min="1798" max="2042" width="9.33203125" style="30"/>
    <col min="2043" max="2043" width="17.1640625" style="30" customWidth="1"/>
    <col min="2044" max="2044" width="9.33203125" style="30" customWidth="1"/>
    <col min="2045" max="2045" width="9.5" style="30" customWidth="1"/>
    <col min="2046" max="2046" width="8.83203125" style="30" customWidth="1"/>
    <col min="2047" max="2047" width="9.6640625" style="30" customWidth="1"/>
    <col min="2048" max="2048" width="10.1640625" style="30" customWidth="1"/>
    <col min="2049" max="2049" width="9.5" style="30" customWidth="1"/>
    <col min="2050" max="2050" width="9.83203125" style="30" customWidth="1"/>
    <col min="2051" max="2051" width="9.1640625" style="30" customWidth="1"/>
    <col min="2052" max="2052" width="9.33203125" style="30" customWidth="1"/>
    <col min="2053" max="2053" width="9.6640625" style="30" customWidth="1"/>
    <col min="2054" max="2298" width="9.33203125" style="30"/>
    <col min="2299" max="2299" width="17.1640625" style="30" customWidth="1"/>
    <col min="2300" max="2300" width="9.33203125" style="30" customWidth="1"/>
    <col min="2301" max="2301" width="9.5" style="30" customWidth="1"/>
    <col min="2302" max="2302" width="8.83203125" style="30" customWidth="1"/>
    <col min="2303" max="2303" width="9.6640625" style="30" customWidth="1"/>
    <col min="2304" max="2304" width="10.1640625" style="30" customWidth="1"/>
    <col min="2305" max="2305" width="9.5" style="30" customWidth="1"/>
    <col min="2306" max="2306" width="9.83203125" style="30" customWidth="1"/>
    <col min="2307" max="2307" width="9.1640625" style="30" customWidth="1"/>
    <col min="2308" max="2308" width="9.33203125" style="30" customWidth="1"/>
    <col min="2309" max="2309" width="9.6640625" style="30" customWidth="1"/>
    <col min="2310" max="2554" width="9.33203125" style="30"/>
    <col min="2555" max="2555" width="17.1640625" style="30" customWidth="1"/>
    <col min="2556" max="2556" width="9.33203125" style="30" customWidth="1"/>
    <col min="2557" max="2557" width="9.5" style="30" customWidth="1"/>
    <col min="2558" max="2558" width="8.83203125" style="30" customWidth="1"/>
    <col min="2559" max="2559" width="9.6640625" style="30" customWidth="1"/>
    <col min="2560" max="2560" width="10.1640625" style="30" customWidth="1"/>
    <col min="2561" max="2561" width="9.5" style="30" customWidth="1"/>
    <col min="2562" max="2562" width="9.83203125" style="30" customWidth="1"/>
    <col min="2563" max="2563" width="9.1640625" style="30" customWidth="1"/>
    <col min="2564" max="2564" width="9.33203125" style="30" customWidth="1"/>
    <col min="2565" max="2565" width="9.6640625" style="30" customWidth="1"/>
    <col min="2566" max="2810" width="9.33203125" style="30"/>
    <col min="2811" max="2811" width="17.1640625" style="30" customWidth="1"/>
    <col min="2812" max="2812" width="9.33203125" style="30" customWidth="1"/>
    <col min="2813" max="2813" width="9.5" style="30" customWidth="1"/>
    <col min="2814" max="2814" width="8.83203125" style="30" customWidth="1"/>
    <col min="2815" max="2815" width="9.6640625" style="30" customWidth="1"/>
    <col min="2816" max="2816" width="10.1640625" style="30" customWidth="1"/>
    <col min="2817" max="2817" width="9.5" style="30" customWidth="1"/>
    <col min="2818" max="2818" width="9.83203125" style="30" customWidth="1"/>
    <col min="2819" max="2819" width="9.1640625" style="30" customWidth="1"/>
    <col min="2820" max="2820" width="9.33203125" style="30" customWidth="1"/>
    <col min="2821" max="2821" width="9.6640625" style="30" customWidth="1"/>
    <col min="2822" max="3066" width="9.33203125" style="30"/>
    <col min="3067" max="3067" width="17.1640625" style="30" customWidth="1"/>
    <col min="3068" max="3068" width="9.33203125" style="30" customWidth="1"/>
    <col min="3069" max="3069" width="9.5" style="30" customWidth="1"/>
    <col min="3070" max="3070" width="8.83203125" style="30" customWidth="1"/>
    <col min="3071" max="3071" width="9.6640625" style="30" customWidth="1"/>
    <col min="3072" max="3072" width="10.1640625" style="30" customWidth="1"/>
    <col min="3073" max="3073" width="9.5" style="30" customWidth="1"/>
    <col min="3074" max="3074" width="9.83203125" style="30" customWidth="1"/>
    <col min="3075" max="3075" width="9.1640625" style="30" customWidth="1"/>
    <col min="3076" max="3076" width="9.33203125" style="30" customWidth="1"/>
    <col min="3077" max="3077" width="9.6640625" style="30" customWidth="1"/>
    <col min="3078" max="3322" width="9.33203125" style="30"/>
    <col min="3323" max="3323" width="17.1640625" style="30" customWidth="1"/>
    <col min="3324" max="3324" width="9.33203125" style="30" customWidth="1"/>
    <col min="3325" max="3325" width="9.5" style="30" customWidth="1"/>
    <col min="3326" max="3326" width="8.83203125" style="30" customWidth="1"/>
    <col min="3327" max="3327" width="9.6640625" style="30" customWidth="1"/>
    <col min="3328" max="3328" width="10.1640625" style="30" customWidth="1"/>
    <col min="3329" max="3329" width="9.5" style="30" customWidth="1"/>
    <col min="3330" max="3330" width="9.83203125" style="30" customWidth="1"/>
    <col min="3331" max="3331" width="9.1640625" style="30" customWidth="1"/>
    <col min="3332" max="3332" width="9.33203125" style="30" customWidth="1"/>
    <col min="3333" max="3333" width="9.6640625" style="30" customWidth="1"/>
    <col min="3334" max="3578" width="9.33203125" style="30"/>
    <col min="3579" max="3579" width="17.1640625" style="30" customWidth="1"/>
    <col min="3580" max="3580" width="9.33203125" style="30" customWidth="1"/>
    <col min="3581" max="3581" width="9.5" style="30" customWidth="1"/>
    <col min="3582" max="3582" width="8.83203125" style="30" customWidth="1"/>
    <col min="3583" max="3583" width="9.6640625" style="30" customWidth="1"/>
    <col min="3584" max="3584" width="10.1640625" style="30" customWidth="1"/>
    <col min="3585" max="3585" width="9.5" style="30" customWidth="1"/>
    <col min="3586" max="3586" width="9.83203125" style="30" customWidth="1"/>
    <col min="3587" max="3587" width="9.1640625" style="30" customWidth="1"/>
    <col min="3588" max="3588" width="9.33203125" style="30" customWidth="1"/>
    <col min="3589" max="3589" width="9.6640625" style="30" customWidth="1"/>
    <col min="3590" max="3834" width="9.33203125" style="30"/>
    <col min="3835" max="3835" width="17.1640625" style="30" customWidth="1"/>
    <col min="3836" max="3836" width="9.33203125" style="30" customWidth="1"/>
    <col min="3837" max="3837" width="9.5" style="30" customWidth="1"/>
    <col min="3838" max="3838" width="8.83203125" style="30" customWidth="1"/>
    <col min="3839" max="3839" width="9.6640625" style="30" customWidth="1"/>
    <col min="3840" max="3840" width="10.1640625" style="30" customWidth="1"/>
    <col min="3841" max="3841" width="9.5" style="30" customWidth="1"/>
    <col min="3842" max="3842" width="9.83203125" style="30" customWidth="1"/>
    <col min="3843" max="3843" width="9.1640625" style="30" customWidth="1"/>
    <col min="3844" max="3844" width="9.33203125" style="30" customWidth="1"/>
    <col min="3845" max="3845" width="9.6640625" style="30" customWidth="1"/>
    <col min="3846" max="4090" width="9.33203125" style="30"/>
    <col min="4091" max="4091" width="17.1640625" style="30" customWidth="1"/>
    <col min="4092" max="4092" width="9.33203125" style="30" customWidth="1"/>
    <col min="4093" max="4093" width="9.5" style="30" customWidth="1"/>
    <col min="4094" max="4094" width="8.83203125" style="30" customWidth="1"/>
    <col min="4095" max="4095" width="9.6640625" style="30" customWidth="1"/>
    <col min="4096" max="4096" width="10.1640625" style="30" customWidth="1"/>
    <col min="4097" max="4097" width="9.5" style="30" customWidth="1"/>
    <col min="4098" max="4098" width="9.83203125" style="30" customWidth="1"/>
    <col min="4099" max="4099" width="9.1640625" style="30" customWidth="1"/>
    <col min="4100" max="4100" width="9.33203125" style="30" customWidth="1"/>
    <col min="4101" max="4101" width="9.6640625" style="30" customWidth="1"/>
    <col min="4102" max="4346" width="9.33203125" style="30"/>
    <col min="4347" max="4347" width="17.1640625" style="30" customWidth="1"/>
    <col min="4348" max="4348" width="9.33203125" style="30" customWidth="1"/>
    <col min="4349" max="4349" width="9.5" style="30" customWidth="1"/>
    <col min="4350" max="4350" width="8.83203125" style="30" customWidth="1"/>
    <col min="4351" max="4351" width="9.6640625" style="30" customWidth="1"/>
    <col min="4352" max="4352" width="10.1640625" style="30" customWidth="1"/>
    <col min="4353" max="4353" width="9.5" style="30" customWidth="1"/>
    <col min="4354" max="4354" width="9.83203125" style="30" customWidth="1"/>
    <col min="4355" max="4355" width="9.1640625" style="30" customWidth="1"/>
    <col min="4356" max="4356" width="9.33203125" style="30" customWidth="1"/>
    <col min="4357" max="4357" width="9.6640625" style="30" customWidth="1"/>
    <col min="4358" max="4602" width="9.33203125" style="30"/>
    <col min="4603" max="4603" width="17.1640625" style="30" customWidth="1"/>
    <col min="4604" max="4604" width="9.33203125" style="30" customWidth="1"/>
    <col min="4605" max="4605" width="9.5" style="30" customWidth="1"/>
    <col min="4606" max="4606" width="8.83203125" style="30" customWidth="1"/>
    <col min="4607" max="4607" width="9.6640625" style="30" customWidth="1"/>
    <col min="4608" max="4608" width="10.1640625" style="30" customWidth="1"/>
    <col min="4609" max="4609" width="9.5" style="30" customWidth="1"/>
    <col min="4610" max="4610" width="9.83203125" style="30" customWidth="1"/>
    <col min="4611" max="4611" width="9.1640625" style="30" customWidth="1"/>
    <col min="4612" max="4612" width="9.33203125" style="30" customWidth="1"/>
    <col min="4613" max="4613" width="9.6640625" style="30" customWidth="1"/>
    <col min="4614" max="4858" width="9.33203125" style="30"/>
    <col min="4859" max="4859" width="17.1640625" style="30" customWidth="1"/>
    <col min="4860" max="4860" width="9.33203125" style="30" customWidth="1"/>
    <col min="4861" max="4861" width="9.5" style="30" customWidth="1"/>
    <col min="4862" max="4862" width="8.83203125" style="30" customWidth="1"/>
    <col min="4863" max="4863" width="9.6640625" style="30" customWidth="1"/>
    <col min="4864" max="4864" width="10.1640625" style="30" customWidth="1"/>
    <col min="4865" max="4865" width="9.5" style="30" customWidth="1"/>
    <col min="4866" max="4866" width="9.83203125" style="30" customWidth="1"/>
    <col min="4867" max="4867" width="9.1640625" style="30" customWidth="1"/>
    <col min="4868" max="4868" width="9.33203125" style="30" customWidth="1"/>
    <col min="4869" max="4869" width="9.6640625" style="30" customWidth="1"/>
    <col min="4870" max="5114" width="9.33203125" style="30"/>
    <col min="5115" max="5115" width="17.1640625" style="30" customWidth="1"/>
    <col min="5116" max="5116" width="9.33203125" style="30" customWidth="1"/>
    <col min="5117" max="5117" width="9.5" style="30" customWidth="1"/>
    <col min="5118" max="5118" width="8.83203125" style="30" customWidth="1"/>
    <col min="5119" max="5119" width="9.6640625" style="30" customWidth="1"/>
    <col min="5120" max="5120" width="10.1640625" style="30" customWidth="1"/>
    <col min="5121" max="5121" width="9.5" style="30" customWidth="1"/>
    <col min="5122" max="5122" width="9.83203125" style="30" customWidth="1"/>
    <col min="5123" max="5123" width="9.1640625" style="30" customWidth="1"/>
    <col min="5124" max="5124" width="9.33203125" style="30" customWidth="1"/>
    <col min="5125" max="5125" width="9.6640625" style="30" customWidth="1"/>
    <col min="5126" max="5370" width="9.33203125" style="30"/>
    <col min="5371" max="5371" width="17.1640625" style="30" customWidth="1"/>
    <col min="5372" max="5372" width="9.33203125" style="30" customWidth="1"/>
    <col min="5373" max="5373" width="9.5" style="30" customWidth="1"/>
    <col min="5374" max="5374" width="8.83203125" style="30" customWidth="1"/>
    <col min="5375" max="5375" width="9.6640625" style="30" customWidth="1"/>
    <col min="5376" max="5376" width="10.1640625" style="30" customWidth="1"/>
    <col min="5377" max="5377" width="9.5" style="30" customWidth="1"/>
    <col min="5378" max="5378" width="9.83203125" style="30" customWidth="1"/>
    <col min="5379" max="5379" width="9.1640625" style="30" customWidth="1"/>
    <col min="5380" max="5380" width="9.33203125" style="30" customWidth="1"/>
    <col min="5381" max="5381" width="9.6640625" style="30" customWidth="1"/>
    <col min="5382" max="5626" width="9.33203125" style="30"/>
    <col min="5627" max="5627" width="17.1640625" style="30" customWidth="1"/>
    <col min="5628" max="5628" width="9.33203125" style="30" customWidth="1"/>
    <col min="5629" max="5629" width="9.5" style="30" customWidth="1"/>
    <col min="5630" max="5630" width="8.83203125" style="30" customWidth="1"/>
    <col min="5631" max="5631" width="9.6640625" style="30" customWidth="1"/>
    <col min="5632" max="5632" width="10.1640625" style="30" customWidth="1"/>
    <col min="5633" max="5633" width="9.5" style="30" customWidth="1"/>
    <col min="5634" max="5634" width="9.83203125" style="30" customWidth="1"/>
    <col min="5635" max="5635" width="9.1640625" style="30" customWidth="1"/>
    <col min="5636" max="5636" width="9.33203125" style="30" customWidth="1"/>
    <col min="5637" max="5637" width="9.6640625" style="30" customWidth="1"/>
    <col min="5638" max="5882" width="9.33203125" style="30"/>
    <col min="5883" max="5883" width="17.1640625" style="30" customWidth="1"/>
    <col min="5884" max="5884" width="9.33203125" style="30" customWidth="1"/>
    <col min="5885" max="5885" width="9.5" style="30" customWidth="1"/>
    <col min="5886" max="5886" width="8.83203125" style="30" customWidth="1"/>
    <col min="5887" max="5887" width="9.6640625" style="30" customWidth="1"/>
    <col min="5888" max="5888" width="10.1640625" style="30" customWidth="1"/>
    <col min="5889" max="5889" width="9.5" style="30" customWidth="1"/>
    <col min="5890" max="5890" width="9.83203125" style="30" customWidth="1"/>
    <col min="5891" max="5891" width="9.1640625" style="30" customWidth="1"/>
    <col min="5892" max="5892" width="9.33203125" style="30" customWidth="1"/>
    <col min="5893" max="5893" width="9.6640625" style="30" customWidth="1"/>
    <col min="5894" max="6138" width="9.33203125" style="30"/>
    <col min="6139" max="6139" width="17.1640625" style="30" customWidth="1"/>
    <col min="6140" max="6140" width="9.33203125" style="30" customWidth="1"/>
    <col min="6141" max="6141" width="9.5" style="30" customWidth="1"/>
    <col min="6142" max="6142" width="8.83203125" style="30" customWidth="1"/>
    <col min="6143" max="6143" width="9.6640625" style="30" customWidth="1"/>
    <col min="6144" max="6144" width="10.1640625" style="30" customWidth="1"/>
    <col min="6145" max="6145" width="9.5" style="30" customWidth="1"/>
    <col min="6146" max="6146" width="9.83203125" style="30" customWidth="1"/>
    <col min="6147" max="6147" width="9.1640625" style="30" customWidth="1"/>
    <col min="6148" max="6148" width="9.33203125" style="30" customWidth="1"/>
    <col min="6149" max="6149" width="9.6640625" style="30" customWidth="1"/>
    <col min="6150" max="6394" width="9.33203125" style="30"/>
    <col min="6395" max="6395" width="17.1640625" style="30" customWidth="1"/>
    <col min="6396" max="6396" width="9.33203125" style="30" customWidth="1"/>
    <col min="6397" max="6397" width="9.5" style="30" customWidth="1"/>
    <col min="6398" max="6398" width="8.83203125" style="30" customWidth="1"/>
    <col min="6399" max="6399" width="9.6640625" style="30" customWidth="1"/>
    <col min="6400" max="6400" width="10.1640625" style="30" customWidth="1"/>
    <col min="6401" max="6401" width="9.5" style="30" customWidth="1"/>
    <col min="6402" max="6402" width="9.83203125" style="30" customWidth="1"/>
    <col min="6403" max="6403" width="9.1640625" style="30" customWidth="1"/>
    <col min="6404" max="6404" width="9.33203125" style="30" customWidth="1"/>
    <col min="6405" max="6405" width="9.6640625" style="30" customWidth="1"/>
    <col min="6406" max="6650" width="9.33203125" style="30"/>
    <col min="6651" max="6651" width="17.1640625" style="30" customWidth="1"/>
    <col min="6652" max="6652" width="9.33203125" style="30" customWidth="1"/>
    <col min="6653" max="6653" width="9.5" style="30" customWidth="1"/>
    <col min="6654" max="6654" width="8.83203125" style="30" customWidth="1"/>
    <col min="6655" max="6655" width="9.6640625" style="30" customWidth="1"/>
    <col min="6656" max="6656" width="10.1640625" style="30" customWidth="1"/>
    <col min="6657" max="6657" width="9.5" style="30" customWidth="1"/>
    <col min="6658" max="6658" width="9.83203125" style="30" customWidth="1"/>
    <col min="6659" max="6659" width="9.1640625" style="30" customWidth="1"/>
    <col min="6660" max="6660" width="9.33203125" style="30" customWidth="1"/>
    <col min="6661" max="6661" width="9.6640625" style="30" customWidth="1"/>
    <col min="6662" max="6906" width="9.33203125" style="30"/>
    <col min="6907" max="6907" width="17.1640625" style="30" customWidth="1"/>
    <col min="6908" max="6908" width="9.33203125" style="30" customWidth="1"/>
    <col min="6909" max="6909" width="9.5" style="30" customWidth="1"/>
    <col min="6910" max="6910" width="8.83203125" style="30" customWidth="1"/>
    <col min="6911" max="6911" width="9.6640625" style="30" customWidth="1"/>
    <col min="6912" max="6912" width="10.1640625" style="30" customWidth="1"/>
    <col min="6913" max="6913" width="9.5" style="30" customWidth="1"/>
    <col min="6914" max="6914" width="9.83203125" style="30" customWidth="1"/>
    <col min="6915" max="6915" width="9.1640625" style="30" customWidth="1"/>
    <col min="6916" max="6916" width="9.33203125" style="30" customWidth="1"/>
    <col min="6917" max="6917" width="9.6640625" style="30" customWidth="1"/>
    <col min="6918" max="7162" width="9.33203125" style="30"/>
    <col min="7163" max="7163" width="17.1640625" style="30" customWidth="1"/>
    <col min="7164" max="7164" width="9.33203125" style="30" customWidth="1"/>
    <col min="7165" max="7165" width="9.5" style="30" customWidth="1"/>
    <col min="7166" max="7166" width="8.83203125" style="30" customWidth="1"/>
    <col min="7167" max="7167" width="9.6640625" style="30" customWidth="1"/>
    <col min="7168" max="7168" width="10.1640625" style="30" customWidth="1"/>
    <col min="7169" max="7169" width="9.5" style="30" customWidth="1"/>
    <col min="7170" max="7170" width="9.83203125" style="30" customWidth="1"/>
    <col min="7171" max="7171" width="9.1640625" style="30" customWidth="1"/>
    <col min="7172" max="7172" width="9.33203125" style="30" customWidth="1"/>
    <col min="7173" max="7173" width="9.6640625" style="30" customWidth="1"/>
    <col min="7174" max="7418" width="9.33203125" style="30"/>
    <col min="7419" max="7419" width="17.1640625" style="30" customWidth="1"/>
    <col min="7420" max="7420" width="9.33203125" style="30" customWidth="1"/>
    <col min="7421" max="7421" width="9.5" style="30" customWidth="1"/>
    <col min="7422" max="7422" width="8.83203125" style="30" customWidth="1"/>
    <col min="7423" max="7423" width="9.6640625" style="30" customWidth="1"/>
    <col min="7424" max="7424" width="10.1640625" style="30" customWidth="1"/>
    <col min="7425" max="7425" width="9.5" style="30" customWidth="1"/>
    <col min="7426" max="7426" width="9.83203125" style="30" customWidth="1"/>
    <col min="7427" max="7427" width="9.1640625" style="30" customWidth="1"/>
    <col min="7428" max="7428" width="9.33203125" style="30" customWidth="1"/>
    <col min="7429" max="7429" width="9.6640625" style="30" customWidth="1"/>
    <col min="7430" max="7674" width="9.33203125" style="30"/>
    <col min="7675" max="7675" width="17.1640625" style="30" customWidth="1"/>
    <col min="7676" max="7676" width="9.33203125" style="30" customWidth="1"/>
    <col min="7677" max="7677" width="9.5" style="30" customWidth="1"/>
    <col min="7678" max="7678" width="8.83203125" style="30" customWidth="1"/>
    <col min="7679" max="7679" width="9.6640625" style="30" customWidth="1"/>
    <col min="7680" max="7680" width="10.1640625" style="30" customWidth="1"/>
    <col min="7681" max="7681" width="9.5" style="30" customWidth="1"/>
    <col min="7682" max="7682" width="9.83203125" style="30" customWidth="1"/>
    <col min="7683" max="7683" width="9.1640625" style="30" customWidth="1"/>
    <col min="7684" max="7684" width="9.33203125" style="30" customWidth="1"/>
    <col min="7685" max="7685" width="9.6640625" style="30" customWidth="1"/>
    <col min="7686" max="7930" width="9.33203125" style="30"/>
    <col min="7931" max="7931" width="17.1640625" style="30" customWidth="1"/>
    <col min="7932" max="7932" width="9.33203125" style="30" customWidth="1"/>
    <col min="7933" max="7933" width="9.5" style="30" customWidth="1"/>
    <col min="7934" max="7934" width="8.83203125" style="30" customWidth="1"/>
    <col min="7935" max="7935" width="9.6640625" style="30" customWidth="1"/>
    <col min="7936" max="7936" width="10.1640625" style="30" customWidth="1"/>
    <col min="7937" max="7937" width="9.5" style="30" customWidth="1"/>
    <col min="7938" max="7938" width="9.83203125" style="30" customWidth="1"/>
    <col min="7939" max="7939" width="9.1640625" style="30" customWidth="1"/>
    <col min="7940" max="7940" width="9.33203125" style="30" customWidth="1"/>
    <col min="7941" max="7941" width="9.6640625" style="30" customWidth="1"/>
    <col min="7942" max="8186" width="9.33203125" style="30"/>
    <col min="8187" max="8187" width="17.1640625" style="30" customWidth="1"/>
    <col min="8188" max="8188" width="9.33203125" style="30" customWidth="1"/>
    <col min="8189" max="8189" width="9.5" style="30" customWidth="1"/>
    <col min="8190" max="8190" width="8.83203125" style="30" customWidth="1"/>
    <col min="8191" max="8191" width="9.6640625" style="30" customWidth="1"/>
    <col min="8192" max="8192" width="10.1640625" style="30" customWidth="1"/>
    <col min="8193" max="8193" width="9.5" style="30" customWidth="1"/>
    <col min="8194" max="8194" width="9.83203125" style="30" customWidth="1"/>
    <col min="8195" max="8195" width="9.1640625" style="30" customWidth="1"/>
    <col min="8196" max="8196" width="9.33203125" style="30" customWidth="1"/>
    <col min="8197" max="8197" width="9.6640625" style="30" customWidth="1"/>
    <col min="8198" max="8442" width="9.33203125" style="30"/>
    <col min="8443" max="8443" width="17.1640625" style="30" customWidth="1"/>
    <col min="8444" max="8444" width="9.33203125" style="30" customWidth="1"/>
    <col min="8445" max="8445" width="9.5" style="30" customWidth="1"/>
    <col min="8446" max="8446" width="8.83203125" style="30" customWidth="1"/>
    <col min="8447" max="8447" width="9.6640625" style="30" customWidth="1"/>
    <col min="8448" max="8448" width="10.1640625" style="30" customWidth="1"/>
    <col min="8449" max="8449" width="9.5" style="30" customWidth="1"/>
    <col min="8450" max="8450" width="9.83203125" style="30" customWidth="1"/>
    <col min="8451" max="8451" width="9.1640625" style="30" customWidth="1"/>
    <col min="8452" max="8452" width="9.33203125" style="30" customWidth="1"/>
    <col min="8453" max="8453" width="9.6640625" style="30" customWidth="1"/>
    <col min="8454" max="8698" width="9.33203125" style="30"/>
    <col min="8699" max="8699" width="17.1640625" style="30" customWidth="1"/>
    <col min="8700" max="8700" width="9.33203125" style="30" customWidth="1"/>
    <col min="8701" max="8701" width="9.5" style="30" customWidth="1"/>
    <col min="8702" max="8702" width="8.83203125" style="30" customWidth="1"/>
    <col min="8703" max="8703" width="9.6640625" style="30" customWidth="1"/>
    <col min="8704" max="8704" width="10.1640625" style="30" customWidth="1"/>
    <col min="8705" max="8705" width="9.5" style="30" customWidth="1"/>
    <col min="8706" max="8706" width="9.83203125" style="30" customWidth="1"/>
    <col min="8707" max="8707" width="9.1640625" style="30" customWidth="1"/>
    <col min="8708" max="8708" width="9.33203125" style="30" customWidth="1"/>
    <col min="8709" max="8709" width="9.6640625" style="30" customWidth="1"/>
    <col min="8710" max="8954" width="9.33203125" style="30"/>
    <col min="8955" max="8955" width="17.1640625" style="30" customWidth="1"/>
    <col min="8956" max="8956" width="9.33203125" style="30" customWidth="1"/>
    <col min="8957" max="8957" width="9.5" style="30" customWidth="1"/>
    <col min="8958" max="8958" width="8.83203125" style="30" customWidth="1"/>
    <col min="8959" max="8959" width="9.6640625" style="30" customWidth="1"/>
    <col min="8960" max="8960" width="10.1640625" style="30" customWidth="1"/>
    <col min="8961" max="8961" width="9.5" style="30" customWidth="1"/>
    <col min="8962" max="8962" width="9.83203125" style="30" customWidth="1"/>
    <col min="8963" max="8963" width="9.1640625" style="30" customWidth="1"/>
    <col min="8964" max="8964" width="9.33203125" style="30" customWidth="1"/>
    <col min="8965" max="8965" width="9.6640625" style="30" customWidth="1"/>
    <col min="8966" max="9210" width="9.33203125" style="30"/>
    <col min="9211" max="9211" width="17.1640625" style="30" customWidth="1"/>
    <col min="9212" max="9212" width="9.33203125" style="30" customWidth="1"/>
    <col min="9213" max="9213" width="9.5" style="30" customWidth="1"/>
    <col min="9214" max="9214" width="8.83203125" style="30" customWidth="1"/>
    <col min="9215" max="9215" width="9.6640625" style="30" customWidth="1"/>
    <col min="9216" max="9216" width="10.1640625" style="30" customWidth="1"/>
    <col min="9217" max="9217" width="9.5" style="30" customWidth="1"/>
    <col min="9218" max="9218" width="9.83203125" style="30" customWidth="1"/>
    <col min="9219" max="9219" width="9.1640625" style="30" customWidth="1"/>
    <col min="9220" max="9220" width="9.33203125" style="30" customWidth="1"/>
    <col min="9221" max="9221" width="9.6640625" style="30" customWidth="1"/>
    <col min="9222" max="9466" width="9.33203125" style="30"/>
    <col min="9467" max="9467" width="17.1640625" style="30" customWidth="1"/>
    <col min="9468" max="9468" width="9.33203125" style="30" customWidth="1"/>
    <col min="9469" max="9469" width="9.5" style="30" customWidth="1"/>
    <col min="9470" max="9470" width="8.83203125" style="30" customWidth="1"/>
    <col min="9471" max="9471" width="9.6640625" style="30" customWidth="1"/>
    <col min="9472" max="9472" width="10.1640625" style="30" customWidth="1"/>
    <col min="9473" max="9473" width="9.5" style="30" customWidth="1"/>
    <col min="9474" max="9474" width="9.83203125" style="30" customWidth="1"/>
    <col min="9475" max="9475" width="9.1640625" style="30" customWidth="1"/>
    <col min="9476" max="9476" width="9.33203125" style="30" customWidth="1"/>
    <col min="9477" max="9477" width="9.6640625" style="30" customWidth="1"/>
    <col min="9478" max="9722" width="9.33203125" style="30"/>
    <col min="9723" max="9723" width="17.1640625" style="30" customWidth="1"/>
    <col min="9724" max="9724" width="9.33203125" style="30" customWidth="1"/>
    <col min="9725" max="9725" width="9.5" style="30" customWidth="1"/>
    <col min="9726" max="9726" width="8.83203125" style="30" customWidth="1"/>
    <col min="9727" max="9727" width="9.6640625" style="30" customWidth="1"/>
    <col min="9728" max="9728" width="10.1640625" style="30" customWidth="1"/>
    <col min="9729" max="9729" width="9.5" style="30" customWidth="1"/>
    <col min="9730" max="9730" width="9.83203125" style="30" customWidth="1"/>
    <col min="9731" max="9731" width="9.1640625" style="30" customWidth="1"/>
    <col min="9732" max="9732" width="9.33203125" style="30" customWidth="1"/>
    <col min="9733" max="9733" width="9.6640625" style="30" customWidth="1"/>
    <col min="9734" max="9978" width="9.33203125" style="30"/>
    <col min="9979" max="9979" width="17.1640625" style="30" customWidth="1"/>
    <col min="9980" max="9980" width="9.33203125" style="30" customWidth="1"/>
    <col min="9981" max="9981" width="9.5" style="30" customWidth="1"/>
    <col min="9982" max="9982" width="8.83203125" style="30" customWidth="1"/>
    <col min="9983" max="9983" width="9.6640625" style="30" customWidth="1"/>
    <col min="9984" max="9984" width="10.1640625" style="30" customWidth="1"/>
    <col min="9985" max="9985" width="9.5" style="30" customWidth="1"/>
    <col min="9986" max="9986" width="9.83203125" style="30" customWidth="1"/>
    <col min="9987" max="9987" width="9.1640625" style="30" customWidth="1"/>
    <col min="9988" max="9988" width="9.33203125" style="30" customWidth="1"/>
    <col min="9989" max="9989" width="9.6640625" style="30" customWidth="1"/>
    <col min="9990" max="10234" width="9.33203125" style="30"/>
    <col min="10235" max="10235" width="17.1640625" style="30" customWidth="1"/>
    <col min="10236" max="10236" width="9.33203125" style="30" customWidth="1"/>
    <col min="10237" max="10237" width="9.5" style="30" customWidth="1"/>
    <col min="10238" max="10238" width="8.83203125" style="30" customWidth="1"/>
    <col min="10239" max="10239" width="9.6640625" style="30" customWidth="1"/>
    <col min="10240" max="10240" width="10.1640625" style="30" customWidth="1"/>
    <col min="10241" max="10241" width="9.5" style="30" customWidth="1"/>
    <col min="10242" max="10242" width="9.83203125" style="30" customWidth="1"/>
    <col min="10243" max="10243" width="9.1640625" style="30" customWidth="1"/>
    <col min="10244" max="10244" width="9.33203125" style="30" customWidth="1"/>
    <col min="10245" max="10245" width="9.6640625" style="30" customWidth="1"/>
    <col min="10246" max="10490" width="9.33203125" style="30"/>
    <col min="10491" max="10491" width="17.1640625" style="30" customWidth="1"/>
    <col min="10492" max="10492" width="9.33203125" style="30" customWidth="1"/>
    <col min="10493" max="10493" width="9.5" style="30" customWidth="1"/>
    <col min="10494" max="10494" width="8.83203125" style="30" customWidth="1"/>
    <col min="10495" max="10495" width="9.6640625" style="30" customWidth="1"/>
    <col min="10496" max="10496" width="10.1640625" style="30" customWidth="1"/>
    <col min="10497" max="10497" width="9.5" style="30" customWidth="1"/>
    <col min="10498" max="10498" width="9.83203125" style="30" customWidth="1"/>
    <col min="10499" max="10499" width="9.1640625" style="30" customWidth="1"/>
    <col min="10500" max="10500" width="9.33203125" style="30" customWidth="1"/>
    <col min="10501" max="10501" width="9.6640625" style="30" customWidth="1"/>
    <col min="10502" max="10746" width="9.33203125" style="30"/>
    <col min="10747" max="10747" width="17.1640625" style="30" customWidth="1"/>
    <col min="10748" max="10748" width="9.33203125" style="30" customWidth="1"/>
    <col min="10749" max="10749" width="9.5" style="30" customWidth="1"/>
    <col min="10750" max="10750" width="8.83203125" style="30" customWidth="1"/>
    <col min="10751" max="10751" width="9.6640625" style="30" customWidth="1"/>
    <col min="10752" max="10752" width="10.1640625" style="30" customWidth="1"/>
    <col min="10753" max="10753" width="9.5" style="30" customWidth="1"/>
    <col min="10754" max="10754" width="9.83203125" style="30" customWidth="1"/>
    <col min="10755" max="10755" width="9.1640625" style="30" customWidth="1"/>
    <col min="10756" max="10756" width="9.33203125" style="30" customWidth="1"/>
    <col min="10757" max="10757" width="9.6640625" style="30" customWidth="1"/>
    <col min="10758" max="11002" width="9.33203125" style="30"/>
    <col min="11003" max="11003" width="17.1640625" style="30" customWidth="1"/>
    <col min="11004" max="11004" width="9.33203125" style="30" customWidth="1"/>
    <col min="11005" max="11005" width="9.5" style="30" customWidth="1"/>
    <col min="11006" max="11006" width="8.83203125" style="30" customWidth="1"/>
    <col min="11007" max="11007" width="9.6640625" style="30" customWidth="1"/>
    <col min="11008" max="11008" width="10.1640625" style="30" customWidth="1"/>
    <col min="11009" max="11009" width="9.5" style="30" customWidth="1"/>
    <col min="11010" max="11010" width="9.83203125" style="30" customWidth="1"/>
    <col min="11011" max="11011" width="9.1640625" style="30" customWidth="1"/>
    <col min="11012" max="11012" width="9.33203125" style="30" customWidth="1"/>
    <col min="11013" max="11013" width="9.6640625" style="30" customWidth="1"/>
    <col min="11014" max="11258" width="9.33203125" style="30"/>
    <col min="11259" max="11259" width="17.1640625" style="30" customWidth="1"/>
    <col min="11260" max="11260" width="9.33203125" style="30" customWidth="1"/>
    <col min="11261" max="11261" width="9.5" style="30" customWidth="1"/>
    <col min="11262" max="11262" width="8.83203125" style="30" customWidth="1"/>
    <col min="11263" max="11263" width="9.6640625" style="30" customWidth="1"/>
    <col min="11264" max="11264" width="10.1640625" style="30" customWidth="1"/>
    <col min="11265" max="11265" width="9.5" style="30" customWidth="1"/>
    <col min="11266" max="11266" width="9.83203125" style="30" customWidth="1"/>
    <col min="11267" max="11267" width="9.1640625" style="30" customWidth="1"/>
    <col min="11268" max="11268" width="9.33203125" style="30" customWidth="1"/>
    <col min="11269" max="11269" width="9.6640625" style="30" customWidth="1"/>
    <col min="11270" max="11514" width="9.33203125" style="30"/>
    <col min="11515" max="11515" width="17.1640625" style="30" customWidth="1"/>
    <col min="11516" max="11516" width="9.33203125" style="30" customWidth="1"/>
    <col min="11517" max="11517" width="9.5" style="30" customWidth="1"/>
    <col min="11518" max="11518" width="8.83203125" style="30" customWidth="1"/>
    <col min="11519" max="11519" width="9.6640625" style="30" customWidth="1"/>
    <col min="11520" max="11520" width="10.1640625" style="30" customWidth="1"/>
    <col min="11521" max="11521" width="9.5" style="30" customWidth="1"/>
    <col min="11522" max="11522" width="9.83203125" style="30" customWidth="1"/>
    <col min="11523" max="11523" width="9.1640625" style="30" customWidth="1"/>
    <col min="11524" max="11524" width="9.33203125" style="30" customWidth="1"/>
    <col min="11525" max="11525" width="9.6640625" style="30" customWidth="1"/>
    <col min="11526" max="11770" width="9.33203125" style="30"/>
    <col min="11771" max="11771" width="17.1640625" style="30" customWidth="1"/>
    <col min="11772" max="11772" width="9.33203125" style="30" customWidth="1"/>
    <col min="11773" max="11773" width="9.5" style="30" customWidth="1"/>
    <col min="11774" max="11774" width="8.83203125" style="30" customWidth="1"/>
    <col min="11775" max="11775" width="9.6640625" style="30" customWidth="1"/>
    <col min="11776" max="11776" width="10.1640625" style="30" customWidth="1"/>
    <col min="11777" max="11777" width="9.5" style="30" customWidth="1"/>
    <col min="11778" max="11778" width="9.83203125" style="30" customWidth="1"/>
    <col min="11779" max="11779" width="9.1640625" style="30" customWidth="1"/>
    <col min="11780" max="11780" width="9.33203125" style="30" customWidth="1"/>
    <col min="11781" max="11781" width="9.6640625" style="30" customWidth="1"/>
    <col min="11782" max="12026" width="9.33203125" style="30"/>
    <col min="12027" max="12027" width="17.1640625" style="30" customWidth="1"/>
    <col min="12028" max="12028" width="9.33203125" style="30" customWidth="1"/>
    <col min="12029" max="12029" width="9.5" style="30" customWidth="1"/>
    <col min="12030" max="12030" width="8.83203125" style="30" customWidth="1"/>
    <col min="12031" max="12031" width="9.6640625" style="30" customWidth="1"/>
    <col min="12032" max="12032" width="10.1640625" style="30" customWidth="1"/>
    <col min="12033" max="12033" width="9.5" style="30" customWidth="1"/>
    <col min="12034" max="12034" width="9.83203125" style="30" customWidth="1"/>
    <col min="12035" max="12035" width="9.1640625" style="30" customWidth="1"/>
    <col min="12036" max="12036" width="9.33203125" style="30" customWidth="1"/>
    <col min="12037" max="12037" width="9.6640625" style="30" customWidth="1"/>
    <col min="12038" max="12282" width="9.33203125" style="30"/>
    <col min="12283" max="12283" width="17.1640625" style="30" customWidth="1"/>
    <col min="12284" max="12284" width="9.33203125" style="30" customWidth="1"/>
    <col min="12285" max="12285" width="9.5" style="30" customWidth="1"/>
    <col min="12286" max="12286" width="8.83203125" style="30" customWidth="1"/>
    <col min="12287" max="12287" width="9.6640625" style="30" customWidth="1"/>
    <col min="12288" max="12288" width="10.1640625" style="30" customWidth="1"/>
    <col min="12289" max="12289" width="9.5" style="30" customWidth="1"/>
    <col min="12290" max="12290" width="9.83203125" style="30" customWidth="1"/>
    <col min="12291" max="12291" width="9.1640625" style="30" customWidth="1"/>
    <col min="12292" max="12292" width="9.33203125" style="30" customWidth="1"/>
    <col min="12293" max="12293" width="9.6640625" style="30" customWidth="1"/>
    <col min="12294" max="12538" width="9.33203125" style="30"/>
    <col min="12539" max="12539" width="17.1640625" style="30" customWidth="1"/>
    <col min="12540" max="12540" width="9.33203125" style="30" customWidth="1"/>
    <col min="12541" max="12541" width="9.5" style="30" customWidth="1"/>
    <col min="12542" max="12542" width="8.83203125" style="30" customWidth="1"/>
    <col min="12543" max="12543" width="9.6640625" style="30" customWidth="1"/>
    <col min="12544" max="12544" width="10.1640625" style="30" customWidth="1"/>
    <col min="12545" max="12545" width="9.5" style="30" customWidth="1"/>
    <col min="12546" max="12546" width="9.83203125" style="30" customWidth="1"/>
    <col min="12547" max="12547" width="9.1640625" style="30" customWidth="1"/>
    <col min="12548" max="12548" width="9.33203125" style="30" customWidth="1"/>
    <col min="12549" max="12549" width="9.6640625" style="30" customWidth="1"/>
    <col min="12550" max="12794" width="9.33203125" style="30"/>
    <col min="12795" max="12795" width="17.1640625" style="30" customWidth="1"/>
    <col min="12796" max="12796" width="9.33203125" style="30" customWidth="1"/>
    <col min="12797" max="12797" width="9.5" style="30" customWidth="1"/>
    <col min="12798" max="12798" width="8.83203125" style="30" customWidth="1"/>
    <col min="12799" max="12799" width="9.6640625" style="30" customWidth="1"/>
    <col min="12800" max="12800" width="10.1640625" style="30" customWidth="1"/>
    <col min="12801" max="12801" width="9.5" style="30" customWidth="1"/>
    <col min="12802" max="12802" width="9.83203125" style="30" customWidth="1"/>
    <col min="12803" max="12803" width="9.1640625" style="30" customWidth="1"/>
    <col min="12804" max="12804" width="9.33203125" style="30" customWidth="1"/>
    <col min="12805" max="12805" width="9.6640625" style="30" customWidth="1"/>
    <col min="12806" max="13050" width="9.33203125" style="30"/>
    <col min="13051" max="13051" width="17.1640625" style="30" customWidth="1"/>
    <col min="13052" max="13052" width="9.33203125" style="30" customWidth="1"/>
    <col min="13053" max="13053" width="9.5" style="30" customWidth="1"/>
    <col min="13054" max="13054" width="8.83203125" style="30" customWidth="1"/>
    <col min="13055" max="13055" width="9.6640625" style="30" customWidth="1"/>
    <col min="13056" max="13056" width="10.1640625" style="30" customWidth="1"/>
    <col min="13057" max="13057" width="9.5" style="30" customWidth="1"/>
    <col min="13058" max="13058" width="9.83203125" style="30" customWidth="1"/>
    <col min="13059" max="13059" width="9.1640625" style="30" customWidth="1"/>
    <col min="13060" max="13060" width="9.33203125" style="30" customWidth="1"/>
    <col min="13061" max="13061" width="9.6640625" style="30" customWidth="1"/>
    <col min="13062" max="13306" width="9.33203125" style="30"/>
    <col min="13307" max="13307" width="17.1640625" style="30" customWidth="1"/>
    <col min="13308" max="13308" width="9.33203125" style="30" customWidth="1"/>
    <col min="13309" max="13309" width="9.5" style="30" customWidth="1"/>
    <col min="13310" max="13310" width="8.83203125" style="30" customWidth="1"/>
    <col min="13311" max="13311" width="9.6640625" style="30" customWidth="1"/>
    <col min="13312" max="13312" width="10.1640625" style="30" customWidth="1"/>
    <col min="13313" max="13313" width="9.5" style="30" customWidth="1"/>
    <col min="13314" max="13314" width="9.83203125" style="30" customWidth="1"/>
    <col min="13315" max="13315" width="9.1640625" style="30" customWidth="1"/>
    <col min="13316" max="13316" width="9.33203125" style="30" customWidth="1"/>
    <col min="13317" max="13317" width="9.6640625" style="30" customWidth="1"/>
    <col min="13318" max="13562" width="9.33203125" style="30"/>
    <col min="13563" max="13563" width="17.1640625" style="30" customWidth="1"/>
    <col min="13564" max="13564" width="9.33203125" style="30" customWidth="1"/>
    <col min="13565" max="13565" width="9.5" style="30" customWidth="1"/>
    <col min="13566" max="13566" width="8.83203125" style="30" customWidth="1"/>
    <col min="13567" max="13567" width="9.6640625" style="30" customWidth="1"/>
    <col min="13568" max="13568" width="10.1640625" style="30" customWidth="1"/>
    <col min="13569" max="13569" width="9.5" style="30" customWidth="1"/>
    <col min="13570" max="13570" width="9.83203125" style="30" customWidth="1"/>
    <col min="13571" max="13571" width="9.1640625" style="30" customWidth="1"/>
    <col min="13572" max="13572" width="9.33203125" style="30" customWidth="1"/>
    <col min="13573" max="13573" width="9.6640625" style="30" customWidth="1"/>
    <col min="13574" max="13818" width="9.33203125" style="30"/>
    <col min="13819" max="13819" width="17.1640625" style="30" customWidth="1"/>
    <col min="13820" max="13820" width="9.33203125" style="30" customWidth="1"/>
    <col min="13821" max="13821" width="9.5" style="30" customWidth="1"/>
    <col min="13822" max="13822" width="8.83203125" style="30" customWidth="1"/>
    <col min="13823" max="13823" width="9.6640625" style="30" customWidth="1"/>
    <col min="13824" max="13824" width="10.1640625" style="30" customWidth="1"/>
    <col min="13825" max="13825" width="9.5" style="30" customWidth="1"/>
    <col min="13826" max="13826" width="9.83203125" style="30" customWidth="1"/>
    <col min="13827" max="13827" width="9.1640625" style="30" customWidth="1"/>
    <col min="13828" max="13828" width="9.33203125" style="30" customWidth="1"/>
    <col min="13829" max="13829" width="9.6640625" style="30" customWidth="1"/>
    <col min="13830" max="14074" width="9.33203125" style="30"/>
    <col min="14075" max="14075" width="17.1640625" style="30" customWidth="1"/>
    <col min="14076" max="14076" width="9.33203125" style="30" customWidth="1"/>
    <col min="14077" max="14077" width="9.5" style="30" customWidth="1"/>
    <col min="14078" max="14078" width="8.83203125" style="30" customWidth="1"/>
    <col min="14079" max="14079" width="9.6640625" style="30" customWidth="1"/>
    <col min="14080" max="14080" width="10.1640625" style="30" customWidth="1"/>
    <col min="14081" max="14081" width="9.5" style="30" customWidth="1"/>
    <col min="14082" max="14082" width="9.83203125" style="30" customWidth="1"/>
    <col min="14083" max="14083" width="9.1640625" style="30" customWidth="1"/>
    <col min="14084" max="14084" width="9.33203125" style="30" customWidth="1"/>
    <col min="14085" max="14085" width="9.6640625" style="30" customWidth="1"/>
    <col min="14086" max="14330" width="9.33203125" style="30"/>
    <col min="14331" max="14331" width="17.1640625" style="30" customWidth="1"/>
    <col min="14332" max="14332" width="9.33203125" style="30" customWidth="1"/>
    <col min="14333" max="14333" width="9.5" style="30" customWidth="1"/>
    <col min="14334" max="14334" width="8.83203125" style="30" customWidth="1"/>
    <col min="14335" max="14335" width="9.6640625" style="30" customWidth="1"/>
    <col min="14336" max="14336" width="10.1640625" style="30" customWidth="1"/>
    <col min="14337" max="14337" width="9.5" style="30" customWidth="1"/>
    <col min="14338" max="14338" width="9.83203125" style="30" customWidth="1"/>
    <col min="14339" max="14339" width="9.1640625" style="30" customWidth="1"/>
    <col min="14340" max="14340" width="9.33203125" style="30" customWidth="1"/>
    <col min="14341" max="14341" width="9.6640625" style="30" customWidth="1"/>
    <col min="14342" max="14586" width="9.33203125" style="30"/>
    <col min="14587" max="14587" width="17.1640625" style="30" customWidth="1"/>
    <col min="14588" max="14588" width="9.33203125" style="30" customWidth="1"/>
    <col min="14589" max="14589" width="9.5" style="30" customWidth="1"/>
    <col min="14590" max="14590" width="8.83203125" style="30" customWidth="1"/>
    <col min="14591" max="14591" width="9.6640625" style="30" customWidth="1"/>
    <col min="14592" max="14592" width="10.1640625" style="30" customWidth="1"/>
    <col min="14593" max="14593" width="9.5" style="30" customWidth="1"/>
    <col min="14594" max="14594" width="9.83203125" style="30" customWidth="1"/>
    <col min="14595" max="14595" width="9.1640625" style="30" customWidth="1"/>
    <col min="14596" max="14596" width="9.33203125" style="30" customWidth="1"/>
    <col min="14597" max="14597" width="9.6640625" style="30" customWidth="1"/>
    <col min="14598" max="14842" width="9.33203125" style="30"/>
    <col min="14843" max="14843" width="17.1640625" style="30" customWidth="1"/>
    <col min="14844" max="14844" width="9.33203125" style="30" customWidth="1"/>
    <col min="14845" max="14845" width="9.5" style="30" customWidth="1"/>
    <col min="14846" max="14846" width="8.83203125" style="30" customWidth="1"/>
    <col min="14847" max="14847" width="9.6640625" style="30" customWidth="1"/>
    <col min="14848" max="14848" width="10.1640625" style="30" customWidth="1"/>
    <col min="14849" max="14849" width="9.5" style="30" customWidth="1"/>
    <col min="14850" max="14850" width="9.83203125" style="30" customWidth="1"/>
    <col min="14851" max="14851" width="9.1640625" style="30" customWidth="1"/>
    <col min="14852" max="14852" width="9.33203125" style="30" customWidth="1"/>
    <col min="14853" max="14853" width="9.6640625" style="30" customWidth="1"/>
    <col min="14854" max="15098" width="9.33203125" style="30"/>
    <col min="15099" max="15099" width="17.1640625" style="30" customWidth="1"/>
    <col min="15100" max="15100" width="9.33203125" style="30" customWidth="1"/>
    <col min="15101" max="15101" width="9.5" style="30" customWidth="1"/>
    <col min="15102" max="15102" width="8.83203125" style="30" customWidth="1"/>
    <col min="15103" max="15103" width="9.6640625" style="30" customWidth="1"/>
    <col min="15104" max="15104" width="10.1640625" style="30" customWidth="1"/>
    <col min="15105" max="15105" width="9.5" style="30" customWidth="1"/>
    <col min="15106" max="15106" width="9.83203125" style="30" customWidth="1"/>
    <col min="15107" max="15107" width="9.1640625" style="30" customWidth="1"/>
    <col min="15108" max="15108" width="9.33203125" style="30" customWidth="1"/>
    <col min="15109" max="15109" width="9.6640625" style="30" customWidth="1"/>
    <col min="15110" max="15354" width="9.33203125" style="30"/>
    <col min="15355" max="15355" width="17.1640625" style="30" customWidth="1"/>
    <col min="15356" max="15356" width="9.33203125" style="30" customWidth="1"/>
    <col min="15357" max="15357" width="9.5" style="30" customWidth="1"/>
    <col min="15358" max="15358" width="8.83203125" style="30" customWidth="1"/>
    <col min="15359" max="15359" width="9.6640625" style="30" customWidth="1"/>
    <col min="15360" max="15360" width="10.1640625" style="30" customWidth="1"/>
    <col min="15361" max="15361" width="9.5" style="30" customWidth="1"/>
    <col min="15362" max="15362" width="9.83203125" style="30" customWidth="1"/>
    <col min="15363" max="15363" width="9.1640625" style="30" customWidth="1"/>
    <col min="15364" max="15364" width="9.33203125" style="30" customWidth="1"/>
    <col min="15365" max="15365" width="9.6640625" style="30" customWidth="1"/>
    <col min="15366" max="15610" width="9.33203125" style="30"/>
    <col min="15611" max="15611" width="17.1640625" style="30" customWidth="1"/>
    <col min="15612" max="15612" width="9.33203125" style="30" customWidth="1"/>
    <col min="15613" max="15613" width="9.5" style="30" customWidth="1"/>
    <col min="15614" max="15614" width="8.83203125" style="30" customWidth="1"/>
    <col min="15615" max="15615" width="9.6640625" style="30" customWidth="1"/>
    <col min="15616" max="15616" width="10.1640625" style="30" customWidth="1"/>
    <col min="15617" max="15617" width="9.5" style="30" customWidth="1"/>
    <col min="15618" max="15618" width="9.83203125" style="30" customWidth="1"/>
    <col min="15619" max="15619" width="9.1640625" style="30" customWidth="1"/>
    <col min="15620" max="15620" width="9.33203125" style="30" customWidth="1"/>
    <col min="15621" max="15621" width="9.6640625" style="30" customWidth="1"/>
    <col min="15622" max="15866" width="9.33203125" style="30"/>
    <col min="15867" max="15867" width="17.1640625" style="30" customWidth="1"/>
    <col min="15868" max="15868" width="9.33203125" style="30" customWidth="1"/>
    <col min="15869" max="15869" width="9.5" style="30" customWidth="1"/>
    <col min="15870" max="15870" width="8.83203125" style="30" customWidth="1"/>
    <col min="15871" max="15871" width="9.6640625" style="30" customWidth="1"/>
    <col min="15872" max="15872" width="10.1640625" style="30" customWidth="1"/>
    <col min="15873" max="15873" width="9.5" style="30" customWidth="1"/>
    <col min="15874" max="15874" width="9.83203125" style="30" customWidth="1"/>
    <col min="15875" max="15875" width="9.1640625" style="30" customWidth="1"/>
    <col min="15876" max="15876" width="9.33203125" style="30" customWidth="1"/>
    <col min="15877" max="15877" width="9.6640625" style="30" customWidth="1"/>
    <col min="15878" max="16122" width="9.33203125" style="30"/>
    <col min="16123" max="16123" width="17.1640625" style="30" customWidth="1"/>
    <col min="16124" max="16124" width="9.33203125" style="30" customWidth="1"/>
    <col min="16125" max="16125" width="9.5" style="30" customWidth="1"/>
    <col min="16126" max="16126" width="8.83203125" style="30" customWidth="1"/>
    <col min="16127" max="16127" width="9.6640625" style="30" customWidth="1"/>
    <col min="16128" max="16128" width="10.1640625" style="30" customWidth="1"/>
    <col min="16129" max="16129" width="9.5" style="30" customWidth="1"/>
    <col min="16130" max="16130" width="9.83203125" style="30" customWidth="1"/>
    <col min="16131" max="16131" width="9.1640625" style="30" customWidth="1"/>
    <col min="16132" max="16132" width="9.33203125" style="30" customWidth="1"/>
    <col min="16133" max="16133" width="9.6640625" style="30" customWidth="1"/>
    <col min="16134" max="16384" width="9.33203125" style="30"/>
  </cols>
  <sheetData>
    <row r="1" spans="1:11" ht="15.75">
      <c r="A1" s="860" t="s">
        <v>552</v>
      </c>
      <c r="B1" s="861"/>
      <c r="C1" s="861"/>
      <c r="D1" s="861"/>
      <c r="E1" s="861"/>
      <c r="F1" s="861"/>
      <c r="G1" s="861"/>
      <c r="H1" s="861"/>
      <c r="I1" s="861"/>
      <c r="J1" s="861"/>
      <c r="K1" s="861"/>
    </row>
    <row r="2" spans="1:11" s="168" customFormat="1">
      <c r="A2" s="862" t="s">
        <v>66</v>
      </c>
      <c r="B2" s="864" t="s">
        <v>68</v>
      </c>
      <c r="C2" s="865"/>
      <c r="D2" s="865"/>
      <c r="E2" s="865"/>
      <c r="F2" s="866"/>
      <c r="G2" s="865" t="s">
        <v>67</v>
      </c>
      <c r="H2" s="865"/>
      <c r="I2" s="865"/>
      <c r="J2" s="865"/>
      <c r="K2" s="866"/>
    </row>
    <row r="3" spans="1:11" s="168" customFormat="1">
      <c r="A3" s="863"/>
      <c r="B3" s="389">
        <v>5</v>
      </c>
      <c r="C3" s="240">
        <v>10</v>
      </c>
      <c r="D3" s="240">
        <v>25</v>
      </c>
      <c r="E3" s="240">
        <v>50</v>
      </c>
      <c r="F3" s="74">
        <v>100</v>
      </c>
      <c r="G3" s="240">
        <v>5</v>
      </c>
      <c r="H3" s="240">
        <v>10</v>
      </c>
      <c r="I3" s="240">
        <v>25</v>
      </c>
      <c r="J3" s="240">
        <v>50</v>
      </c>
      <c r="K3" s="74">
        <v>100</v>
      </c>
    </row>
    <row r="4" spans="1:11" s="168" customFormat="1">
      <c r="A4" s="237">
        <v>1</v>
      </c>
      <c r="B4" s="379">
        <v>2</v>
      </c>
      <c r="C4" s="378">
        <v>3</v>
      </c>
      <c r="D4" s="380">
        <v>4</v>
      </c>
      <c r="E4" s="378">
        <v>5</v>
      </c>
      <c r="F4" s="381">
        <v>6</v>
      </c>
      <c r="G4" s="238">
        <v>7</v>
      </c>
      <c r="H4" s="236">
        <v>8</v>
      </c>
      <c r="I4" s="238">
        <v>9</v>
      </c>
      <c r="J4" s="236">
        <v>10</v>
      </c>
      <c r="K4" s="239">
        <v>11</v>
      </c>
    </row>
    <row r="5" spans="1:11" s="484" customFormat="1" ht="12">
      <c r="A5" s="480">
        <v>40269</v>
      </c>
      <c r="B5" s="481">
        <v>10.92</v>
      </c>
      <c r="C5" s="482">
        <v>16.920000000000002</v>
      </c>
      <c r="D5" s="482">
        <v>28.37</v>
      </c>
      <c r="E5" s="482">
        <v>40.28</v>
      </c>
      <c r="F5" s="483">
        <v>54.97</v>
      </c>
      <c r="G5" s="482">
        <v>14.535173768063206</v>
      </c>
      <c r="H5" s="482">
        <v>24.389738221256611</v>
      </c>
      <c r="I5" s="482">
        <v>41.004512566586655</v>
      </c>
      <c r="J5" s="482">
        <v>55.511372227381763</v>
      </c>
      <c r="K5" s="483">
        <v>70.271482875481155</v>
      </c>
    </row>
    <row r="6" spans="1:11" s="484" customFormat="1" ht="12">
      <c r="A6" s="480">
        <v>40299</v>
      </c>
      <c r="B6" s="481">
        <v>14.09</v>
      </c>
      <c r="C6" s="482">
        <v>23.35</v>
      </c>
      <c r="D6" s="482">
        <v>38.35</v>
      </c>
      <c r="E6" s="482">
        <v>50.78</v>
      </c>
      <c r="F6" s="483">
        <v>64.05</v>
      </c>
      <c r="G6" s="482">
        <v>16.611869043500597</v>
      </c>
      <c r="H6" s="482">
        <v>26.828174883838052</v>
      </c>
      <c r="I6" s="482">
        <v>47.702990042066595</v>
      </c>
      <c r="J6" s="482">
        <v>63.274424997722377</v>
      </c>
      <c r="K6" s="483">
        <v>77.860722469860235</v>
      </c>
    </row>
    <row r="7" spans="1:11" s="484" customFormat="1" ht="12">
      <c r="A7" s="480">
        <v>40330</v>
      </c>
      <c r="B7" s="481">
        <v>11.38</v>
      </c>
      <c r="C7" s="482">
        <v>19.579999999999998</v>
      </c>
      <c r="D7" s="482">
        <v>35.96</v>
      </c>
      <c r="E7" s="482">
        <v>49.72</v>
      </c>
      <c r="F7" s="483">
        <v>63.47</v>
      </c>
      <c r="G7" s="482">
        <v>13.761237028266898</v>
      </c>
      <c r="H7" s="482">
        <v>23.459052146163124</v>
      </c>
      <c r="I7" s="482">
        <v>43.905966819678838</v>
      </c>
      <c r="J7" s="482">
        <v>61.729738597621285</v>
      </c>
      <c r="K7" s="483">
        <v>76.059485867788197</v>
      </c>
    </row>
    <row r="8" spans="1:11" s="484" customFormat="1" ht="12">
      <c r="A8" s="480">
        <v>40360</v>
      </c>
      <c r="B8" s="481">
        <v>8.64</v>
      </c>
      <c r="C8" s="482">
        <v>14.86</v>
      </c>
      <c r="D8" s="482">
        <v>27.79</v>
      </c>
      <c r="E8" s="482">
        <v>40.28</v>
      </c>
      <c r="F8" s="483">
        <v>54.52</v>
      </c>
      <c r="G8" s="482">
        <v>11.911719074906397</v>
      </c>
      <c r="H8" s="482">
        <v>20.217654319319504</v>
      </c>
      <c r="I8" s="482">
        <v>38.696876333500136</v>
      </c>
      <c r="J8" s="482">
        <v>55.892996530965313</v>
      </c>
      <c r="K8" s="483">
        <v>70.255937044354567</v>
      </c>
    </row>
    <row r="9" spans="1:11" s="484" customFormat="1" ht="12">
      <c r="A9" s="480">
        <v>40391</v>
      </c>
      <c r="B9" s="481">
        <v>11.15</v>
      </c>
      <c r="C9" s="482">
        <v>18.62</v>
      </c>
      <c r="D9" s="482">
        <v>29.63</v>
      </c>
      <c r="E9" s="482">
        <v>40.729999999999997</v>
      </c>
      <c r="F9" s="483">
        <v>53.6</v>
      </c>
      <c r="G9" s="482">
        <v>15.110595289792524</v>
      </c>
      <c r="H9" s="482">
        <v>21.64267058345661</v>
      </c>
      <c r="I9" s="482">
        <v>36.477628314743711</v>
      </c>
      <c r="J9" s="482">
        <v>52.171358666619611</v>
      </c>
      <c r="K9" s="483">
        <v>66.876178387160437</v>
      </c>
    </row>
    <row r="10" spans="1:11" s="484" customFormat="1" ht="12">
      <c r="A10" s="480">
        <v>40422</v>
      </c>
      <c r="B10" s="481">
        <v>11.5</v>
      </c>
      <c r="C10" s="482">
        <v>17.61</v>
      </c>
      <c r="D10" s="482">
        <v>26.74</v>
      </c>
      <c r="E10" s="482">
        <v>38.21</v>
      </c>
      <c r="F10" s="483">
        <v>52.95</v>
      </c>
      <c r="G10" s="482">
        <v>14.281586592270237</v>
      </c>
      <c r="H10" s="482">
        <v>22.379845543586878</v>
      </c>
      <c r="I10" s="482">
        <v>37.282220169260881</v>
      </c>
      <c r="J10" s="482">
        <v>51.50830405770084</v>
      </c>
      <c r="K10" s="483">
        <v>67.245041325014213</v>
      </c>
    </row>
    <row r="11" spans="1:11" s="484" customFormat="1" ht="12">
      <c r="A11" s="480">
        <v>40452</v>
      </c>
      <c r="B11" s="481">
        <v>8.24</v>
      </c>
      <c r="C11" s="482">
        <v>14.11</v>
      </c>
      <c r="D11" s="482">
        <v>26.11</v>
      </c>
      <c r="E11" s="482">
        <v>39</v>
      </c>
      <c r="F11" s="483">
        <v>54.96</v>
      </c>
      <c r="G11" s="482">
        <v>12.296294684166938</v>
      </c>
      <c r="H11" s="482">
        <v>19.717494162711439</v>
      </c>
      <c r="I11" s="482">
        <v>34.070433481409793</v>
      </c>
      <c r="J11" s="482">
        <v>48.717465773214784</v>
      </c>
      <c r="K11" s="483">
        <v>67.245512360778747</v>
      </c>
    </row>
    <row r="12" spans="1:11" s="484" customFormat="1" ht="12">
      <c r="A12" s="480">
        <v>40483</v>
      </c>
      <c r="B12" s="481">
        <v>18.66</v>
      </c>
      <c r="C12" s="482">
        <v>25.34</v>
      </c>
      <c r="D12" s="482">
        <v>36.090000000000003</v>
      </c>
      <c r="E12" s="482">
        <v>48.03</v>
      </c>
      <c r="F12" s="483">
        <v>61.74</v>
      </c>
      <c r="G12" s="482">
        <v>20.377930756916044</v>
      </c>
      <c r="H12" s="482">
        <v>28.820445396511051</v>
      </c>
      <c r="I12" s="482">
        <v>43.262994831537448</v>
      </c>
      <c r="J12" s="482">
        <v>57.883689537970497</v>
      </c>
      <c r="K12" s="483">
        <v>73.673462654862604</v>
      </c>
    </row>
    <row r="13" spans="1:11" s="484" customFormat="1" ht="12">
      <c r="A13" s="480">
        <v>40513</v>
      </c>
      <c r="B13" s="481">
        <v>15</v>
      </c>
      <c r="C13" s="482">
        <v>21.58</v>
      </c>
      <c r="D13" s="482">
        <v>33.93</v>
      </c>
      <c r="E13" s="482">
        <v>48.4</v>
      </c>
      <c r="F13" s="483">
        <v>65.19</v>
      </c>
      <c r="G13" s="482">
        <v>17.855872318165893</v>
      </c>
      <c r="H13" s="482">
        <v>26.541567135712107</v>
      </c>
      <c r="I13" s="482">
        <v>41.614619870926802</v>
      </c>
      <c r="J13" s="482">
        <v>57.440293732331426</v>
      </c>
      <c r="K13" s="483">
        <v>75.475971626992006</v>
      </c>
    </row>
    <row r="14" spans="1:11" s="484" customFormat="1" ht="12">
      <c r="A14" s="480">
        <v>40544</v>
      </c>
      <c r="B14" s="481">
        <v>15.85</v>
      </c>
      <c r="C14" s="482">
        <v>22.89</v>
      </c>
      <c r="D14" s="482">
        <v>35.799999999999997</v>
      </c>
      <c r="E14" s="482">
        <v>49.32</v>
      </c>
      <c r="F14" s="483">
        <v>64.84</v>
      </c>
      <c r="G14" s="482">
        <v>19.156943287284971</v>
      </c>
      <c r="H14" s="482">
        <v>29.80922059947364</v>
      </c>
      <c r="I14" s="482">
        <v>46.364207786805558</v>
      </c>
      <c r="J14" s="482">
        <v>62.307942883575919</v>
      </c>
      <c r="K14" s="483">
        <v>77.262580642147611</v>
      </c>
    </row>
    <row r="15" spans="1:11" s="484" customFormat="1" ht="12">
      <c r="A15" s="480">
        <v>40575</v>
      </c>
      <c r="B15" s="481">
        <v>16.510000000000002</v>
      </c>
      <c r="C15" s="482">
        <v>24.56</v>
      </c>
      <c r="D15" s="482">
        <v>39.450000000000003</v>
      </c>
      <c r="E15" s="482">
        <v>53.56</v>
      </c>
      <c r="F15" s="483">
        <v>68.63</v>
      </c>
      <c r="G15" s="482">
        <v>19.082894841459037</v>
      </c>
      <c r="H15" s="482">
        <v>29.13241184662699</v>
      </c>
      <c r="I15" s="482">
        <v>48.377370706313528</v>
      </c>
      <c r="J15" s="482">
        <v>64.648001320321526</v>
      </c>
      <c r="K15" s="483">
        <v>79.622545654881847</v>
      </c>
    </row>
    <row r="16" spans="1:11" s="484" customFormat="1" ht="12">
      <c r="A16" s="480">
        <v>40603</v>
      </c>
      <c r="B16" s="481">
        <v>15.2</v>
      </c>
      <c r="C16" s="482">
        <v>24.83</v>
      </c>
      <c r="D16" s="482">
        <v>40.81</v>
      </c>
      <c r="E16" s="482">
        <v>54.25</v>
      </c>
      <c r="F16" s="483">
        <v>67.66</v>
      </c>
      <c r="G16" s="482">
        <v>16.31883633</v>
      </c>
      <c r="H16" s="482">
        <v>26.66</v>
      </c>
      <c r="I16" s="482">
        <v>45.722444969999998</v>
      </c>
      <c r="J16" s="482">
        <v>62.03</v>
      </c>
      <c r="K16" s="483">
        <v>77.760000000000005</v>
      </c>
    </row>
    <row r="17" spans="1:11" s="484" customFormat="1" ht="12">
      <c r="A17" s="480">
        <v>40634</v>
      </c>
      <c r="B17" s="481">
        <v>22.51</v>
      </c>
      <c r="C17" s="482">
        <v>27.94</v>
      </c>
      <c r="D17" s="482">
        <v>39.880000000000003</v>
      </c>
      <c r="E17" s="482">
        <v>52.2</v>
      </c>
      <c r="F17" s="483">
        <v>66.989999999999995</v>
      </c>
      <c r="G17" s="482">
        <v>17.37</v>
      </c>
      <c r="H17" s="482">
        <v>25.64</v>
      </c>
      <c r="I17" s="482">
        <v>42.52</v>
      </c>
      <c r="J17" s="482">
        <v>57.64</v>
      </c>
      <c r="K17" s="483">
        <v>73.209999999999994</v>
      </c>
    </row>
    <row r="18" spans="1:11" s="484" customFormat="1" ht="12">
      <c r="A18" s="480">
        <v>40664</v>
      </c>
      <c r="B18" s="481">
        <v>14.08</v>
      </c>
      <c r="C18" s="482">
        <v>22.03</v>
      </c>
      <c r="D18" s="482">
        <v>35.94</v>
      </c>
      <c r="E18" s="482">
        <v>50.87</v>
      </c>
      <c r="F18" s="483">
        <v>66.28</v>
      </c>
      <c r="G18" s="482">
        <v>18.29</v>
      </c>
      <c r="H18" s="482">
        <v>27.57110471</v>
      </c>
      <c r="I18" s="482">
        <v>44.969367579999997</v>
      </c>
      <c r="J18" s="482">
        <v>60.821563140000002</v>
      </c>
      <c r="K18" s="483">
        <v>76.876542659999998</v>
      </c>
    </row>
    <row r="19" spans="1:11" s="484" customFormat="1" ht="12">
      <c r="A19" s="480">
        <v>40695</v>
      </c>
      <c r="B19" s="481">
        <v>13.9</v>
      </c>
      <c r="C19" s="482">
        <v>23.18</v>
      </c>
      <c r="D19" s="482">
        <v>37.4</v>
      </c>
      <c r="E19" s="482">
        <v>51.14</v>
      </c>
      <c r="F19" s="483">
        <v>66.16</v>
      </c>
      <c r="G19" s="482">
        <v>15.57</v>
      </c>
      <c r="H19" s="482">
        <v>25.32</v>
      </c>
      <c r="I19" s="482">
        <v>43.47</v>
      </c>
      <c r="J19" s="482">
        <v>59.23</v>
      </c>
      <c r="K19" s="483">
        <v>75.72</v>
      </c>
    </row>
    <row r="20" spans="1:11" s="484" customFormat="1" ht="12">
      <c r="A20" s="480">
        <v>40725</v>
      </c>
      <c r="B20" s="481">
        <v>20.32</v>
      </c>
      <c r="C20" s="482">
        <v>28.31</v>
      </c>
      <c r="D20" s="482">
        <v>41.88</v>
      </c>
      <c r="E20" s="482">
        <v>55.29</v>
      </c>
      <c r="F20" s="483">
        <v>71.25</v>
      </c>
      <c r="G20" s="482">
        <v>13.347136499959314</v>
      </c>
      <c r="H20" s="482">
        <v>21.885084435016328</v>
      </c>
      <c r="I20" s="482">
        <v>39.507200943812322</v>
      </c>
      <c r="J20" s="482">
        <v>55.889749580216574</v>
      </c>
      <c r="K20" s="483">
        <v>73.550636374909743</v>
      </c>
    </row>
    <row r="21" spans="1:11" s="484" customFormat="1" ht="12">
      <c r="A21" s="480">
        <v>40756</v>
      </c>
      <c r="B21" s="481">
        <v>14.84</v>
      </c>
      <c r="C21" s="482">
        <v>23.03</v>
      </c>
      <c r="D21" s="482">
        <v>37.56</v>
      </c>
      <c r="E21" s="482">
        <v>51.68</v>
      </c>
      <c r="F21" s="483">
        <v>66.760000000000005</v>
      </c>
      <c r="G21" s="482">
        <v>16.38270009953246</v>
      </c>
      <c r="H21" s="482">
        <v>27.201966109032679</v>
      </c>
      <c r="I21" s="482">
        <v>45.978994905145427</v>
      </c>
      <c r="J21" s="482">
        <v>62.105984065559461</v>
      </c>
      <c r="K21" s="483">
        <v>78.150468142023215</v>
      </c>
    </row>
    <row r="22" spans="1:11" s="484" customFormat="1" ht="12">
      <c r="A22" s="480">
        <v>40787</v>
      </c>
      <c r="B22" s="481">
        <v>16.09</v>
      </c>
      <c r="C22" s="482">
        <v>24.33</v>
      </c>
      <c r="D22" s="482">
        <v>40.869999999999997</v>
      </c>
      <c r="E22" s="482">
        <v>55.96</v>
      </c>
      <c r="F22" s="483">
        <v>70.52</v>
      </c>
      <c r="G22" s="482">
        <v>18.52</v>
      </c>
      <c r="H22" s="482">
        <v>28.23</v>
      </c>
      <c r="I22" s="482">
        <v>46.88</v>
      </c>
      <c r="J22" s="482">
        <v>63.31</v>
      </c>
      <c r="K22" s="483">
        <v>79.48</v>
      </c>
    </row>
    <row r="23" spans="1:11" s="484" customFormat="1" ht="12">
      <c r="A23" s="480">
        <v>40817</v>
      </c>
      <c r="B23" s="481">
        <v>17.09</v>
      </c>
      <c r="C23" s="482">
        <v>26.52</v>
      </c>
      <c r="D23" s="482">
        <v>42.93</v>
      </c>
      <c r="E23" s="482">
        <v>57.28</v>
      </c>
      <c r="F23" s="483">
        <v>72.17</v>
      </c>
      <c r="G23" s="482">
        <v>20.031910976499525</v>
      </c>
      <c r="H23" s="482">
        <v>31.444556917846761</v>
      </c>
      <c r="I23" s="482">
        <v>50.468617858926002</v>
      </c>
      <c r="J23" s="482">
        <v>65.635016968105802</v>
      </c>
      <c r="K23" s="483">
        <v>81.122477012871045</v>
      </c>
    </row>
    <row r="24" spans="1:11" s="484" customFormat="1" ht="12">
      <c r="A24" s="480">
        <v>40858</v>
      </c>
      <c r="B24" s="481">
        <v>17.52</v>
      </c>
      <c r="C24" s="482">
        <v>25.61</v>
      </c>
      <c r="D24" s="482">
        <v>39.700000000000003</v>
      </c>
      <c r="E24" s="482">
        <v>54.22</v>
      </c>
      <c r="F24" s="483">
        <v>69.66</v>
      </c>
      <c r="G24" s="482">
        <v>20.351222160668726</v>
      </c>
      <c r="H24" s="482">
        <v>31.642719009926129</v>
      </c>
      <c r="I24" s="482">
        <v>49.371873767081524</v>
      </c>
      <c r="J24" s="482">
        <v>65.38472885982209</v>
      </c>
      <c r="K24" s="483">
        <v>81.177216307098107</v>
      </c>
    </row>
    <row r="25" spans="1:11" s="484" customFormat="1" ht="12">
      <c r="A25" s="480">
        <v>40888</v>
      </c>
      <c r="B25" s="481">
        <v>19.600000000000001</v>
      </c>
      <c r="C25" s="482">
        <v>32.44</v>
      </c>
      <c r="D25" s="482">
        <v>48.68</v>
      </c>
      <c r="E25" s="482">
        <v>62.67</v>
      </c>
      <c r="F25" s="483">
        <v>75.459999999999994</v>
      </c>
      <c r="G25" s="482">
        <v>21.633325846468054</v>
      </c>
      <c r="H25" s="482">
        <v>33.286468961771618</v>
      </c>
      <c r="I25" s="482">
        <v>51.622279694826346</v>
      </c>
      <c r="J25" s="482">
        <v>67.619547832527417</v>
      </c>
      <c r="K25" s="483">
        <v>83.019867885573987</v>
      </c>
    </row>
    <row r="26" spans="1:11" s="484" customFormat="1" ht="12">
      <c r="A26" s="480">
        <v>40919</v>
      </c>
      <c r="B26" s="481">
        <v>14.89</v>
      </c>
      <c r="C26" s="482">
        <v>25.04</v>
      </c>
      <c r="D26" s="482">
        <v>40.81</v>
      </c>
      <c r="E26" s="482">
        <v>55.36</v>
      </c>
      <c r="F26" s="483">
        <v>69.55</v>
      </c>
      <c r="G26" s="482">
        <v>17.871570360936264</v>
      </c>
      <c r="H26" s="482">
        <v>29.426382238798084</v>
      </c>
      <c r="I26" s="482">
        <v>47.71595526792759</v>
      </c>
      <c r="J26" s="482">
        <v>64.494352555382449</v>
      </c>
      <c r="K26" s="483">
        <v>80.622327200018148</v>
      </c>
    </row>
    <row r="27" spans="1:11" s="484" customFormat="1" ht="12">
      <c r="A27" s="480">
        <v>40951</v>
      </c>
      <c r="B27" s="481">
        <v>14.69</v>
      </c>
      <c r="C27" s="482">
        <v>22.94</v>
      </c>
      <c r="D27" s="482">
        <v>36.869999999999997</v>
      </c>
      <c r="E27" s="482">
        <v>51.33</v>
      </c>
      <c r="F27" s="483">
        <v>67.06</v>
      </c>
      <c r="G27" s="482">
        <v>17.892497598083793</v>
      </c>
      <c r="H27" s="482">
        <v>27.965682041787801</v>
      </c>
      <c r="I27" s="482">
        <v>45.497145278690333</v>
      </c>
      <c r="J27" s="482">
        <v>62.054716250442731</v>
      </c>
      <c r="K27" s="483">
        <v>78.467033624989099</v>
      </c>
    </row>
    <row r="28" spans="1:11" s="484" customFormat="1" ht="12">
      <c r="A28" s="480">
        <v>40979</v>
      </c>
      <c r="B28" s="481">
        <v>13.85</v>
      </c>
      <c r="C28" s="482">
        <v>22.47</v>
      </c>
      <c r="D28" s="482">
        <v>38.82</v>
      </c>
      <c r="E28" s="482">
        <v>52.21</v>
      </c>
      <c r="F28" s="483">
        <v>67.900000000000006</v>
      </c>
      <c r="G28" s="482">
        <v>15.653586636951648</v>
      </c>
      <c r="H28" s="482">
        <v>25.83182666342033</v>
      </c>
      <c r="I28" s="482">
        <v>45.715914761108522</v>
      </c>
      <c r="J28" s="482">
        <v>62.628152437697921</v>
      </c>
      <c r="K28" s="483">
        <v>78.89392639074174</v>
      </c>
    </row>
    <row r="29" spans="1:11" s="484" customFormat="1" ht="12">
      <c r="A29" s="480">
        <v>41011</v>
      </c>
      <c r="B29" s="481">
        <v>17.059999999999999</v>
      </c>
      <c r="C29" s="482">
        <v>25.06</v>
      </c>
      <c r="D29" s="482">
        <v>40.22</v>
      </c>
      <c r="E29" s="482">
        <v>53.37</v>
      </c>
      <c r="F29" s="483">
        <v>68.17</v>
      </c>
      <c r="G29" s="482">
        <v>18.97</v>
      </c>
      <c r="H29" s="482">
        <v>28.22</v>
      </c>
      <c r="I29" s="482">
        <v>46.65</v>
      </c>
      <c r="J29" s="482">
        <v>62.56</v>
      </c>
      <c r="K29" s="483">
        <v>78.680000000000007</v>
      </c>
    </row>
    <row r="30" spans="1:11" s="484" customFormat="1" ht="12">
      <c r="A30" s="480">
        <v>41041</v>
      </c>
      <c r="B30" s="481">
        <v>17.649999999999999</v>
      </c>
      <c r="C30" s="482">
        <v>25.98</v>
      </c>
      <c r="D30" s="482">
        <v>41.92</v>
      </c>
      <c r="E30" s="482">
        <v>54.17</v>
      </c>
      <c r="F30" s="483">
        <v>69.260000000000005</v>
      </c>
      <c r="G30" s="482">
        <v>19.32</v>
      </c>
      <c r="H30" s="482">
        <v>29.74</v>
      </c>
      <c r="I30" s="482">
        <v>48.05</v>
      </c>
      <c r="J30" s="482">
        <v>65.31</v>
      </c>
      <c r="K30" s="483">
        <v>81.180000000000007</v>
      </c>
    </row>
    <row r="31" spans="1:11" s="484" customFormat="1" ht="12">
      <c r="A31" s="480">
        <v>41072</v>
      </c>
      <c r="B31" s="481">
        <v>24.28</v>
      </c>
      <c r="C31" s="482">
        <v>32.369999999999997</v>
      </c>
      <c r="D31" s="482">
        <v>46.4</v>
      </c>
      <c r="E31" s="482">
        <v>58.04</v>
      </c>
      <c r="F31" s="483">
        <v>71.7</v>
      </c>
      <c r="G31" s="482">
        <v>19.534156482024997</v>
      </c>
      <c r="H31" s="482">
        <v>28.9318546604052</v>
      </c>
      <c r="I31" s="482">
        <v>47.207772351376079</v>
      </c>
      <c r="J31" s="482">
        <v>64.839760120110014</v>
      </c>
      <c r="K31" s="483">
        <v>80.978838949744187</v>
      </c>
    </row>
    <row r="32" spans="1:11" s="484" customFormat="1" ht="12">
      <c r="A32" s="480">
        <v>41102</v>
      </c>
      <c r="B32" s="481">
        <v>12.9</v>
      </c>
      <c r="C32" s="482">
        <v>20.59</v>
      </c>
      <c r="D32" s="482">
        <v>34.25</v>
      </c>
      <c r="E32" s="482">
        <v>47.33</v>
      </c>
      <c r="F32" s="483">
        <v>62.43</v>
      </c>
      <c r="G32" s="482">
        <v>17.046419480217921</v>
      </c>
      <c r="H32" s="482">
        <v>26.627611698541031</v>
      </c>
      <c r="I32" s="482">
        <v>44.976552010188428</v>
      </c>
      <c r="J32" s="482">
        <v>61.084609167225359</v>
      </c>
      <c r="K32" s="483">
        <v>77.275769870192178</v>
      </c>
    </row>
    <row r="33" spans="1:11" s="484" customFormat="1" ht="12">
      <c r="A33" s="480">
        <v>41133</v>
      </c>
      <c r="B33" s="481">
        <v>15.75</v>
      </c>
      <c r="C33" s="482">
        <v>23.29</v>
      </c>
      <c r="D33" s="482">
        <v>37.68</v>
      </c>
      <c r="E33" s="482">
        <v>50.74</v>
      </c>
      <c r="F33" s="483">
        <v>66.17</v>
      </c>
      <c r="G33" s="482">
        <v>19.295738551192297</v>
      </c>
      <c r="H33" s="482">
        <v>30.06251000156804</v>
      </c>
      <c r="I33" s="482">
        <v>46.705300599332418</v>
      </c>
      <c r="J33" s="482">
        <v>62.175451385878922</v>
      </c>
      <c r="K33" s="483">
        <v>78.362660616681438</v>
      </c>
    </row>
    <row r="34" spans="1:11" s="484" customFormat="1" ht="12">
      <c r="A34" s="480">
        <v>41164</v>
      </c>
      <c r="B34" s="481">
        <v>14.62</v>
      </c>
      <c r="C34" s="482">
        <v>22.13</v>
      </c>
      <c r="D34" s="482">
        <v>36.26</v>
      </c>
      <c r="E34" s="482">
        <v>48.83</v>
      </c>
      <c r="F34" s="483">
        <v>63.37</v>
      </c>
      <c r="G34" s="482">
        <v>17.840303816374853</v>
      </c>
      <c r="H34" s="482">
        <v>28.484055094717128</v>
      </c>
      <c r="I34" s="482">
        <v>47.903883463506858</v>
      </c>
      <c r="J34" s="482">
        <v>64.101906785854439</v>
      </c>
      <c r="K34" s="483">
        <v>79.257826339171501</v>
      </c>
    </row>
    <row r="35" spans="1:11" s="484" customFormat="1" ht="12">
      <c r="A35" s="480">
        <v>41194</v>
      </c>
      <c r="B35" s="481">
        <v>16.670000000000002</v>
      </c>
      <c r="C35" s="482">
        <v>24.98</v>
      </c>
      <c r="D35" s="482">
        <v>38.46</v>
      </c>
      <c r="E35" s="482">
        <v>50.23</v>
      </c>
      <c r="F35" s="483">
        <v>63.36</v>
      </c>
      <c r="G35" s="482">
        <v>17.921855014712616</v>
      </c>
      <c r="H35" s="482">
        <v>28.35986979636241</v>
      </c>
      <c r="I35" s="482">
        <v>45.905760009505336</v>
      </c>
      <c r="J35" s="482">
        <v>61.57016547880793</v>
      </c>
      <c r="K35" s="483">
        <v>77.647881508318875</v>
      </c>
    </row>
    <row r="36" spans="1:11" s="484" customFormat="1" ht="12">
      <c r="A36" s="480">
        <v>41225</v>
      </c>
      <c r="B36" s="481">
        <v>18.05</v>
      </c>
      <c r="C36" s="482">
        <v>24.81</v>
      </c>
      <c r="D36" s="482">
        <v>39.369999999999997</v>
      </c>
      <c r="E36" s="482">
        <v>51.83</v>
      </c>
      <c r="F36" s="483">
        <v>65.48</v>
      </c>
      <c r="G36" s="482">
        <v>19.681371477902641</v>
      </c>
      <c r="H36" s="482">
        <v>28.286283971964288</v>
      </c>
      <c r="I36" s="482">
        <v>45.465768723497092</v>
      </c>
      <c r="J36" s="482">
        <v>61.479762131624071</v>
      </c>
      <c r="K36" s="483">
        <v>77.620173166003212</v>
      </c>
    </row>
    <row r="37" spans="1:11" s="484" customFormat="1" ht="12">
      <c r="A37" s="480">
        <v>41255</v>
      </c>
      <c r="B37" s="481">
        <v>13.32</v>
      </c>
      <c r="C37" s="482">
        <v>20.25</v>
      </c>
      <c r="D37" s="482">
        <v>34.450000000000003</v>
      </c>
      <c r="E37" s="482">
        <v>47.83</v>
      </c>
      <c r="F37" s="483">
        <v>62.19</v>
      </c>
      <c r="G37" s="482">
        <v>13.542155117661073</v>
      </c>
      <c r="H37" s="482">
        <v>22.476676708301525</v>
      </c>
      <c r="I37" s="482">
        <v>42.008622167109053</v>
      </c>
      <c r="J37" s="482">
        <v>58.412087926815914</v>
      </c>
      <c r="K37" s="483">
        <v>75.304704118299583</v>
      </c>
    </row>
    <row r="38" spans="1:11" s="484" customFormat="1" ht="12">
      <c r="A38" s="480">
        <v>41286</v>
      </c>
      <c r="B38" s="481">
        <v>11.4770859405238</v>
      </c>
      <c r="C38" s="482">
        <v>18.7549407324661</v>
      </c>
      <c r="D38" s="482">
        <v>33.305237684266771</v>
      </c>
      <c r="E38" s="482">
        <v>47.122349273243898</v>
      </c>
      <c r="F38" s="483">
        <v>61.817637869925619</v>
      </c>
      <c r="G38" s="482">
        <v>14.463606721954605</v>
      </c>
      <c r="H38" s="482">
        <v>24.766775429084365</v>
      </c>
      <c r="I38" s="482">
        <v>43.833609958585548</v>
      </c>
      <c r="J38" s="482">
        <v>60.365455746422171</v>
      </c>
      <c r="K38" s="483">
        <v>78.359837230017845</v>
      </c>
    </row>
    <row r="39" spans="1:11" s="484" customFormat="1" ht="12">
      <c r="A39" s="480">
        <v>41317</v>
      </c>
      <c r="B39" s="481">
        <v>13.479481445787117</v>
      </c>
      <c r="C39" s="482">
        <v>21.340748421265019</v>
      </c>
      <c r="D39" s="482">
        <v>37.144266020149978</v>
      </c>
      <c r="E39" s="482">
        <v>51.595425392238631</v>
      </c>
      <c r="F39" s="483">
        <v>66.859583270541563</v>
      </c>
      <c r="G39" s="482">
        <v>13.995372952525258</v>
      </c>
      <c r="H39" s="482">
        <v>24.342013392416366</v>
      </c>
      <c r="I39" s="482">
        <v>45.258327792805986</v>
      </c>
      <c r="J39" s="482">
        <v>64.162963087339747</v>
      </c>
      <c r="K39" s="483">
        <v>82.133405300009116</v>
      </c>
    </row>
    <row r="40" spans="1:11" s="484" customFormat="1" ht="12">
      <c r="A40" s="480">
        <v>41345</v>
      </c>
      <c r="B40" s="481">
        <v>14.28</v>
      </c>
      <c r="C40" s="482">
        <v>23.41</v>
      </c>
      <c r="D40" s="482">
        <v>39.395340832418725</v>
      </c>
      <c r="E40" s="482">
        <v>54.039697757149007</v>
      </c>
      <c r="F40" s="483">
        <v>68.760576393045795</v>
      </c>
      <c r="G40" s="482">
        <v>15.783666832440565</v>
      </c>
      <c r="H40" s="482">
        <v>27.232707428104476</v>
      </c>
      <c r="I40" s="482">
        <v>48.930555437436752</v>
      </c>
      <c r="J40" s="482">
        <v>66.076064572237854</v>
      </c>
      <c r="K40" s="483">
        <v>82.942775914183741</v>
      </c>
    </row>
    <row r="41" spans="1:11" s="484" customFormat="1" ht="12">
      <c r="A41" s="480">
        <v>41365</v>
      </c>
      <c r="B41" s="481">
        <v>16.168648739396861</v>
      </c>
      <c r="C41" s="482">
        <v>25.371324877199719</v>
      </c>
      <c r="D41" s="482">
        <v>41.305889403613101</v>
      </c>
      <c r="E41" s="482">
        <v>53.886292011244606</v>
      </c>
      <c r="F41" s="483">
        <v>68.119498502298626</v>
      </c>
      <c r="G41" s="482">
        <v>18.779908947690132</v>
      </c>
      <c r="H41" s="482">
        <v>30.31142330448159</v>
      </c>
      <c r="I41" s="482">
        <v>51.37279881769998</v>
      </c>
      <c r="J41" s="482">
        <v>68.820263735773892</v>
      </c>
      <c r="K41" s="483">
        <v>84.032327941489669</v>
      </c>
    </row>
    <row r="42" spans="1:11" s="484" customFormat="1" ht="12">
      <c r="A42" s="480">
        <v>41395</v>
      </c>
      <c r="B42" s="481">
        <v>20.58</v>
      </c>
      <c r="C42" s="482">
        <v>29.47</v>
      </c>
      <c r="D42" s="482">
        <v>45.84</v>
      </c>
      <c r="E42" s="482">
        <v>59.12</v>
      </c>
      <c r="F42" s="483">
        <v>73.17</v>
      </c>
      <c r="G42" s="482">
        <v>15.511818021141529</v>
      </c>
      <c r="H42" s="482">
        <v>26.618258513499889</v>
      </c>
      <c r="I42" s="482">
        <v>46.470121007868634</v>
      </c>
      <c r="J42" s="482">
        <v>64.350789717981044</v>
      </c>
      <c r="K42" s="483">
        <v>81.694505807567126</v>
      </c>
    </row>
    <row r="43" spans="1:11" s="484" customFormat="1" ht="12">
      <c r="A43" s="480">
        <v>41426</v>
      </c>
      <c r="B43" s="481">
        <v>18.097237782863029</v>
      </c>
      <c r="C43" s="482">
        <v>26.943098838658965</v>
      </c>
      <c r="D43" s="482">
        <v>44.519895918849514</v>
      </c>
      <c r="E43" s="482">
        <v>59.315075058528592</v>
      </c>
      <c r="F43" s="483">
        <v>74.033908272327707</v>
      </c>
      <c r="G43" s="482">
        <v>16.665609208082842</v>
      </c>
      <c r="H43" s="482">
        <v>28.457872038666586</v>
      </c>
      <c r="I43" s="482">
        <v>50.467036217423235</v>
      </c>
      <c r="J43" s="482">
        <v>67.758376095158482</v>
      </c>
      <c r="K43" s="483">
        <v>84.497578563098756</v>
      </c>
    </row>
    <row r="44" spans="1:11" s="484" customFormat="1" ht="12">
      <c r="A44" s="480">
        <v>41456</v>
      </c>
      <c r="B44" s="481">
        <v>16.141300000000001</v>
      </c>
      <c r="C44" s="482">
        <v>26.364999999999998</v>
      </c>
      <c r="D44" s="482">
        <v>44.874200000000002</v>
      </c>
      <c r="E44" s="482">
        <v>59.205599999999997</v>
      </c>
      <c r="F44" s="483">
        <v>74.483000000000004</v>
      </c>
      <c r="G44" s="482">
        <v>16.354345078620842</v>
      </c>
      <c r="H44" s="482">
        <v>29.034145691128927</v>
      </c>
      <c r="I44" s="482">
        <v>51.671330806809678</v>
      </c>
      <c r="J44" s="482">
        <v>69.80187319066566</v>
      </c>
      <c r="K44" s="483">
        <v>85.97441668169138</v>
      </c>
    </row>
    <row r="45" spans="1:11" s="484" customFormat="1" ht="12">
      <c r="A45" s="480">
        <v>41487</v>
      </c>
      <c r="B45" s="481">
        <v>19.207000000000001</v>
      </c>
      <c r="C45" s="482">
        <v>29.030799999999999</v>
      </c>
      <c r="D45" s="482">
        <v>46.926200000000001</v>
      </c>
      <c r="E45" s="482">
        <v>62.394599999999997</v>
      </c>
      <c r="F45" s="483">
        <v>77.738299999999995</v>
      </c>
      <c r="G45" s="482">
        <v>17.677355196598661</v>
      </c>
      <c r="H45" s="482">
        <v>30.724489070192739</v>
      </c>
      <c r="I45" s="482">
        <v>52.703790383733519</v>
      </c>
      <c r="J45" s="482">
        <v>72.787684011144691</v>
      </c>
      <c r="K45" s="483">
        <v>88.633020579996284</v>
      </c>
    </row>
    <row r="46" spans="1:11" s="484" customFormat="1" ht="12">
      <c r="A46" s="480">
        <v>41518</v>
      </c>
      <c r="B46" s="481">
        <v>16.9833</v>
      </c>
      <c r="C46" s="482">
        <v>27.001799999999999</v>
      </c>
      <c r="D46" s="482">
        <v>45.950600000000001</v>
      </c>
      <c r="E46" s="482">
        <v>62.309399999999997</v>
      </c>
      <c r="F46" s="483">
        <v>76.920599999999993</v>
      </c>
      <c r="G46" s="482">
        <v>19.54</v>
      </c>
      <c r="H46" s="482">
        <v>32.1</v>
      </c>
      <c r="I46" s="482">
        <v>54.38</v>
      </c>
      <c r="J46" s="482">
        <v>73.290000000000006</v>
      </c>
      <c r="K46" s="483">
        <v>87.95</v>
      </c>
    </row>
    <row r="47" spans="1:11" s="484" customFormat="1" ht="12">
      <c r="A47" s="480">
        <v>41548</v>
      </c>
      <c r="B47" s="481">
        <v>14.498900000000001</v>
      </c>
      <c r="C47" s="482">
        <v>23.507899999999999</v>
      </c>
      <c r="D47" s="482">
        <v>41.203000000000003</v>
      </c>
      <c r="E47" s="482">
        <v>56.924100000000003</v>
      </c>
      <c r="F47" s="483">
        <v>71.518199999999993</v>
      </c>
      <c r="G47" s="482">
        <v>17.591651075456301</v>
      </c>
      <c r="H47" s="482">
        <v>29.079887771918528</v>
      </c>
      <c r="I47" s="482">
        <v>50.362913232303839</v>
      </c>
      <c r="J47" s="482">
        <v>69.221936230734173</v>
      </c>
      <c r="K47" s="483">
        <v>84.510919800205457</v>
      </c>
    </row>
    <row r="48" spans="1:11" s="484" customFormat="1" ht="12">
      <c r="A48" s="480">
        <v>41579</v>
      </c>
      <c r="B48" s="481">
        <v>16.130299999999998</v>
      </c>
      <c r="C48" s="482">
        <v>23.928899999999999</v>
      </c>
      <c r="D48" s="482">
        <v>39.47</v>
      </c>
      <c r="E48" s="482">
        <v>54.337299999999999</v>
      </c>
      <c r="F48" s="483">
        <v>70.509799999999998</v>
      </c>
      <c r="G48" s="482">
        <v>14.637245305999302</v>
      </c>
      <c r="H48" s="482">
        <v>25.939020278249281</v>
      </c>
      <c r="I48" s="482">
        <v>45.908121050378462</v>
      </c>
      <c r="J48" s="482">
        <v>64.221889531299595</v>
      </c>
      <c r="K48" s="483">
        <v>82.374774075479195</v>
      </c>
    </row>
    <row r="49" spans="1:11" s="484" customFormat="1" ht="12">
      <c r="A49" s="480">
        <v>41609</v>
      </c>
      <c r="B49" s="481">
        <v>14.403499999999999</v>
      </c>
      <c r="C49" s="482">
        <v>21.534600000000001</v>
      </c>
      <c r="D49" s="482">
        <v>37.0792</v>
      </c>
      <c r="E49" s="482">
        <v>51.469499999999996</v>
      </c>
      <c r="F49" s="483">
        <v>67.021199999999993</v>
      </c>
      <c r="G49" s="482">
        <v>13.8727517981071</v>
      </c>
      <c r="H49" s="482">
        <v>23.716741729212867</v>
      </c>
      <c r="I49" s="482">
        <v>43.946044693793063</v>
      </c>
      <c r="J49" s="482">
        <v>61.800924955973436</v>
      </c>
      <c r="K49" s="483">
        <v>79.30410863099786</v>
      </c>
    </row>
    <row r="50" spans="1:11" s="484" customFormat="1" ht="12">
      <c r="A50" s="480">
        <v>41651</v>
      </c>
      <c r="B50" s="481">
        <v>16.523800000000001</v>
      </c>
      <c r="C50" s="482">
        <v>24.658999999999999</v>
      </c>
      <c r="D50" s="482">
        <v>40.710500000000003</v>
      </c>
      <c r="E50" s="482">
        <v>54.272599999999997</v>
      </c>
      <c r="F50" s="483">
        <v>68.704800000000006</v>
      </c>
      <c r="G50" s="482">
        <v>15.45666069848183</v>
      </c>
      <c r="H50" s="482">
        <v>25.47624822077637</v>
      </c>
      <c r="I50" s="482">
        <v>45.888132460667322</v>
      </c>
      <c r="J50" s="482">
        <v>63.996230993986281</v>
      </c>
      <c r="K50" s="483">
        <v>81.076438142901679</v>
      </c>
    </row>
    <row r="51" spans="1:11" s="484" customFormat="1" ht="12">
      <c r="A51" s="480">
        <v>41682</v>
      </c>
      <c r="B51" s="481">
        <v>14.8094</v>
      </c>
      <c r="C51" s="482">
        <v>22.974399999999999</v>
      </c>
      <c r="D51" s="482">
        <v>36.836799999999997</v>
      </c>
      <c r="E51" s="482">
        <v>50.5428</v>
      </c>
      <c r="F51" s="483">
        <v>65.9285</v>
      </c>
      <c r="G51" s="482">
        <v>14.209969637026349</v>
      </c>
      <c r="H51" s="482">
        <v>24.431387146185138</v>
      </c>
      <c r="I51" s="482">
        <v>45.072792994422315</v>
      </c>
      <c r="J51" s="482">
        <v>63.891760700953689</v>
      </c>
      <c r="K51" s="483">
        <v>80.609846312340224</v>
      </c>
    </row>
    <row r="52" spans="1:11" s="484" customFormat="1" ht="12">
      <c r="A52" s="480">
        <v>41710</v>
      </c>
      <c r="B52" s="481">
        <v>24.2776</v>
      </c>
      <c r="C52" s="482">
        <v>31.475000000000001</v>
      </c>
      <c r="D52" s="482">
        <v>44.6648</v>
      </c>
      <c r="E52" s="482">
        <v>56.7149</v>
      </c>
      <c r="F52" s="483">
        <v>68.850499999999997</v>
      </c>
      <c r="G52" s="482">
        <v>16.367880803672357</v>
      </c>
      <c r="H52" s="482">
        <v>27.096973539207347</v>
      </c>
      <c r="I52" s="482">
        <v>46.177729656530126</v>
      </c>
      <c r="J52" s="482">
        <v>63.224652727171005</v>
      </c>
      <c r="K52" s="483">
        <v>80.093401714456093</v>
      </c>
    </row>
    <row r="53" spans="1:11" s="484" customFormat="1" ht="12">
      <c r="A53" s="480">
        <v>41730</v>
      </c>
      <c r="B53" s="481">
        <v>13.5448</v>
      </c>
      <c r="C53" s="482">
        <v>20.7514</v>
      </c>
      <c r="D53" s="482">
        <v>35.753700000000002</v>
      </c>
      <c r="E53" s="482">
        <v>50.560299999999998</v>
      </c>
      <c r="F53" s="483">
        <v>65.745400000000004</v>
      </c>
      <c r="G53" s="482">
        <v>12.5461988037298</v>
      </c>
      <c r="H53" s="482">
        <v>21.881642644608199</v>
      </c>
      <c r="I53" s="482">
        <v>40.55406129793738</v>
      </c>
      <c r="J53" s="482">
        <v>59.276529455143525</v>
      </c>
      <c r="K53" s="483">
        <v>77.387886521075316</v>
      </c>
    </row>
    <row r="54" spans="1:11" s="484" customFormat="1" ht="12">
      <c r="A54" s="480">
        <v>41760</v>
      </c>
      <c r="B54" s="481">
        <v>20.7944</v>
      </c>
      <c r="C54" s="482">
        <v>27.2193</v>
      </c>
      <c r="D54" s="482">
        <v>40.718400000000003</v>
      </c>
      <c r="E54" s="482">
        <v>54.0989</v>
      </c>
      <c r="F54" s="483">
        <v>67.750900000000001</v>
      </c>
      <c r="G54" s="482">
        <v>12.52824970853805</v>
      </c>
      <c r="H54" s="482">
        <v>20.689323871231281</v>
      </c>
      <c r="I54" s="482">
        <v>39.599687125319647</v>
      </c>
      <c r="J54" s="482">
        <v>58.323487462583799</v>
      </c>
      <c r="K54" s="483">
        <v>76.79340693872534</v>
      </c>
    </row>
    <row r="55" spans="1:11" s="484" customFormat="1" ht="12">
      <c r="A55" s="480">
        <v>41791</v>
      </c>
      <c r="B55" s="481">
        <v>11.451700000000001</v>
      </c>
      <c r="C55" s="482">
        <v>17.7089</v>
      </c>
      <c r="D55" s="482">
        <v>30.625800000000002</v>
      </c>
      <c r="E55" s="482">
        <v>43.941400000000002</v>
      </c>
      <c r="F55" s="483">
        <v>59.410200000000003</v>
      </c>
      <c r="G55" s="482">
        <v>10.522577669902061</v>
      </c>
      <c r="H55" s="482">
        <v>19.076179181143328</v>
      </c>
      <c r="I55" s="482">
        <v>36.733527206884318</v>
      </c>
      <c r="J55" s="482">
        <v>53.92619886668799</v>
      </c>
      <c r="K55" s="483">
        <v>73.20819646701834</v>
      </c>
    </row>
    <row r="56" spans="1:11" s="484" customFormat="1" ht="12">
      <c r="A56" s="480">
        <v>41821</v>
      </c>
      <c r="B56" s="481">
        <v>12.4254</v>
      </c>
      <c r="C56" s="482">
        <v>20.9969</v>
      </c>
      <c r="D56" s="482">
        <v>34.989600000000003</v>
      </c>
      <c r="E56" s="482">
        <v>47.764699999999998</v>
      </c>
      <c r="F56" s="483">
        <v>62.090499999999999</v>
      </c>
      <c r="G56" s="482">
        <v>10.391903585849382</v>
      </c>
      <c r="H56" s="482">
        <v>17.788127417732127</v>
      </c>
      <c r="I56" s="482">
        <v>35.598856924673349</v>
      </c>
      <c r="J56" s="482">
        <v>54.985080142609299</v>
      </c>
      <c r="K56" s="483">
        <v>74.347511246022307</v>
      </c>
    </row>
    <row r="57" spans="1:11" s="484" customFormat="1" ht="12">
      <c r="A57" s="480">
        <v>41852</v>
      </c>
      <c r="B57" s="481">
        <v>10.955</v>
      </c>
      <c r="C57" s="482">
        <v>17.030100000000001</v>
      </c>
      <c r="D57" s="482">
        <v>29.4602</v>
      </c>
      <c r="E57" s="482">
        <v>41.7254</v>
      </c>
      <c r="F57" s="483">
        <v>56.517200000000003</v>
      </c>
      <c r="G57" s="482">
        <v>11.423931784978116</v>
      </c>
      <c r="H57" s="482">
        <v>19.866161105191136</v>
      </c>
      <c r="I57" s="482">
        <v>35.355139813313606</v>
      </c>
      <c r="J57" s="482">
        <v>53.760127708662196</v>
      </c>
      <c r="K57" s="483">
        <v>73.488522089148574</v>
      </c>
    </row>
    <row r="58" spans="1:11" s="484" customFormat="1" ht="12">
      <c r="A58" s="480">
        <v>41883</v>
      </c>
      <c r="B58" s="481">
        <v>12.7</v>
      </c>
      <c r="C58" s="482">
        <v>19.399999999999999</v>
      </c>
      <c r="D58" s="482">
        <v>31.2</v>
      </c>
      <c r="E58" s="482">
        <v>43.6</v>
      </c>
      <c r="F58" s="483">
        <v>57.9</v>
      </c>
      <c r="G58" s="482">
        <v>10.25333034</v>
      </c>
      <c r="H58" s="482">
        <v>17.454135409999999</v>
      </c>
      <c r="I58" s="482">
        <v>32.11971999</v>
      </c>
      <c r="J58" s="482">
        <v>48.53525269</v>
      </c>
      <c r="K58" s="483">
        <v>68.354297090000003</v>
      </c>
    </row>
    <row r="59" spans="1:11" s="484" customFormat="1" ht="12">
      <c r="A59" s="480">
        <v>41913</v>
      </c>
      <c r="B59" s="481">
        <v>15.1</v>
      </c>
      <c r="C59" s="482">
        <v>22.6</v>
      </c>
      <c r="D59" s="482">
        <v>35.200000000000003</v>
      </c>
      <c r="E59" s="482">
        <v>47</v>
      </c>
      <c r="F59" s="483">
        <v>61.6</v>
      </c>
      <c r="G59" s="482">
        <v>13.8</v>
      </c>
      <c r="H59" s="482">
        <v>21.9</v>
      </c>
      <c r="I59" s="482">
        <v>38.200000000000003</v>
      </c>
      <c r="J59" s="482">
        <v>54.8</v>
      </c>
      <c r="K59" s="483">
        <v>74.900000000000006</v>
      </c>
    </row>
    <row r="60" spans="1:11" s="484" customFormat="1" ht="12">
      <c r="A60" s="480">
        <v>41944</v>
      </c>
      <c r="B60" s="481">
        <v>18.5</v>
      </c>
      <c r="C60" s="482">
        <v>24</v>
      </c>
      <c r="D60" s="482">
        <v>34.5</v>
      </c>
      <c r="E60" s="482">
        <v>44.9</v>
      </c>
      <c r="F60" s="483">
        <v>58.7</v>
      </c>
      <c r="G60" s="482">
        <v>11.7</v>
      </c>
      <c r="H60" s="482">
        <v>18.600000000000001</v>
      </c>
      <c r="I60" s="482">
        <v>34</v>
      </c>
      <c r="J60" s="482">
        <v>50.5</v>
      </c>
      <c r="K60" s="483">
        <v>70.099999999999994</v>
      </c>
    </row>
    <row r="61" spans="1:11" s="484" customFormat="1" ht="12">
      <c r="A61" s="480">
        <v>41974</v>
      </c>
      <c r="B61" s="481">
        <v>11.9</v>
      </c>
      <c r="C61" s="482">
        <v>18.3</v>
      </c>
      <c r="D61" s="482">
        <v>30.2</v>
      </c>
      <c r="E61" s="482">
        <v>42.4</v>
      </c>
      <c r="F61" s="483">
        <v>57.6</v>
      </c>
      <c r="G61" s="482">
        <v>14.107986441108263</v>
      </c>
      <c r="H61" s="482">
        <v>21.292458560197954</v>
      </c>
      <c r="I61" s="482">
        <v>35.604428934810592</v>
      </c>
      <c r="J61" s="482">
        <v>51.527279798158574</v>
      </c>
      <c r="K61" s="483">
        <v>71.259370054805572</v>
      </c>
    </row>
    <row r="62" spans="1:11" s="486" customFormat="1" ht="12">
      <c r="A62" s="480">
        <v>42005</v>
      </c>
      <c r="B62" s="481">
        <v>14.5908</v>
      </c>
      <c r="C62" s="482">
        <v>19.948499999999999</v>
      </c>
      <c r="D62" s="482">
        <v>31.4573</v>
      </c>
      <c r="E62" s="482">
        <v>44.686399999999999</v>
      </c>
      <c r="F62" s="483">
        <v>59.846400000000003</v>
      </c>
      <c r="G62" s="482">
        <v>11.940144651965538</v>
      </c>
      <c r="H62" s="482">
        <v>20.207061466345188</v>
      </c>
      <c r="I62" s="482">
        <v>34.868196869243818</v>
      </c>
      <c r="J62" s="482">
        <v>50.795670969429722</v>
      </c>
      <c r="K62" s="483">
        <v>70.527842906926168</v>
      </c>
    </row>
    <row r="63" spans="1:11" s="486" customFormat="1" ht="12">
      <c r="A63" s="480">
        <v>42036</v>
      </c>
      <c r="B63" s="481">
        <v>15.2247</v>
      </c>
      <c r="C63" s="482">
        <v>21.509599999999999</v>
      </c>
      <c r="D63" s="482">
        <v>34.639200000000002</v>
      </c>
      <c r="E63" s="482">
        <v>48.674599999999998</v>
      </c>
      <c r="F63" s="483">
        <v>63.932499999999997</v>
      </c>
      <c r="G63" s="482">
        <v>11.92711016710529</v>
      </c>
      <c r="H63" s="482">
        <v>20.723473416549794</v>
      </c>
      <c r="I63" s="482">
        <v>38.018891329932373</v>
      </c>
      <c r="J63" s="482">
        <v>54.382568779261717</v>
      </c>
      <c r="K63" s="483">
        <v>73.938780597554427</v>
      </c>
    </row>
    <row r="64" spans="1:11" s="486" customFormat="1" ht="12">
      <c r="A64" s="480">
        <v>42064</v>
      </c>
      <c r="B64" s="481">
        <v>16.5322</v>
      </c>
      <c r="C64" s="482">
        <v>23.4512</v>
      </c>
      <c r="D64" s="482">
        <v>36.900500000000001</v>
      </c>
      <c r="E64" s="482">
        <v>49.743499999999997</v>
      </c>
      <c r="F64" s="483">
        <v>64.092699999999994</v>
      </c>
      <c r="G64" s="482">
        <v>11.814482846699489</v>
      </c>
      <c r="H64" s="482">
        <v>20.599507808789141</v>
      </c>
      <c r="I64" s="482">
        <v>37.928597540617552</v>
      </c>
      <c r="J64" s="482">
        <v>53.851190541754157</v>
      </c>
      <c r="K64" s="483">
        <v>73.534896824491199</v>
      </c>
    </row>
    <row r="65" spans="1:11" s="486" customFormat="1" ht="12">
      <c r="A65" s="480">
        <v>42095</v>
      </c>
      <c r="B65" s="481">
        <v>16.658799999999999</v>
      </c>
      <c r="C65" s="482">
        <v>23.011299999999999</v>
      </c>
      <c r="D65" s="482">
        <v>36.578000000000003</v>
      </c>
      <c r="E65" s="482">
        <v>49.986899999999999</v>
      </c>
      <c r="F65" s="483">
        <v>64.362300000000005</v>
      </c>
      <c r="G65" s="482">
        <v>18.50141562464826</v>
      </c>
      <c r="H65" s="482">
        <v>27.655129779497823</v>
      </c>
      <c r="I65" s="482">
        <v>44.241060316429618</v>
      </c>
      <c r="J65" s="482">
        <v>58.592238636936067</v>
      </c>
      <c r="K65" s="483">
        <v>75.128576667897846</v>
      </c>
    </row>
    <row r="66" spans="1:11" s="486" customFormat="1" ht="12">
      <c r="A66" s="480">
        <v>42125</v>
      </c>
      <c r="B66" s="481">
        <v>16.4084</v>
      </c>
      <c r="C66" s="482">
        <v>23.209</v>
      </c>
      <c r="D66" s="482">
        <v>37.364100000000001</v>
      </c>
      <c r="E66" s="482">
        <v>51.46</v>
      </c>
      <c r="F66" s="483">
        <v>66.931200000000004</v>
      </c>
      <c r="G66" s="482">
        <v>12.47870121737161</v>
      </c>
      <c r="H66" s="482">
        <v>21.908845789198381</v>
      </c>
      <c r="I66" s="482">
        <v>41.457276785752775</v>
      </c>
      <c r="J66" s="482">
        <v>58.646327243577346</v>
      </c>
      <c r="K66" s="483">
        <v>77.500433999958489</v>
      </c>
    </row>
    <row r="67" spans="1:11" s="486" customFormat="1" ht="12">
      <c r="A67" s="480">
        <v>42156</v>
      </c>
      <c r="B67" s="481">
        <v>14.666700000000001</v>
      </c>
      <c r="C67" s="482">
        <v>22.775700000000001</v>
      </c>
      <c r="D67" s="482">
        <v>37.948</v>
      </c>
      <c r="E67" s="482">
        <v>51.4574</v>
      </c>
      <c r="F67" s="483">
        <v>67.573099999999997</v>
      </c>
      <c r="G67" s="482">
        <v>13.188203653534854</v>
      </c>
      <c r="H67" s="482">
        <v>23.047731402153541</v>
      </c>
      <c r="I67" s="482">
        <v>39.854952760733553</v>
      </c>
      <c r="J67" s="482">
        <v>56.386030208854841</v>
      </c>
      <c r="K67" s="483">
        <v>75.485319619676858</v>
      </c>
    </row>
    <row r="68" spans="1:11" s="486" customFormat="1" ht="12">
      <c r="A68" s="480">
        <v>42186</v>
      </c>
      <c r="B68" s="481">
        <v>11.7334</v>
      </c>
      <c r="C68" s="482">
        <v>17.503900000000002</v>
      </c>
      <c r="D68" s="482">
        <v>29.167200000000001</v>
      </c>
      <c r="E68" s="482">
        <v>41.223700000000001</v>
      </c>
      <c r="F68" s="483">
        <v>55.386099999999999</v>
      </c>
      <c r="G68" s="482">
        <v>10.947445885451666</v>
      </c>
      <c r="H68" s="482">
        <v>19.439914135247037</v>
      </c>
      <c r="I68" s="482">
        <v>34.529828363993062</v>
      </c>
      <c r="J68" s="482">
        <v>49.251416507842102</v>
      </c>
      <c r="K68" s="483">
        <v>67.888085720186353</v>
      </c>
    </row>
    <row r="69" spans="1:11" s="486" customFormat="1" ht="12">
      <c r="A69" s="480">
        <v>42217</v>
      </c>
      <c r="B69" s="481">
        <v>9.8633000000000006</v>
      </c>
      <c r="C69" s="482">
        <v>16.057099999999998</v>
      </c>
      <c r="D69" s="482">
        <v>28.691199999999998</v>
      </c>
      <c r="E69" s="482">
        <v>41.771299999999997</v>
      </c>
      <c r="F69" s="483">
        <v>58.3977</v>
      </c>
      <c r="G69" s="482">
        <v>10.974121035185512</v>
      </c>
      <c r="H69" s="482">
        <v>19.414877881262129</v>
      </c>
      <c r="I69" s="482">
        <v>36.23056994449972</v>
      </c>
      <c r="J69" s="482">
        <v>53.195996961101123</v>
      </c>
      <c r="K69" s="483">
        <v>71.753717010580047</v>
      </c>
    </row>
    <row r="70" spans="1:11" s="486" customFormat="1" ht="12">
      <c r="A70" s="480">
        <v>42248</v>
      </c>
      <c r="B70" s="481">
        <v>13.5192</v>
      </c>
      <c r="C70" s="482">
        <v>21.071300000000001</v>
      </c>
      <c r="D70" s="482">
        <v>37.367199999999997</v>
      </c>
      <c r="E70" s="482">
        <v>51.790999999999997</v>
      </c>
      <c r="F70" s="483">
        <v>68.251199999999997</v>
      </c>
      <c r="G70" s="482">
        <v>12.49088438571547</v>
      </c>
      <c r="H70" s="482">
        <v>21.890840113191196</v>
      </c>
      <c r="I70" s="482">
        <v>39.803756878483611</v>
      </c>
      <c r="J70" s="482">
        <v>57.635705079855896</v>
      </c>
      <c r="K70" s="483">
        <v>76.981946458704613</v>
      </c>
    </row>
    <row r="71" spans="1:11" s="486" customFormat="1" ht="12">
      <c r="A71" s="480">
        <v>42278</v>
      </c>
      <c r="B71" s="481">
        <v>12.867699999999999</v>
      </c>
      <c r="C71" s="482">
        <v>18.7637</v>
      </c>
      <c r="D71" s="482">
        <v>31.4694</v>
      </c>
      <c r="E71" s="482">
        <v>44.212800000000001</v>
      </c>
      <c r="F71" s="483">
        <v>59.113199999999999</v>
      </c>
      <c r="G71" s="482">
        <v>13.144647853268504</v>
      </c>
      <c r="H71" s="482">
        <v>21.821217771857068</v>
      </c>
      <c r="I71" s="482">
        <v>38.224515794322095</v>
      </c>
      <c r="J71" s="482">
        <v>53.769198228981409</v>
      </c>
      <c r="K71" s="483">
        <v>72.113487824090882</v>
      </c>
    </row>
    <row r="72" spans="1:11" s="486" customFormat="1" ht="12">
      <c r="A72" s="480">
        <v>42309</v>
      </c>
      <c r="B72" s="481">
        <v>12.6</v>
      </c>
      <c r="C72" s="482">
        <v>18.933800000000002</v>
      </c>
      <c r="D72" s="482">
        <v>31.939499999999999</v>
      </c>
      <c r="E72" s="482">
        <v>44.849600000000002</v>
      </c>
      <c r="F72" s="483">
        <v>58.676200000000001</v>
      </c>
      <c r="G72" s="482">
        <v>13.605158237441534</v>
      </c>
      <c r="H72" s="482">
        <v>23.068727038503404</v>
      </c>
      <c r="I72" s="482">
        <v>40.65092018987685</v>
      </c>
      <c r="J72" s="482">
        <v>55.197850588687118</v>
      </c>
      <c r="K72" s="483">
        <v>73.309110708237668</v>
      </c>
    </row>
    <row r="73" spans="1:11" s="486" customFormat="1" ht="12">
      <c r="A73" s="480">
        <v>42339</v>
      </c>
      <c r="B73" s="481">
        <v>11.2118</v>
      </c>
      <c r="C73" s="482">
        <v>17.7761</v>
      </c>
      <c r="D73" s="482">
        <v>30.929300000000001</v>
      </c>
      <c r="E73" s="482">
        <v>42.585999999999999</v>
      </c>
      <c r="F73" s="483">
        <v>56.350700000000003</v>
      </c>
      <c r="G73" s="482">
        <v>11.158194304206324</v>
      </c>
      <c r="H73" s="482">
        <v>19.471149894532228</v>
      </c>
      <c r="I73" s="482">
        <v>35.832542800536459</v>
      </c>
      <c r="J73" s="482">
        <v>50.50707779225305</v>
      </c>
      <c r="K73" s="483">
        <v>68.696820768889282</v>
      </c>
    </row>
    <row r="74" spans="1:11" s="484" customFormat="1" ht="12">
      <c r="A74" s="485" t="s">
        <v>215</v>
      </c>
    </row>
  </sheetData>
  <mergeCells count="4">
    <mergeCell ref="A1:K1"/>
    <mergeCell ref="A2:A3"/>
    <mergeCell ref="B2:F2"/>
    <mergeCell ref="G2:K2"/>
  </mergeCells>
  <pageMargins left="0.7" right="0.7" top="0.75" bottom="0.75" header="0.3" footer="0.3"/>
  <pageSetup scale="9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1:K74"/>
  <sheetViews>
    <sheetView workbookViewId="0">
      <pane ySplit="4" topLeftCell="A48" activePane="bottomLeft" state="frozen"/>
      <selection pane="bottomLeft" activeCell="N55" sqref="N55"/>
    </sheetView>
  </sheetViews>
  <sheetFormatPr defaultRowHeight="12.75"/>
  <cols>
    <col min="1" max="1" width="12.6640625" style="120" customWidth="1"/>
    <col min="2" max="2" width="9.6640625" style="88" customWidth="1"/>
    <col min="3" max="3" width="10" style="88" customWidth="1"/>
    <col min="4" max="4" width="8.83203125" style="88" customWidth="1"/>
    <col min="5" max="5" width="9.6640625" style="88" customWidth="1"/>
    <col min="6" max="6" width="10.1640625" style="88" customWidth="1"/>
    <col min="7" max="7" width="9.5" style="88" customWidth="1"/>
    <col min="8" max="8" width="9.83203125" style="88" customWidth="1"/>
    <col min="9" max="9" width="9.1640625" style="88" customWidth="1"/>
    <col min="10" max="10" width="9.33203125" style="88" customWidth="1"/>
    <col min="11" max="11" width="9.6640625" style="88" customWidth="1"/>
    <col min="12" max="244" width="9.33203125" style="88"/>
    <col min="245" max="245" width="12.6640625" style="88" customWidth="1"/>
    <col min="246" max="246" width="9.6640625" style="88" customWidth="1"/>
    <col min="247" max="247" width="10" style="88" customWidth="1"/>
    <col min="248" max="248" width="8.83203125" style="88" customWidth="1"/>
    <col min="249" max="249" width="9.6640625" style="88" customWidth="1"/>
    <col min="250" max="250" width="10.1640625" style="88" customWidth="1"/>
    <col min="251" max="251" width="9.5" style="88" customWidth="1"/>
    <col min="252" max="252" width="9.83203125" style="88" customWidth="1"/>
    <col min="253" max="253" width="9.1640625" style="88" customWidth="1"/>
    <col min="254" max="254" width="9.33203125" style="88" customWidth="1"/>
    <col min="255" max="255" width="9.6640625" style="88" customWidth="1"/>
    <col min="256" max="500" width="9.33203125" style="88"/>
    <col min="501" max="501" width="12.6640625" style="88" customWidth="1"/>
    <col min="502" max="502" width="9.6640625" style="88" customWidth="1"/>
    <col min="503" max="503" width="10" style="88" customWidth="1"/>
    <col min="504" max="504" width="8.83203125" style="88" customWidth="1"/>
    <col min="505" max="505" width="9.6640625" style="88" customWidth="1"/>
    <col min="506" max="506" width="10.1640625" style="88" customWidth="1"/>
    <col min="507" max="507" width="9.5" style="88" customWidth="1"/>
    <col min="508" max="508" width="9.83203125" style="88" customWidth="1"/>
    <col min="509" max="509" width="9.1640625" style="88" customWidth="1"/>
    <col min="510" max="510" width="9.33203125" style="88" customWidth="1"/>
    <col min="511" max="511" width="9.6640625" style="88" customWidth="1"/>
    <col min="512" max="756" width="9.33203125" style="88"/>
    <col min="757" max="757" width="12.6640625" style="88" customWidth="1"/>
    <col min="758" max="758" width="9.6640625" style="88" customWidth="1"/>
    <col min="759" max="759" width="10" style="88" customWidth="1"/>
    <col min="760" max="760" width="8.83203125" style="88" customWidth="1"/>
    <col min="761" max="761" width="9.6640625" style="88" customWidth="1"/>
    <col min="762" max="762" width="10.1640625" style="88" customWidth="1"/>
    <col min="763" max="763" width="9.5" style="88" customWidth="1"/>
    <col min="764" max="764" width="9.83203125" style="88" customWidth="1"/>
    <col min="765" max="765" width="9.1640625" style="88" customWidth="1"/>
    <col min="766" max="766" width="9.33203125" style="88" customWidth="1"/>
    <col min="767" max="767" width="9.6640625" style="88" customWidth="1"/>
    <col min="768" max="1012" width="9.33203125" style="88"/>
    <col min="1013" max="1013" width="12.6640625" style="88" customWidth="1"/>
    <col min="1014" max="1014" width="9.6640625" style="88" customWidth="1"/>
    <col min="1015" max="1015" width="10" style="88" customWidth="1"/>
    <col min="1016" max="1016" width="8.83203125" style="88" customWidth="1"/>
    <col min="1017" max="1017" width="9.6640625" style="88" customWidth="1"/>
    <col min="1018" max="1018" width="10.1640625" style="88" customWidth="1"/>
    <col min="1019" max="1019" width="9.5" style="88" customWidth="1"/>
    <col min="1020" max="1020" width="9.83203125" style="88" customWidth="1"/>
    <col min="1021" max="1021" width="9.1640625" style="88" customWidth="1"/>
    <col min="1022" max="1022" width="9.33203125" style="88" customWidth="1"/>
    <col min="1023" max="1023" width="9.6640625" style="88" customWidth="1"/>
    <col min="1024" max="1268" width="9.33203125" style="88"/>
    <col min="1269" max="1269" width="12.6640625" style="88" customWidth="1"/>
    <col min="1270" max="1270" width="9.6640625" style="88" customWidth="1"/>
    <col min="1271" max="1271" width="10" style="88" customWidth="1"/>
    <col min="1272" max="1272" width="8.83203125" style="88" customWidth="1"/>
    <col min="1273" max="1273" width="9.6640625" style="88" customWidth="1"/>
    <col min="1274" max="1274" width="10.1640625" style="88" customWidth="1"/>
    <col min="1275" max="1275" width="9.5" style="88" customWidth="1"/>
    <col min="1276" max="1276" width="9.83203125" style="88" customWidth="1"/>
    <col min="1277" max="1277" width="9.1640625" style="88" customWidth="1"/>
    <col min="1278" max="1278" width="9.33203125" style="88" customWidth="1"/>
    <col min="1279" max="1279" width="9.6640625" style="88" customWidth="1"/>
    <col min="1280" max="1524" width="9.33203125" style="88"/>
    <col min="1525" max="1525" width="12.6640625" style="88" customWidth="1"/>
    <col min="1526" max="1526" width="9.6640625" style="88" customWidth="1"/>
    <col min="1527" max="1527" width="10" style="88" customWidth="1"/>
    <col min="1528" max="1528" width="8.83203125" style="88" customWidth="1"/>
    <col min="1529" max="1529" width="9.6640625" style="88" customWidth="1"/>
    <col min="1530" max="1530" width="10.1640625" style="88" customWidth="1"/>
    <col min="1531" max="1531" width="9.5" style="88" customWidth="1"/>
    <col min="1532" max="1532" width="9.83203125" style="88" customWidth="1"/>
    <col min="1533" max="1533" width="9.1640625" style="88" customWidth="1"/>
    <col min="1534" max="1534" width="9.33203125" style="88" customWidth="1"/>
    <col min="1535" max="1535" width="9.6640625" style="88" customWidth="1"/>
    <col min="1536" max="1780" width="9.33203125" style="88"/>
    <col min="1781" max="1781" width="12.6640625" style="88" customWidth="1"/>
    <col min="1782" max="1782" width="9.6640625" style="88" customWidth="1"/>
    <col min="1783" max="1783" width="10" style="88" customWidth="1"/>
    <col min="1784" max="1784" width="8.83203125" style="88" customWidth="1"/>
    <col min="1785" max="1785" width="9.6640625" style="88" customWidth="1"/>
    <col min="1786" max="1786" width="10.1640625" style="88" customWidth="1"/>
    <col min="1787" max="1787" width="9.5" style="88" customWidth="1"/>
    <col min="1788" max="1788" width="9.83203125" style="88" customWidth="1"/>
    <col min="1789" max="1789" width="9.1640625" style="88" customWidth="1"/>
    <col min="1790" max="1790" width="9.33203125" style="88" customWidth="1"/>
    <col min="1791" max="1791" width="9.6640625" style="88" customWidth="1"/>
    <col min="1792" max="2036" width="9.33203125" style="88"/>
    <col min="2037" max="2037" width="12.6640625" style="88" customWidth="1"/>
    <col min="2038" max="2038" width="9.6640625" style="88" customWidth="1"/>
    <col min="2039" max="2039" width="10" style="88" customWidth="1"/>
    <col min="2040" max="2040" width="8.83203125" style="88" customWidth="1"/>
    <col min="2041" max="2041" width="9.6640625" style="88" customWidth="1"/>
    <col min="2042" max="2042" width="10.1640625" style="88" customWidth="1"/>
    <col min="2043" max="2043" width="9.5" style="88" customWidth="1"/>
    <col min="2044" max="2044" width="9.83203125" style="88" customWidth="1"/>
    <col min="2045" max="2045" width="9.1640625" style="88" customWidth="1"/>
    <col min="2046" max="2046" width="9.33203125" style="88" customWidth="1"/>
    <col min="2047" max="2047" width="9.6640625" style="88" customWidth="1"/>
    <col min="2048" max="2292" width="9.33203125" style="88"/>
    <col min="2293" max="2293" width="12.6640625" style="88" customWidth="1"/>
    <col min="2294" max="2294" width="9.6640625" style="88" customWidth="1"/>
    <col min="2295" max="2295" width="10" style="88" customWidth="1"/>
    <col min="2296" max="2296" width="8.83203125" style="88" customWidth="1"/>
    <col min="2297" max="2297" width="9.6640625" style="88" customWidth="1"/>
    <col min="2298" max="2298" width="10.1640625" style="88" customWidth="1"/>
    <col min="2299" max="2299" width="9.5" style="88" customWidth="1"/>
    <col min="2300" max="2300" width="9.83203125" style="88" customWidth="1"/>
    <col min="2301" max="2301" width="9.1640625" style="88" customWidth="1"/>
    <col min="2302" max="2302" width="9.33203125" style="88" customWidth="1"/>
    <col min="2303" max="2303" width="9.6640625" style="88" customWidth="1"/>
    <col min="2304" max="2548" width="9.33203125" style="88"/>
    <col min="2549" max="2549" width="12.6640625" style="88" customWidth="1"/>
    <col min="2550" max="2550" width="9.6640625" style="88" customWidth="1"/>
    <col min="2551" max="2551" width="10" style="88" customWidth="1"/>
    <col min="2552" max="2552" width="8.83203125" style="88" customWidth="1"/>
    <col min="2553" max="2553" width="9.6640625" style="88" customWidth="1"/>
    <col min="2554" max="2554" width="10.1640625" style="88" customWidth="1"/>
    <col min="2555" max="2555" width="9.5" style="88" customWidth="1"/>
    <col min="2556" max="2556" width="9.83203125" style="88" customWidth="1"/>
    <col min="2557" max="2557" width="9.1640625" style="88" customWidth="1"/>
    <col min="2558" max="2558" width="9.33203125" style="88" customWidth="1"/>
    <col min="2559" max="2559" width="9.6640625" style="88" customWidth="1"/>
    <col min="2560" max="2804" width="9.33203125" style="88"/>
    <col min="2805" max="2805" width="12.6640625" style="88" customWidth="1"/>
    <col min="2806" max="2806" width="9.6640625" style="88" customWidth="1"/>
    <col min="2807" max="2807" width="10" style="88" customWidth="1"/>
    <col min="2808" max="2808" width="8.83203125" style="88" customWidth="1"/>
    <col min="2809" max="2809" width="9.6640625" style="88" customWidth="1"/>
    <col min="2810" max="2810" width="10.1640625" style="88" customWidth="1"/>
    <col min="2811" max="2811" width="9.5" style="88" customWidth="1"/>
    <col min="2812" max="2812" width="9.83203125" style="88" customWidth="1"/>
    <col min="2813" max="2813" width="9.1640625" style="88" customWidth="1"/>
    <col min="2814" max="2814" width="9.33203125" style="88" customWidth="1"/>
    <col min="2815" max="2815" width="9.6640625" style="88" customWidth="1"/>
    <col min="2816" max="3060" width="9.33203125" style="88"/>
    <col min="3061" max="3061" width="12.6640625" style="88" customWidth="1"/>
    <col min="3062" max="3062" width="9.6640625" style="88" customWidth="1"/>
    <col min="3063" max="3063" width="10" style="88" customWidth="1"/>
    <col min="3064" max="3064" width="8.83203125" style="88" customWidth="1"/>
    <col min="3065" max="3065" width="9.6640625" style="88" customWidth="1"/>
    <col min="3066" max="3066" width="10.1640625" style="88" customWidth="1"/>
    <col min="3067" max="3067" width="9.5" style="88" customWidth="1"/>
    <col min="3068" max="3068" width="9.83203125" style="88" customWidth="1"/>
    <col min="3069" max="3069" width="9.1640625" style="88" customWidth="1"/>
    <col min="3070" max="3070" width="9.33203125" style="88" customWidth="1"/>
    <col min="3071" max="3071" width="9.6640625" style="88" customWidth="1"/>
    <col min="3072" max="3316" width="9.33203125" style="88"/>
    <col min="3317" max="3317" width="12.6640625" style="88" customWidth="1"/>
    <col min="3318" max="3318" width="9.6640625" style="88" customWidth="1"/>
    <col min="3319" max="3319" width="10" style="88" customWidth="1"/>
    <col min="3320" max="3320" width="8.83203125" style="88" customWidth="1"/>
    <col min="3321" max="3321" width="9.6640625" style="88" customWidth="1"/>
    <col min="3322" max="3322" width="10.1640625" style="88" customWidth="1"/>
    <col min="3323" max="3323" width="9.5" style="88" customWidth="1"/>
    <col min="3324" max="3324" width="9.83203125" style="88" customWidth="1"/>
    <col min="3325" max="3325" width="9.1640625" style="88" customWidth="1"/>
    <col min="3326" max="3326" width="9.33203125" style="88" customWidth="1"/>
    <col min="3327" max="3327" width="9.6640625" style="88" customWidth="1"/>
    <col min="3328" max="3572" width="9.33203125" style="88"/>
    <col min="3573" max="3573" width="12.6640625" style="88" customWidth="1"/>
    <col min="3574" max="3574" width="9.6640625" style="88" customWidth="1"/>
    <col min="3575" max="3575" width="10" style="88" customWidth="1"/>
    <col min="3576" max="3576" width="8.83203125" style="88" customWidth="1"/>
    <col min="3577" max="3577" width="9.6640625" style="88" customWidth="1"/>
    <col min="3578" max="3578" width="10.1640625" style="88" customWidth="1"/>
    <col min="3579" max="3579" width="9.5" style="88" customWidth="1"/>
    <col min="3580" max="3580" width="9.83203125" style="88" customWidth="1"/>
    <col min="3581" max="3581" width="9.1640625" style="88" customWidth="1"/>
    <col min="3582" max="3582" width="9.33203125" style="88" customWidth="1"/>
    <col min="3583" max="3583" width="9.6640625" style="88" customWidth="1"/>
    <col min="3584" max="3828" width="9.33203125" style="88"/>
    <col min="3829" max="3829" width="12.6640625" style="88" customWidth="1"/>
    <col min="3830" max="3830" width="9.6640625" style="88" customWidth="1"/>
    <col min="3831" max="3831" width="10" style="88" customWidth="1"/>
    <col min="3832" max="3832" width="8.83203125" style="88" customWidth="1"/>
    <col min="3833" max="3833" width="9.6640625" style="88" customWidth="1"/>
    <col min="3834" max="3834" width="10.1640625" style="88" customWidth="1"/>
    <col min="3835" max="3835" width="9.5" style="88" customWidth="1"/>
    <col min="3836" max="3836" width="9.83203125" style="88" customWidth="1"/>
    <col min="3837" max="3837" width="9.1640625" style="88" customWidth="1"/>
    <col min="3838" max="3838" width="9.33203125" style="88" customWidth="1"/>
    <col min="3839" max="3839" width="9.6640625" style="88" customWidth="1"/>
    <col min="3840" max="4084" width="9.33203125" style="88"/>
    <col min="4085" max="4085" width="12.6640625" style="88" customWidth="1"/>
    <col min="4086" max="4086" width="9.6640625" style="88" customWidth="1"/>
    <col min="4087" max="4087" width="10" style="88" customWidth="1"/>
    <col min="4088" max="4088" width="8.83203125" style="88" customWidth="1"/>
    <col min="4089" max="4089" width="9.6640625" style="88" customWidth="1"/>
    <col min="4090" max="4090" width="10.1640625" style="88" customWidth="1"/>
    <col min="4091" max="4091" width="9.5" style="88" customWidth="1"/>
    <col min="4092" max="4092" width="9.83203125" style="88" customWidth="1"/>
    <col min="4093" max="4093" width="9.1640625" style="88" customWidth="1"/>
    <col min="4094" max="4094" width="9.33203125" style="88" customWidth="1"/>
    <col min="4095" max="4095" width="9.6640625" style="88" customWidth="1"/>
    <col min="4096" max="4340" width="9.33203125" style="88"/>
    <col min="4341" max="4341" width="12.6640625" style="88" customWidth="1"/>
    <col min="4342" max="4342" width="9.6640625" style="88" customWidth="1"/>
    <col min="4343" max="4343" width="10" style="88" customWidth="1"/>
    <col min="4344" max="4344" width="8.83203125" style="88" customWidth="1"/>
    <col min="4345" max="4345" width="9.6640625" style="88" customWidth="1"/>
    <col min="4346" max="4346" width="10.1640625" style="88" customWidth="1"/>
    <col min="4347" max="4347" width="9.5" style="88" customWidth="1"/>
    <col min="4348" max="4348" width="9.83203125" style="88" customWidth="1"/>
    <col min="4349" max="4349" width="9.1640625" style="88" customWidth="1"/>
    <col min="4350" max="4350" width="9.33203125" style="88" customWidth="1"/>
    <col min="4351" max="4351" width="9.6640625" style="88" customWidth="1"/>
    <col min="4352" max="4596" width="9.33203125" style="88"/>
    <col min="4597" max="4597" width="12.6640625" style="88" customWidth="1"/>
    <col min="4598" max="4598" width="9.6640625" style="88" customWidth="1"/>
    <col min="4599" max="4599" width="10" style="88" customWidth="1"/>
    <col min="4600" max="4600" width="8.83203125" style="88" customWidth="1"/>
    <col min="4601" max="4601" width="9.6640625" style="88" customWidth="1"/>
    <col min="4602" max="4602" width="10.1640625" style="88" customWidth="1"/>
    <col min="4603" max="4603" width="9.5" style="88" customWidth="1"/>
    <col min="4604" max="4604" width="9.83203125" style="88" customWidth="1"/>
    <col min="4605" max="4605" width="9.1640625" style="88" customWidth="1"/>
    <col min="4606" max="4606" width="9.33203125" style="88" customWidth="1"/>
    <col min="4607" max="4607" width="9.6640625" style="88" customWidth="1"/>
    <col min="4608" max="4852" width="9.33203125" style="88"/>
    <col min="4853" max="4853" width="12.6640625" style="88" customWidth="1"/>
    <col min="4854" max="4854" width="9.6640625" style="88" customWidth="1"/>
    <col min="4855" max="4855" width="10" style="88" customWidth="1"/>
    <col min="4856" max="4856" width="8.83203125" style="88" customWidth="1"/>
    <col min="4857" max="4857" width="9.6640625" style="88" customWidth="1"/>
    <col min="4858" max="4858" width="10.1640625" style="88" customWidth="1"/>
    <col min="4859" max="4859" width="9.5" style="88" customWidth="1"/>
    <col min="4860" max="4860" width="9.83203125" style="88" customWidth="1"/>
    <col min="4861" max="4861" width="9.1640625" style="88" customWidth="1"/>
    <col min="4862" max="4862" width="9.33203125" style="88" customWidth="1"/>
    <col min="4863" max="4863" width="9.6640625" style="88" customWidth="1"/>
    <col min="4864" max="5108" width="9.33203125" style="88"/>
    <col min="5109" max="5109" width="12.6640625" style="88" customWidth="1"/>
    <col min="5110" max="5110" width="9.6640625" style="88" customWidth="1"/>
    <col min="5111" max="5111" width="10" style="88" customWidth="1"/>
    <col min="5112" max="5112" width="8.83203125" style="88" customWidth="1"/>
    <col min="5113" max="5113" width="9.6640625" style="88" customWidth="1"/>
    <col min="5114" max="5114" width="10.1640625" style="88" customWidth="1"/>
    <col min="5115" max="5115" width="9.5" style="88" customWidth="1"/>
    <col min="5116" max="5116" width="9.83203125" style="88" customWidth="1"/>
    <col min="5117" max="5117" width="9.1640625" style="88" customWidth="1"/>
    <col min="5118" max="5118" width="9.33203125" style="88" customWidth="1"/>
    <col min="5119" max="5119" width="9.6640625" style="88" customWidth="1"/>
    <col min="5120" max="5364" width="9.33203125" style="88"/>
    <col min="5365" max="5365" width="12.6640625" style="88" customWidth="1"/>
    <col min="5366" max="5366" width="9.6640625" style="88" customWidth="1"/>
    <col min="5367" max="5367" width="10" style="88" customWidth="1"/>
    <col min="5368" max="5368" width="8.83203125" style="88" customWidth="1"/>
    <col min="5369" max="5369" width="9.6640625" style="88" customWidth="1"/>
    <col min="5370" max="5370" width="10.1640625" style="88" customWidth="1"/>
    <col min="5371" max="5371" width="9.5" style="88" customWidth="1"/>
    <col min="5372" max="5372" width="9.83203125" style="88" customWidth="1"/>
    <col min="5373" max="5373" width="9.1640625" style="88" customWidth="1"/>
    <col min="5374" max="5374" width="9.33203125" style="88" customWidth="1"/>
    <col min="5375" max="5375" width="9.6640625" style="88" customWidth="1"/>
    <col min="5376" max="5620" width="9.33203125" style="88"/>
    <col min="5621" max="5621" width="12.6640625" style="88" customWidth="1"/>
    <col min="5622" max="5622" width="9.6640625" style="88" customWidth="1"/>
    <col min="5623" max="5623" width="10" style="88" customWidth="1"/>
    <col min="5624" max="5624" width="8.83203125" style="88" customWidth="1"/>
    <col min="5625" max="5625" width="9.6640625" style="88" customWidth="1"/>
    <col min="5626" max="5626" width="10.1640625" style="88" customWidth="1"/>
    <col min="5627" max="5627" width="9.5" style="88" customWidth="1"/>
    <col min="5628" max="5628" width="9.83203125" style="88" customWidth="1"/>
    <col min="5629" max="5629" width="9.1640625" style="88" customWidth="1"/>
    <col min="5630" max="5630" width="9.33203125" style="88" customWidth="1"/>
    <col min="5631" max="5631" width="9.6640625" style="88" customWidth="1"/>
    <col min="5632" max="5876" width="9.33203125" style="88"/>
    <col min="5877" max="5877" width="12.6640625" style="88" customWidth="1"/>
    <col min="5878" max="5878" width="9.6640625" style="88" customWidth="1"/>
    <col min="5879" max="5879" width="10" style="88" customWidth="1"/>
    <col min="5880" max="5880" width="8.83203125" style="88" customWidth="1"/>
    <col min="5881" max="5881" width="9.6640625" style="88" customWidth="1"/>
    <col min="5882" max="5882" width="10.1640625" style="88" customWidth="1"/>
    <col min="5883" max="5883" width="9.5" style="88" customWidth="1"/>
    <col min="5884" max="5884" width="9.83203125" style="88" customWidth="1"/>
    <col min="5885" max="5885" width="9.1640625" style="88" customWidth="1"/>
    <col min="5886" max="5886" width="9.33203125" style="88" customWidth="1"/>
    <col min="5887" max="5887" width="9.6640625" style="88" customWidth="1"/>
    <col min="5888" max="6132" width="9.33203125" style="88"/>
    <col min="6133" max="6133" width="12.6640625" style="88" customWidth="1"/>
    <col min="6134" max="6134" width="9.6640625" style="88" customWidth="1"/>
    <col min="6135" max="6135" width="10" style="88" customWidth="1"/>
    <col min="6136" max="6136" width="8.83203125" style="88" customWidth="1"/>
    <col min="6137" max="6137" width="9.6640625" style="88" customWidth="1"/>
    <col min="6138" max="6138" width="10.1640625" style="88" customWidth="1"/>
    <col min="6139" max="6139" width="9.5" style="88" customWidth="1"/>
    <col min="6140" max="6140" width="9.83203125" style="88" customWidth="1"/>
    <col min="6141" max="6141" width="9.1640625" style="88" customWidth="1"/>
    <col min="6142" max="6142" width="9.33203125" style="88" customWidth="1"/>
    <col min="6143" max="6143" width="9.6640625" style="88" customWidth="1"/>
    <col min="6144" max="6388" width="9.33203125" style="88"/>
    <col min="6389" max="6389" width="12.6640625" style="88" customWidth="1"/>
    <col min="6390" max="6390" width="9.6640625" style="88" customWidth="1"/>
    <col min="6391" max="6391" width="10" style="88" customWidth="1"/>
    <col min="6392" max="6392" width="8.83203125" style="88" customWidth="1"/>
    <col min="6393" max="6393" width="9.6640625" style="88" customWidth="1"/>
    <col min="6394" max="6394" width="10.1640625" style="88" customWidth="1"/>
    <col min="6395" max="6395" width="9.5" style="88" customWidth="1"/>
    <col min="6396" max="6396" width="9.83203125" style="88" customWidth="1"/>
    <col min="6397" max="6397" width="9.1640625" style="88" customWidth="1"/>
    <col min="6398" max="6398" width="9.33203125" style="88" customWidth="1"/>
    <col min="6399" max="6399" width="9.6640625" style="88" customWidth="1"/>
    <col min="6400" max="6644" width="9.33203125" style="88"/>
    <col min="6645" max="6645" width="12.6640625" style="88" customWidth="1"/>
    <col min="6646" max="6646" width="9.6640625" style="88" customWidth="1"/>
    <col min="6647" max="6647" width="10" style="88" customWidth="1"/>
    <col min="6648" max="6648" width="8.83203125" style="88" customWidth="1"/>
    <col min="6649" max="6649" width="9.6640625" style="88" customWidth="1"/>
    <col min="6650" max="6650" width="10.1640625" style="88" customWidth="1"/>
    <col min="6651" max="6651" width="9.5" style="88" customWidth="1"/>
    <col min="6652" max="6652" width="9.83203125" style="88" customWidth="1"/>
    <col min="6653" max="6653" width="9.1640625" style="88" customWidth="1"/>
    <col min="6654" max="6654" width="9.33203125" style="88" customWidth="1"/>
    <col min="6655" max="6655" width="9.6640625" style="88" customWidth="1"/>
    <col min="6656" max="6900" width="9.33203125" style="88"/>
    <col min="6901" max="6901" width="12.6640625" style="88" customWidth="1"/>
    <col min="6902" max="6902" width="9.6640625" style="88" customWidth="1"/>
    <col min="6903" max="6903" width="10" style="88" customWidth="1"/>
    <col min="6904" max="6904" width="8.83203125" style="88" customWidth="1"/>
    <col min="6905" max="6905" width="9.6640625" style="88" customWidth="1"/>
    <col min="6906" max="6906" width="10.1640625" style="88" customWidth="1"/>
    <col min="6907" max="6907" width="9.5" style="88" customWidth="1"/>
    <col min="6908" max="6908" width="9.83203125" style="88" customWidth="1"/>
    <col min="6909" max="6909" width="9.1640625" style="88" customWidth="1"/>
    <col min="6910" max="6910" width="9.33203125" style="88" customWidth="1"/>
    <col min="6911" max="6911" width="9.6640625" style="88" customWidth="1"/>
    <col min="6912" max="7156" width="9.33203125" style="88"/>
    <col min="7157" max="7157" width="12.6640625" style="88" customWidth="1"/>
    <col min="7158" max="7158" width="9.6640625" style="88" customWidth="1"/>
    <col min="7159" max="7159" width="10" style="88" customWidth="1"/>
    <col min="7160" max="7160" width="8.83203125" style="88" customWidth="1"/>
    <col min="7161" max="7161" width="9.6640625" style="88" customWidth="1"/>
    <col min="7162" max="7162" width="10.1640625" style="88" customWidth="1"/>
    <col min="7163" max="7163" width="9.5" style="88" customWidth="1"/>
    <col min="7164" max="7164" width="9.83203125" style="88" customWidth="1"/>
    <col min="7165" max="7165" width="9.1640625" style="88" customWidth="1"/>
    <col min="7166" max="7166" width="9.33203125" style="88" customWidth="1"/>
    <col min="7167" max="7167" width="9.6640625" style="88" customWidth="1"/>
    <col min="7168" max="7412" width="9.33203125" style="88"/>
    <col min="7413" max="7413" width="12.6640625" style="88" customWidth="1"/>
    <col min="7414" max="7414" width="9.6640625" style="88" customWidth="1"/>
    <col min="7415" max="7415" width="10" style="88" customWidth="1"/>
    <col min="7416" max="7416" width="8.83203125" style="88" customWidth="1"/>
    <col min="7417" max="7417" width="9.6640625" style="88" customWidth="1"/>
    <col min="7418" max="7418" width="10.1640625" style="88" customWidth="1"/>
    <col min="7419" max="7419" width="9.5" style="88" customWidth="1"/>
    <col min="7420" max="7420" width="9.83203125" style="88" customWidth="1"/>
    <col min="7421" max="7421" width="9.1640625" style="88" customWidth="1"/>
    <col min="7422" max="7422" width="9.33203125" style="88" customWidth="1"/>
    <col min="7423" max="7423" width="9.6640625" style="88" customWidth="1"/>
    <col min="7424" max="7668" width="9.33203125" style="88"/>
    <col min="7669" max="7669" width="12.6640625" style="88" customWidth="1"/>
    <col min="7670" max="7670" width="9.6640625" style="88" customWidth="1"/>
    <col min="7671" max="7671" width="10" style="88" customWidth="1"/>
    <col min="7672" max="7672" width="8.83203125" style="88" customWidth="1"/>
    <col min="7673" max="7673" width="9.6640625" style="88" customWidth="1"/>
    <col min="7674" max="7674" width="10.1640625" style="88" customWidth="1"/>
    <col min="7675" max="7675" width="9.5" style="88" customWidth="1"/>
    <col min="7676" max="7676" width="9.83203125" style="88" customWidth="1"/>
    <col min="7677" max="7677" width="9.1640625" style="88" customWidth="1"/>
    <col min="7678" max="7678" width="9.33203125" style="88" customWidth="1"/>
    <col min="7679" max="7679" width="9.6640625" style="88" customWidth="1"/>
    <col min="7680" max="7924" width="9.33203125" style="88"/>
    <col min="7925" max="7925" width="12.6640625" style="88" customWidth="1"/>
    <col min="7926" max="7926" width="9.6640625" style="88" customWidth="1"/>
    <col min="7927" max="7927" width="10" style="88" customWidth="1"/>
    <col min="7928" max="7928" width="8.83203125" style="88" customWidth="1"/>
    <col min="7929" max="7929" width="9.6640625" style="88" customWidth="1"/>
    <col min="7930" max="7930" width="10.1640625" style="88" customWidth="1"/>
    <col min="7931" max="7931" width="9.5" style="88" customWidth="1"/>
    <col min="7932" max="7932" width="9.83203125" style="88" customWidth="1"/>
    <col min="7933" max="7933" width="9.1640625" style="88" customWidth="1"/>
    <col min="7934" max="7934" width="9.33203125" style="88" customWidth="1"/>
    <col min="7935" max="7935" width="9.6640625" style="88" customWidth="1"/>
    <col min="7936" max="8180" width="9.33203125" style="88"/>
    <col min="8181" max="8181" width="12.6640625" style="88" customWidth="1"/>
    <col min="8182" max="8182" width="9.6640625" style="88" customWidth="1"/>
    <col min="8183" max="8183" width="10" style="88" customWidth="1"/>
    <col min="8184" max="8184" width="8.83203125" style="88" customWidth="1"/>
    <col min="8185" max="8185" width="9.6640625" style="88" customWidth="1"/>
    <col min="8186" max="8186" width="10.1640625" style="88" customWidth="1"/>
    <col min="8187" max="8187" width="9.5" style="88" customWidth="1"/>
    <col min="8188" max="8188" width="9.83203125" style="88" customWidth="1"/>
    <col min="8189" max="8189" width="9.1640625" style="88" customWidth="1"/>
    <col min="8190" max="8190" width="9.33203125" style="88" customWidth="1"/>
    <col min="8191" max="8191" width="9.6640625" style="88" customWidth="1"/>
    <col min="8192" max="8436" width="9.33203125" style="88"/>
    <col min="8437" max="8437" width="12.6640625" style="88" customWidth="1"/>
    <col min="8438" max="8438" width="9.6640625" style="88" customWidth="1"/>
    <col min="8439" max="8439" width="10" style="88" customWidth="1"/>
    <col min="8440" max="8440" width="8.83203125" style="88" customWidth="1"/>
    <col min="8441" max="8441" width="9.6640625" style="88" customWidth="1"/>
    <col min="8442" max="8442" width="10.1640625" style="88" customWidth="1"/>
    <col min="8443" max="8443" width="9.5" style="88" customWidth="1"/>
    <col min="8444" max="8444" width="9.83203125" style="88" customWidth="1"/>
    <col min="8445" max="8445" width="9.1640625" style="88" customWidth="1"/>
    <col min="8446" max="8446" width="9.33203125" style="88" customWidth="1"/>
    <col min="8447" max="8447" width="9.6640625" style="88" customWidth="1"/>
    <col min="8448" max="8692" width="9.33203125" style="88"/>
    <col min="8693" max="8693" width="12.6640625" style="88" customWidth="1"/>
    <col min="8694" max="8694" width="9.6640625" style="88" customWidth="1"/>
    <col min="8695" max="8695" width="10" style="88" customWidth="1"/>
    <col min="8696" max="8696" width="8.83203125" style="88" customWidth="1"/>
    <col min="8697" max="8697" width="9.6640625" style="88" customWidth="1"/>
    <col min="8698" max="8698" width="10.1640625" style="88" customWidth="1"/>
    <col min="8699" max="8699" width="9.5" style="88" customWidth="1"/>
    <col min="8700" max="8700" width="9.83203125" style="88" customWidth="1"/>
    <col min="8701" max="8701" width="9.1640625" style="88" customWidth="1"/>
    <col min="8702" max="8702" width="9.33203125" style="88" customWidth="1"/>
    <col min="8703" max="8703" width="9.6640625" style="88" customWidth="1"/>
    <col min="8704" max="8948" width="9.33203125" style="88"/>
    <col min="8949" max="8949" width="12.6640625" style="88" customWidth="1"/>
    <col min="8950" max="8950" width="9.6640625" style="88" customWidth="1"/>
    <col min="8951" max="8951" width="10" style="88" customWidth="1"/>
    <col min="8952" max="8952" width="8.83203125" style="88" customWidth="1"/>
    <col min="8953" max="8953" width="9.6640625" style="88" customWidth="1"/>
    <col min="8954" max="8954" width="10.1640625" style="88" customWidth="1"/>
    <col min="8955" max="8955" width="9.5" style="88" customWidth="1"/>
    <col min="8956" max="8956" width="9.83203125" style="88" customWidth="1"/>
    <col min="8957" max="8957" width="9.1640625" style="88" customWidth="1"/>
    <col min="8958" max="8958" width="9.33203125" style="88" customWidth="1"/>
    <col min="8959" max="8959" width="9.6640625" style="88" customWidth="1"/>
    <col min="8960" max="9204" width="9.33203125" style="88"/>
    <col min="9205" max="9205" width="12.6640625" style="88" customWidth="1"/>
    <col min="9206" max="9206" width="9.6640625" style="88" customWidth="1"/>
    <col min="9207" max="9207" width="10" style="88" customWidth="1"/>
    <col min="9208" max="9208" width="8.83203125" style="88" customWidth="1"/>
    <col min="9209" max="9209" width="9.6640625" style="88" customWidth="1"/>
    <col min="9210" max="9210" width="10.1640625" style="88" customWidth="1"/>
    <col min="9211" max="9211" width="9.5" style="88" customWidth="1"/>
    <col min="9212" max="9212" width="9.83203125" style="88" customWidth="1"/>
    <col min="9213" max="9213" width="9.1640625" style="88" customWidth="1"/>
    <col min="9214" max="9214" width="9.33203125" style="88" customWidth="1"/>
    <col min="9215" max="9215" width="9.6640625" style="88" customWidth="1"/>
    <col min="9216" max="9460" width="9.33203125" style="88"/>
    <col min="9461" max="9461" width="12.6640625" style="88" customWidth="1"/>
    <col min="9462" max="9462" width="9.6640625" style="88" customWidth="1"/>
    <col min="9463" max="9463" width="10" style="88" customWidth="1"/>
    <col min="9464" max="9464" width="8.83203125" style="88" customWidth="1"/>
    <col min="9465" max="9465" width="9.6640625" style="88" customWidth="1"/>
    <col min="9466" max="9466" width="10.1640625" style="88" customWidth="1"/>
    <col min="9467" max="9467" width="9.5" style="88" customWidth="1"/>
    <col min="9468" max="9468" width="9.83203125" style="88" customWidth="1"/>
    <col min="9469" max="9469" width="9.1640625" style="88" customWidth="1"/>
    <col min="9470" max="9470" width="9.33203125" style="88" customWidth="1"/>
    <col min="9471" max="9471" width="9.6640625" style="88" customWidth="1"/>
    <col min="9472" max="9716" width="9.33203125" style="88"/>
    <col min="9717" max="9717" width="12.6640625" style="88" customWidth="1"/>
    <col min="9718" max="9718" width="9.6640625" style="88" customWidth="1"/>
    <col min="9719" max="9719" width="10" style="88" customWidth="1"/>
    <col min="9720" max="9720" width="8.83203125" style="88" customWidth="1"/>
    <col min="9721" max="9721" width="9.6640625" style="88" customWidth="1"/>
    <col min="9722" max="9722" width="10.1640625" style="88" customWidth="1"/>
    <col min="9723" max="9723" width="9.5" style="88" customWidth="1"/>
    <col min="9724" max="9724" width="9.83203125" style="88" customWidth="1"/>
    <col min="9725" max="9725" width="9.1640625" style="88" customWidth="1"/>
    <col min="9726" max="9726" width="9.33203125" style="88" customWidth="1"/>
    <col min="9727" max="9727" width="9.6640625" style="88" customWidth="1"/>
    <col min="9728" max="9972" width="9.33203125" style="88"/>
    <col min="9973" max="9973" width="12.6640625" style="88" customWidth="1"/>
    <col min="9974" max="9974" width="9.6640625" style="88" customWidth="1"/>
    <col min="9975" max="9975" width="10" style="88" customWidth="1"/>
    <col min="9976" max="9976" width="8.83203125" style="88" customWidth="1"/>
    <col min="9977" max="9977" width="9.6640625" style="88" customWidth="1"/>
    <col min="9978" max="9978" width="10.1640625" style="88" customWidth="1"/>
    <col min="9979" max="9979" width="9.5" style="88" customWidth="1"/>
    <col min="9980" max="9980" width="9.83203125" style="88" customWidth="1"/>
    <col min="9981" max="9981" width="9.1640625" style="88" customWidth="1"/>
    <col min="9982" max="9982" width="9.33203125" style="88" customWidth="1"/>
    <col min="9983" max="9983" width="9.6640625" style="88" customWidth="1"/>
    <col min="9984" max="10228" width="9.33203125" style="88"/>
    <col min="10229" max="10229" width="12.6640625" style="88" customWidth="1"/>
    <col min="10230" max="10230" width="9.6640625" style="88" customWidth="1"/>
    <col min="10231" max="10231" width="10" style="88" customWidth="1"/>
    <col min="10232" max="10232" width="8.83203125" style="88" customWidth="1"/>
    <col min="10233" max="10233" width="9.6640625" style="88" customWidth="1"/>
    <col min="10234" max="10234" width="10.1640625" style="88" customWidth="1"/>
    <col min="10235" max="10235" width="9.5" style="88" customWidth="1"/>
    <col min="10236" max="10236" width="9.83203125" style="88" customWidth="1"/>
    <col min="10237" max="10237" width="9.1640625" style="88" customWidth="1"/>
    <col min="10238" max="10238" width="9.33203125" style="88" customWidth="1"/>
    <col min="10239" max="10239" width="9.6640625" style="88" customWidth="1"/>
    <col min="10240" max="10484" width="9.33203125" style="88"/>
    <col min="10485" max="10485" width="12.6640625" style="88" customWidth="1"/>
    <col min="10486" max="10486" width="9.6640625" style="88" customWidth="1"/>
    <col min="10487" max="10487" width="10" style="88" customWidth="1"/>
    <col min="10488" max="10488" width="8.83203125" style="88" customWidth="1"/>
    <col min="10489" max="10489" width="9.6640625" style="88" customWidth="1"/>
    <col min="10490" max="10490" width="10.1640625" style="88" customWidth="1"/>
    <col min="10491" max="10491" width="9.5" style="88" customWidth="1"/>
    <col min="10492" max="10492" width="9.83203125" style="88" customWidth="1"/>
    <col min="10493" max="10493" width="9.1640625" style="88" customWidth="1"/>
    <col min="10494" max="10494" width="9.33203125" style="88" customWidth="1"/>
    <col min="10495" max="10495" width="9.6640625" style="88" customWidth="1"/>
    <col min="10496" max="10740" width="9.33203125" style="88"/>
    <col min="10741" max="10741" width="12.6640625" style="88" customWidth="1"/>
    <col min="10742" max="10742" width="9.6640625" style="88" customWidth="1"/>
    <col min="10743" max="10743" width="10" style="88" customWidth="1"/>
    <col min="10744" max="10744" width="8.83203125" style="88" customWidth="1"/>
    <col min="10745" max="10745" width="9.6640625" style="88" customWidth="1"/>
    <col min="10746" max="10746" width="10.1640625" style="88" customWidth="1"/>
    <col min="10747" max="10747" width="9.5" style="88" customWidth="1"/>
    <col min="10748" max="10748" width="9.83203125" style="88" customWidth="1"/>
    <col min="10749" max="10749" width="9.1640625" style="88" customWidth="1"/>
    <col min="10750" max="10750" width="9.33203125" style="88" customWidth="1"/>
    <col min="10751" max="10751" width="9.6640625" style="88" customWidth="1"/>
    <col min="10752" max="10996" width="9.33203125" style="88"/>
    <col min="10997" max="10997" width="12.6640625" style="88" customWidth="1"/>
    <col min="10998" max="10998" width="9.6640625" style="88" customWidth="1"/>
    <col min="10999" max="10999" width="10" style="88" customWidth="1"/>
    <col min="11000" max="11000" width="8.83203125" style="88" customWidth="1"/>
    <col min="11001" max="11001" width="9.6640625" style="88" customWidth="1"/>
    <col min="11002" max="11002" width="10.1640625" style="88" customWidth="1"/>
    <col min="11003" max="11003" width="9.5" style="88" customWidth="1"/>
    <col min="11004" max="11004" width="9.83203125" style="88" customWidth="1"/>
    <col min="11005" max="11005" width="9.1640625" style="88" customWidth="1"/>
    <col min="11006" max="11006" width="9.33203125" style="88" customWidth="1"/>
    <col min="11007" max="11007" width="9.6640625" style="88" customWidth="1"/>
    <col min="11008" max="11252" width="9.33203125" style="88"/>
    <col min="11253" max="11253" width="12.6640625" style="88" customWidth="1"/>
    <col min="11254" max="11254" width="9.6640625" style="88" customWidth="1"/>
    <col min="11255" max="11255" width="10" style="88" customWidth="1"/>
    <col min="11256" max="11256" width="8.83203125" style="88" customWidth="1"/>
    <col min="11257" max="11257" width="9.6640625" style="88" customWidth="1"/>
    <col min="11258" max="11258" width="10.1640625" style="88" customWidth="1"/>
    <col min="11259" max="11259" width="9.5" style="88" customWidth="1"/>
    <col min="11260" max="11260" width="9.83203125" style="88" customWidth="1"/>
    <col min="11261" max="11261" width="9.1640625" style="88" customWidth="1"/>
    <col min="11262" max="11262" width="9.33203125" style="88" customWidth="1"/>
    <col min="11263" max="11263" width="9.6640625" style="88" customWidth="1"/>
    <col min="11264" max="11508" width="9.33203125" style="88"/>
    <col min="11509" max="11509" width="12.6640625" style="88" customWidth="1"/>
    <col min="11510" max="11510" width="9.6640625" style="88" customWidth="1"/>
    <col min="11511" max="11511" width="10" style="88" customWidth="1"/>
    <col min="11512" max="11512" width="8.83203125" style="88" customWidth="1"/>
    <col min="11513" max="11513" width="9.6640625" style="88" customWidth="1"/>
    <col min="11514" max="11514" width="10.1640625" style="88" customWidth="1"/>
    <col min="11515" max="11515" width="9.5" style="88" customWidth="1"/>
    <col min="11516" max="11516" width="9.83203125" style="88" customWidth="1"/>
    <col min="11517" max="11517" width="9.1640625" style="88" customWidth="1"/>
    <col min="11518" max="11518" width="9.33203125" style="88" customWidth="1"/>
    <col min="11519" max="11519" width="9.6640625" style="88" customWidth="1"/>
    <col min="11520" max="11764" width="9.33203125" style="88"/>
    <col min="11765" max="11765" width="12.6640625" style="88" customWidth="1"/>
    <col min="11766" max="11766" width="9.6640625" style="88" customWidth="1"/>
    <col min="11767" max="11767" width="10" style="88" customWidth="1"/>
    <col min="11768" max="11768" width="8.83203125" style="88" customWidth="1"/>
    <col min="11769" max="11769" width="9.6640625" style="88" customWidth="1"/>
    <col min="11770" max="11770" width="10.1640625" style="88" customWidth="1"/>
    <col min="11771" max="11771" width="9.5" style="88" customWidth="1"/>
    <col min="11772" max="11772" width="9.83203125" style="88" customWidth="1"/>
    <col min="11773" max="11773" width="9.1640625" style="88" customWidth="1"/>
    <col min="11774" max="11774" width="9.33203125" style="88" customWidth="1"/>
    <col min="11775" max="11775" width="9.6640625" style="88" customWidth="1"/>
    <col min="11776" max="12020" width="9.33203125" style="88"/>
    <col min="12021" max="12021" width="12.6640625" style="88" customWidth="1"/>
    <col min="12022" max="12022" width="9.6640625" style="88" customWidth="1"/>
    <col min="12023" max="12023" width="10" style="88" customWidth="1"/>
    <col min="12024" max="12024" width="8.83203125" style="88" customWidth="1"/>
    <col min="12025" max="12025" width="9.6640625" style="88" customWidth="1"/>
    <col min="12026" max="12026" width="10.1640625" style="88" customWidth="1"/>
    <col min="12027" max="12027" width="9.5" style="88" customWidth="1"/>
    <col min="12028" max="12028" width="9.83203125" style="88" customWidth="1"/>
    <col min="12029" max="12029" width="9.1640625" style="88" customWidth="1"/>
    <col min="12030" max="12030" width="9.33203125" style="88" customWidth="1"/>
    <col min="12031" max="12031" width="9.6640625" style="88" customWidth="1"/>
    <col min="12032" max="12276" width="9.33203125" style="88"/>
    <col min="12277" max="12277" width="12.6640625" style="88" customWidth="1"/>
    <col min="12278" max="12278" width="9.6640625" style="88" customWidth="1"/>
    <col min="12279" max="12279" width="10" style="88" customWidth="1"/>
    <col min="12280" max="12280" width="8.83203125" style="88" customWidth="1"/>
    <col min="12281" max="12281" width="9.6640625" style="88" customWidth="1"/>
    <col min="12282" max="12282" width="10.1640625" style="88" customWidth="1"/>
    <col min="12283" max="12283" width="9.5" style="88" customWidth="1"/>
    <col min="12284" max="12284" width="9.83203125" style="88" customWidth="1"/>
    <col min="12285" max="12285" width="9.1640625" style="88" customWidth="1"/>
    <col min="12286" max="12286" width="9.33203125" style="88" customWidth="1"/>
    <col min="12287" max="12287" width="9.6640625" style="88" customWidth="1"/>
    <col min="12288" max="12532" width="9.33203125" style="88"/>
    <col min="12533" max="12533" width="12.6640625" style="88" customWidth="1"/>
    <col min="12534" max="12534" width="9.6640625" style="88" customWidth="1"/>
    <col min="12535" max="12535" width="10" style="88" customWidth="1"/>
    <col min="12536" max="12536" width="8.83203125" style="88" customWidth="1"/>
    <col min="12537" max="12537" width="9.6640625" style="88" customWidth="1"/>
    <col min="12538" max="12538" width="10.1640625" style="88" customWidth="1"/>
    <col min="12539" max="12539" width="9.5" style="88" customWidth="1"/>
    <col min="12540" max="12540" width="9.83203125" style="88" customWidth="1"/>
    <col min="12541" max="12541" width="9.1640625" style="88" customWidth="1"/>
    <col min="12542" max="12542" width="9.33203125" style="88" customWidth="1"/>
    <col min="12543" max="12543" width="9.6640625" style="88" customWidth="1"/>
    <col min="12544" max="12788" width="9.33203125" style="88"/>
    <col min="12789" max="12789" width="12.6640625" style="88" customWidth="1"/>
    <col min="12790" max="12790" width="9.6640625" style="88" customWidth="1"/>
    <col min="12791" max="12791" width="10" style="88" customWidth="1"/>
    <col min="12792" max="12792" width="8.83203125" style="88" customWidth="1"/>
    <col min="12793" max="12793" width="9.6640625" style="88" customWidth="1"/>
    <col min="12794" max="12794" width="10.1640625" style="88" customWidth="1"/>
    <col min="12795" max="12795" width="9.5" style="88" customWidth="1"/>
    <col min="12796" max="12796" width="9.83203125" style="88" customWidth="1"/>
    <col min="12797" max="12797" width="9.1640625" style="88" customWidth="1"/>
    <col min="12798" max="12798" width="9.33203125" style="88" customWidth="1"/>
    <col min="12799" max="12799" width="9.6640625" style="88" customWidth="1"/>
    <col min="12800" max="13044" width="9.33203125" style="88"/>
    <col min="13045" max="13045" width="12.6640625" style="88" customWidth="1"/>
    <col min="13046" max="13046" width="9.6640625" style="88" customWidth="1"/>
    <col min="13047" max="13047" width="10" style="88" customWidth="1"/>
    <col min="13048" max="13048" width="8.83203125" style="88" customWidth="1"/>
    <col min="13049" max="13049" width="9.6640625" style="88" customWidth="1"/>
    <col min="13050" max="13050" width="10.1640625" style="88" customWidth="1"/>
    <col min="13051" max="13051" width="9.5" style="88" customWidth="1"/>
    <col min="13052" max="13052" width="9.83203125" style="88" customWidth="1"/>
    <col min="13053" max="13053" width="9.1640625" style="88" customWidth="1"/>
    <col min="13054" max="13054" width="9.33203125" style="88" customWidth="1"/>
    <col min="13055" max="13055" width="9.6640625" style="88" customWidth="1"/>
    <col min="13056" max="13300" width="9.33203125" style="88"/>
    <col min="13301" max="13301" width="12.6640625" style="88" customWidth="1"/>
    <col min="13302" max="13302" width="9.6640625" style="88" customWidth="1"/>
    <col min="13303" max="13303" width="10" style="88" customWidth="1"/>
    <col min="13304" max="13304" width="8.83203125" style="88" customWidth="1"/>
    <col min="13305" max="13305" width="9.6640625" style="88" customWidth="1"/>
    <col min="13306" max="13306" width="10.1640625" style="88" customWidth="1"/>
    <col min="13307" max="13307" width="9.5" style="88" customWidth="1"/>
    <col min="13308" max="13308" width="9.83203125" style="88" customWidth="1"/>
    <col min="13309" max="13309" width="9.1640625" style="88" customWidth="1"/>
    <col min="13310" max="13310" width="9.33203125" style="88" customWidth="1"/>
    <col min="13311" max="13311" width="9.6640625" style="88" customWidth="1"/>
    <col min="13312" max="13556" width="9.33203125" style="88"/>
    <col min="13557" max="13557" width="12.6640625" style="88" customWidth="1"/>
    <col min="13558" max="13558" width="9.6640625" style="88" customWidth="1"/>
    <col min="13559" max="13559" width="10" style="88" customWidth="1"/>
    <col min="13560" max="13560" width="8.83203125" style="88" customWidth="1"/>
    <col min="13561" max="13561" width="9.6640625" style="88" customWidth="1"/>
    <col min="13562" max="13562" width="10.1640625" style="88" customWidth="1"/>
    <col min="13563" max="13563" width="9.5" style="88" customWidth="1"/>
    <col min="13564" max="13564" width="9.83203125" style="88" customWidth="1"/>
    <col min="13565" max="13565" width="9.1640625" style="88" customWidth="1"/>
    <col min="13566" max="13566" width="9.33203125" style="88" customWidth="1"/>
    <col min="13567" max="13567" width="9.6640625" style="88" customWidth="1"/>
    <col min="13568" max="13812" width="9.33203125" style="88"/>
    <col min="13813" max="13813" width="12.6640625" style="88" customWidth="1"/>
    <col min="13814" max="13814" width="9.6640625" style="88" customWidth="1"/>
    <col min="13815" max="13815" width="10" style="88" customWidth="1"/>
    <col min="13816" max="13816" width="8.83203125" style="88" customWidth="1"/>
    <col min="13817" max="13817" width="9.6640625" style="88" customWidth="1"/>
    <col min="13818" max="13818" width="10.1640625" style="88" customWidth="1"/>
    <col min="13819" max="13819" width="9.5" style="88" customWidth="1"/>
    <col min="13820" max="13820" width="9.83203125" style="88" customWidth="1"/>
    <col min="13821" max="13821" width="9.1640625" style="88" customWidth="1"/>
    <col min="13822" max="13822" width="9.33203125" style="88" customWidth="1"/>
    <col min="13823" max="13823" width="9.6640625" style="88" customWidth="1"/>
    <col min="13824" max="14068" width="9.33203125" style="88"/>
    <col min="14069" max="14069" width="12.6640625" style="88" customWidth="1"/>
    <col min="14070" max="14070" width="9.6640625" style="88" customWidth="1"/>
    <col min="14071" max="14071" width="10" style="88" customWidth="1"/>
    <col min="14072" max="14072" width="8.83203125" style="88" customWidth="1"/>
    <col min="14073" max="14073" width="9.6640625" style="88" customWidth="1"/>
    <col min="14074" max="14074" width="10.1640625" style="88" customWidth="1"/>
    <col min="14075" max="14075" width="9.5" style="88" customWidth="1"/>
    <col min="14076" max="14076" width="9.83203125" style="88" customWidth="1"/>
    <col min="14077" max="14077" width="9.1640625" style="88" customWidth="1"/>
    <col min="14078" max="14078" width="9.33203125" style="88" customWidth="1"/>
    <col min="14079" max="14079" width="9.6640625" style="88" customWidth="1"/>
    <col min="14080" max="14324" width="9.33203125" style="88"/>
    <col min="14325" max="14325" width="12.6640625" style="88" customWidth="1"/>
    <col min="14326" max="14326" width="9.6640625" style="88" customWidth="1"/>
    <col min="14327" max="14327" width="10" style="88" customWidth="1"/>
    <col min="14328" max="14328" width="8.83203125" style="88" customWidth="1"/>
    <col min="14329" max="14329" width="9.6640625" style="88" customWidth="1"/>
    <col min="14330" max="14330" width="10.1640625" style="88" customWidth="1"/>
    <col min="14331" max="14331" width="9.5" style="88" customWidth="1"/>
    <col min="14332" max="14332" width="9.83203125" style="88" customWidth="1"/>
    <col min="14333" max="14333" width="9.1640625" style="88" customWidth="1"/>
    <col min="14334" max="14334" width="9.33203125" style="88" customWidth="1"/>
    <col min="14335" max="14335" width="9.6640625" style="88" customWidth="1"/>
    <col min="14336" max="14580" width="9.33203125" style="88"/>
    <col min="14581" max="14581" width="12.6640625" style="88" customWidth="1"/>
    <col min="14582" max="14582" width="9.6640625" style="88" customWidth="1"/>
    <col min="14583" max="14583" width="10" style="88" customWidth="1"/>
    <col min="14584" max="14584" width="8.83203125" style="88" customWidth="1"/>
    <col min="14585" max="14585" width="9.6640625" style="88" customWidth="1"/>
    <col min="14586" max="14586" width="10.1640625" style="88" customWidth="1"/>
    <col min="14587" max="14587" width="9.5" style="88" customWidth="1"/>
    <col min="14588" max="14588" width="9.83203125" style="88" customWidth="1"/>
    <col min="14589" max="14589" width="9.1640625" style="88" customWidth="1"/>
    <col min="14590" max="14590" width="9.33203125" style="88" customWidth="1"/>
    <col min="14591" max="14591" width="9.6640625" style="88" customWidth="1"/>
    <col min="14592" max="14836" width="9.33203125" style="88"/>
    <col min="14837" max="14837" width="12.6640625" style="88" customWidth="1"/>
    <col min="14838" max="14838" width="9.6640625" style="88" customWidth="1"/>
    <col min="14839" max="14839" width="10" style="88" customWidth="1"/>
    <col min="14840" max="14840" width="8.83203125" style="88" customWidth="1"/>
    <col min="14841" max="14841" width="9.6640625" style="88" customWidth="1"/>
    <col min="14842" max="14842" width="10.1640625" style="88" customWidth="1"/>
    <col min="14843" max="14843" width="9.5" style="88" customWidth="1"/>
    <col min="14844" max="14844" width="9.83203125" style="88" customWidth="1"/>
    <col min="14845" max="14845" width="9.1640625" style="88" customWidth="1"/>
    <col min="14846" max="14846" width="9.33203125" style="88" customWidth="1"/>
    <col min="14847" max="14847" width="9.6640625" style="88" customWidth="1"/>
    <col min="14848" max="15092" width="9.33203125" style="88"/>
    <col min="15093" max="15093" width="12.6640625" style="88" customWidth="1"/>
    <col min="15094" max="15094" width="9.6640625" style="88" customWidth="1"/>
    <col min="15095" max="15095" width="10" style="88" customWidth="1"/>
    <col min="15096" max="15096" width="8.83203125" style="88" customWidth="1"/>
    <col min="15097" max="15097" width="9.6640625" style="88" customWidth="1"/>
    <col min="15098" max="15098" width="10.1640625" style="88" customWidth="1"/>
    <col min="15099" max="15099" width="9.5" style="88" customWidth="1"/>
    <col min="15100" max="15100" width="9.83203125" style="88" customWidth="1"/>
    <col min="15101" max="15101" width="9.1640625" style="88" customWidth="1"/>
    <col min="15102" max="15102" width="9.33203125" style="88" customWidth="1"/>
    <col min="15103" max="15103" width="9.6640625" style="88" customWidth="1"/>
    <col min="15104" max="15348" width="9.33203125" style="88"/>
    <col min="15349" max="15349" width="12.6640625" style="88" customWidth="1"/>
    <col min="15350" max="15350" width="9.6640625" style="88" customWidth="1"/>
    <col min="15351" max="15351" width="10" style="88" customWidth="1"/>
    <col min="15352" max="15352" width="8.83203125" style="88" customWidth="1"/>
    <col min="15353" max="15353" width="9.6640625" style="88" customWidth="1"/>
    <col min="15354" max="15354" width="10.1640625" style="88" customWidth="1"/>
    <col min="15355" max="15355" width="9.5" style="88" customWidth="1"/>
    <col min="15356" max="15356" width="9.83203125" style="88" customWidth="1"/>
    <col min="15357" max="15357" width="9.1640625" style="88" customWidth="1"/>
    <col min="15358" max="15358" width="9.33203125" style="88" customWidth="1"/>
    <col min="15359" max="15359" width="9.6640625" style="88" customWidth="1"/>
    <col min="15360" max="15604" width="9.33203125" style="88"/>
    <col min="15605" max="15605" width="12.6640625" style="88" customWidth="1"/>
    <col min="15606" max="15606" width="9.6640625" style="88" customWidth="1"/>
    <col min="15607" max="15607" width="10" style="88" customWidth="1"/>
    <col min="15608" max="15608" width="8.83203125" style="88" customWidth="1"/>
    <col min="15609" max="15609" width="9.6640625" style="88" customWidth="1"/>
    <col min="15610" max="15610" width="10.1640625" style="88" customWidth="1"/>
    <col min="15611" max="15611" width="9.5" style="88" customWidth="1"/>
    <col min="15612" max="15612" width="9.83203125" style="88" customWidth="1"/>
    <col min="15613" max="15613" width="9.1640625" style="88" customWidth="1"/>
    <col min="15614" max="15614" width="9.33203125" style="88" customWidth="1"/>
    <col min="15615" max="15615" width="9.6640625" style="88" customWidth="1"/>
    <col min="15616" max="15860" width="9.33203125" style="88"/>
    <col min="15861" max="15861" width="12.6640625" style="88" customWidth="1"/>
    <col min="15862" max="15862" width="9.6640625" style="88" customWidth="1"/>
    <col min="15863" max="15863" width="10" style="88" customWidth="1"/>
    <col min="15864" max="15864" width="8.83203125" style="88" customWidth="1"/>
    <col min="15865" max="15865" width="9.6640625" style="88" customWidth="1"/>
    <col min="15866" max="15866" width="10.1640625" style="88" customWidth="1"/>
    <col min="15867" max="15867" width="9.5" style="88" customWidth="1"/>
    <col min="15868" max="15868" width="9.83203125" style="88" customWidth="1"/>
    <col min="15869" max="15869" width="9.1640625" style="88" customWidth="1"/>
    <col min="15870" max="15870" width="9.33203125" style="88" customWidth="1"/>
    <col min="15871" max="15871" width="9.6640625" style="88" customWidth="1"/>
    <col min="15872" max="16116" width="9.33203125" style="88"/>
    <col min="16117" max="16117" width="12.6640625" style="88" customWidth="1"/>
    <col min="16118" max="16118" width="9.6640625" style="88" customWidth="1"/>
    <col min="16119" max="16119" width="10" style="88" customWidth="1"/>
    <col min="16120" max="16120" width="8.83203125" style="88" customWidth="1"/>
    <col min="16121" max="16121" width="9.6640625" style="88" customWidth="1"/>
    <col min="16122" max="16122" width="10.1640625" style="88" customWidth="1"/>
    <col min="16123" max="16123" width="9.5" style="88" customWidth="1"/>
    <col min="16124" max="16124" width="9.83203125" style="88" customWidth="1"/>
    <col min="16125" max="16125" width="9.1640625" style="88" customWidth="1"/>
    <col min="16126" max="16126" width="9.33203125" style="88" customWidth="1"/>
    <col min="16127" max="16127" width="9.6640625" style="88" customWidth="1"/>
    <col min="16128" max="16384" width="9.33203125" style="88"/>
  </cols>
  <sheetData>
    <row r="1" spans="1:11" ht="15.75">
      <c r="A1" s="867" t="s">
        <v>553</v>
      </c>
      <c r="B1" s="868"/>
      <c r="C1" s="868"/>
      <c r="D1" s="868"/>
      <c r="E1" s="868"/>
      <c r="F1" s="868"/>
      <c r="G1" s="868"/>
      <c r="H1" s="868"/>
      <c r="I1" s="868"/>
      <c r="J1" s="868"/>
      <c r="K1" s="868"/>
    </row>
    <row r="2" spans="1:11">
      <c r="A2" s="869" t="s">
        <v>66</v>
      </c>
      <c r="B2" s="871" t="s">
        <v>68</v>
      </c>
      <c r="C2" s="871"/>
      <c r="D2" s="871"/>
      <c r="E2" s="871"/>
      <c r="F2" s="871"/>
      <c r="G2" s="872" t="s">
        <v>67</v>
      </c>
      <c r="H2" s="871"/>
      <c r="I2" s="871"/>
      <c r="J2" s="871"/>
      <c r="K2" s="871"/>
    </row>
    <row r="3" spans="1:11">
      <c r="A3" s="870"/>
      <c r="B3" s="550">
        <v>5</v>
      </c>
      <c r="C3" s="551">
        <v>10</v>
      </c>
      <c r="D3" s="551">
        <v>25</v>
      </c>
      <c r="E3" s="551">
        <v>50</v>
      </c>
      <c r="F3" s="552">
        <v>100</v>
      </c>
      <c r="G3" s="240">
        <v>5</v>
      </c>
      <c r="H3" s="240">
        <v>10</v>
      </c>
      <c r="I3" s="240">
        <v>25</v>
      </c>
      <c r="J3" s="240">
        <v>50</v>
      </c>
      <c r="K3" s="74">
        <v>100</v>
      </c>
    </row>
    <row r="4" spans="1:11" s="120" customFormat="1">
      <c r="A4" s="553">
        <v>1</v>
      </c>
      <c r="B4" s="550">
        <v>2</v>
      </c>
      <c r="C4" s="392">
        <v>3</v>
      </c>
      <c r="D4" s="551">
        <v>4</v>
      </c>
      <c r="E4" s="392">
        <v>5</v>
      </c>
      <c r="F4" s="552">
        <v>6</v>
      </c>
      <c r="G4" s="392">
        <v>7</v>
      </c>
      <c r="H4" s="391">
        <v>8</v>
      </c>
      <c r="I4" s="392">
        <v>9</v>
      </c>
      <c r="J4" s="391">
        <v>10</v>
      </c>
      <c r="K4" s="393">
        <v>11</v>
      </c>
    </row>
    <row r="5" spans="1:11" s="486" customFormat="1" ht="12">
      <c r="A5" s="560">
        <v>40269</v>
      </c>
      <c r="B5" s="481">
        <v>13.58</v>
      </c>
      <c r="C5" s="482">
        <v>21.1</v>
      </c>
      <c r="D5" s="482">
        <v>36.700000000000003</v>
      </c>
      <c r="E5" s="482">
        <v>52.67</v>
      </c>
      <c r="F5" s="483">
        <v>70.92</v>
      </c>
      <c r="G5" s="482">
        <v>14.776282328651645</v>
      </c>
      <c r="H5" s="482">
        <v>24.320146275608192</v>
      </c>
      <c r="I5" s="482">
        <v>42.269247721674567</v>
      </c>
      <c r="J5" s="482">
        <v>58.357801942901709</v>
      </c>
      <c r="K5" s="483">
        <v>72.81671084540676</v>
      </c>
    </row>
    <row r="6" spans="1:11" s="486" customFormat="1" ht="12">
      <c r="A6" s="560">
        <v>40299</v>
      </c>
      <c r="B6" s="481">
        <v>14.75</v>
      </c>
      <c r="C6" s="482">
        <v>21.84</v>
      </c>
      <c r="D6" s="482">
        <v>37.71</v>
      </c>
      <c r="E6" s="482">
        <v>54.12</v>
      </c>
      <c r="F6" s="483">
        <v>71.92</v>
      </c>
      <c r="G6" s="482">
        <v>14.68620846974995</v>
      </c>
      <c r="H6" s="482">
        <v>24.615814030845701</v>
      </c>
      <c r="I6" s="482">
        <v>43.453570785157225</v>
      </c>
      <c r="J6" s="482">
        <v>59.984920821426918</v>
      </c>
      <c r="K6" s="483">
        <v>74.158278442320693</v>
      </c>
    </row>
    <row r="7" spans="1:11" s="486" customFormat="1" ht="12">
      <c r="A7" s="560">
        <v>40330</v>
      </c>
      <c r="B7" s="481">
        <v>14.69</v>
      </c>
      <c r="C7" s="482">
        <v>22.06</v>
      </c>
      <c r="D7" s="482">
        <v>38.26</v>
      </c>
      <c r="E7" s="482">
        <v>54.23</v>
      </c>
      <c r="F7" s="483">
        <v>71.989999999999995</v>
      </c>
      <c r="G7" s="482">
        <v>14.624035382875849</v>
      </c>
      <c r="H7" s="482">
        <v>24.367304678497838</v>
      </c>
      <c r="I7" s="482">
        <v>41.885755246291041</v>
      </c>
      <c r="J7" s="482">
        <v>58.066361325291531</v>
      </c>
      <c r="K7" s="483">
        <v>72.826094175054521</v>
      </c>
    </row>
    <row r="8" spans="1:11" s="486" customFormat="1" ht="12">
      <c r="A8" s="560">
        <v>40360</v>
      </c>
      <c r="B8" s="481">
        <v>13.66</v>
      </c>
      <c r="C8" s="482">
        <v>21.05</v>
      </c>
      <c r="D8" s="482">
        <v>36.729999999999997</v>
      </c>
      <c r="E8" s="482">
        <v>52.77</v>
      </c>
      <c r="F8" s="483">
        <v>70.87</v>
      </c>
      <c r="G8" s="482">
        <v>14.734467461404799</v>
      </c>
      <c r="H8" s="482">
        <v>24.329652280167799</v>
      </c>
      <c r="I8" s="482">
        <v>42.665036305072</v>
      </c>
      <c r="J8" s="482">
        <v>57.928821098997901</v>
      </c>
      <c r="K8" s="483">
        <v>72.519857937872601</v>
      </c>
    </row>
    <row r="9" spans="1:11" s="486" customFormat="1" ht="12">
      <c r="A9" s="560">
        <v>40391</v>
      </c>
      <c r="B9" s="481">
        <v>13.7</v>
      </c>
      <c r="C9" s="482">
        <v>22.34</v>
      </c>
      <c r="D9" s="482">
        <v>38.18</v>
      </c>
      <c r="E9" s="482">
        <v>53.45</v>
      </c>
      <c r="F9" s="483">
        <v>71.22</v>
      </c>
      <c r="G9" s="482">
        <v>14.827667875418401</v>
      </c>
      <c r="H9" s="482">
        <v>24.191869023817802</v>
      </c>
      <c r="I9" s="482">
        <v>41.695701849383099</v>
      </c>
      <c r="J9" s="482">
        <v>57.017979595961499</v>
      </c>
      <c r="K9" s="483">
        <v>71.972982275174104</v>
      </c>
    </row>
    <row r="10" spans="1:11" s="486" customFormat="1" ht="12">
      <c r="A10" s="560">
        <v>40422</v>
      </c>
      <c r="B10" s="481">
        <v>13.78</v>
      </c>
      <c r="C10" s="482">
        <v>22.6</v>
      </c>
      <c r="D10" s="482">
        <v>37.76</v>
      </c>
      <c r="E10" s="482">
        <v>52.46</v>
      </c>
      <c r="F10" s="483">
        <v>70.41</v>
      </c>
      <c r="G10" s="482">
        <v>14.8974987702268</v>
      </c>
      <c r="H10" s="482">
        <v>24.9504028314329</v>
      </c>
      <c r="I10" s="482">
        <v>43.481838520613103</v>
      </c>
      <c r="J10" s="482">
        <v>58.694171700890202</v>
      </c>
      <c r="K10" s="483">
        <v>73.1500180775719</v>
      </c>
    </row>
    <row r="11" spans="1:11" s="486" customFormat="1" ht="12">
      <c r="A11" s="560">
        <v>40452</v>
      </c>
      <c r="B11" s="481">
        <v>13.07</v>
      </c>
      <c r="C11" s="482">
        <v>21.52</v>
      </c>
      <c r="D11" s="482">
        <v>37.06</v>
      </c>
      <c r="E11" s="482">
        <v>52.57</v>
      </c>
      <c r="F11" s="483">
        <v>70.73</v>
      </c>
      <c r="G11" s="482">
        <v>14.289039871915806</v>
      </c>
      <c r="H11" s="482">
        <v>23.857848090506231</v>
      </c>
      <c r="I11" s="482">
        <v>42.051920065064444</v>
      </c>
      <c r="J11" s="482">
        <v>57.917920964165447</v>
      </c>
      <c r="K11" s="483">
        <v>72.451315177466938</v>
      </c>
    </row>
    <row r="12" spans="1:11" s="486" customFormat="1" ht="12">
      <c r="A12" s="560">
        <v>40483</v>
      </c>
      <c r="B12" s="481">
        <v>13.76</v>
      </c>
      <c r="C12" s="482">
        <v>22.52</v>
      </c>
      <c r="D12" s="482">
        <v>38.020000000000003</v>
      </c>
      <c r="E12" s="482">
        <v>52.8</v>
      </c>
      <c r="F12" s="483">
        <v>71.37</v>
      </c>
      <c r="G12" s="482">
        <v>13.719686763413</v>
      </c>
      <c r="H12" s="482">
        <v>23.864497227292802</v>
      </c>
      <c r="I12" s="482">
        <v>43.271865681423797</v>
      </c>
      <c r="J12" s="482">
        <v>59.022251248730598</v>
      </c>
      <c r="K12" s="483">
        <v>73.700598909889607</v>
      </c>
    </row>
    <row r="13" spans="1:11" s="486" customFormat="1" ht="12">
      <c r="A13" s="560">
        <v>40513</v>
      </c>
      <c r="B13" s="481">
        <v>14.86</v>
      </c>
      <c r="C13" s="482">
        <v>23.56</v>
      </c>
      <c r="D13" s="482">
        <v>39.549999999999997</v>
      </c>
      <c r="E13" s="482">
        <v>54.11</v>
      </c>
      <c r="F13" s="483">
        <v>71.38</v>
      </c>
      <c r="G13" s="482">
        <v>13.8109627064498</v>
      </c>
      <c r="H13" s="482">
        <v>24.263715320107998</v>
      </c>
      <c r="I13" s="482">
        <v>43.592268278102502</v>
      </c>
      <c r="J13" s="482">
        <v>59.620603255949597</v>
      </c>
      <c r="K13" s="483">
        <v>74.300875650404194</v>
      </c>
    </row>
    <row r="14" spans="1:11" s="486" customFormat="1" ht="12">
      <c r="A14" s="560">
        <v>40544</v>
      </c>
      <c r="B14" s="481">
        <v>15</v>
      </c>
      <c r="C14" s="482">
        <v>24.2</v>
      </c>
      <c r="D14" s="482">
        <v>40.28</v>
      </c>
      <c r="E14" s="482">
        <v>55.41</v>
      </c>
      <c r="F14" s="483">
        <v>72.739999999999995</v>
      </c>
      <c r="G14" s="482">
        <v>14.2013464472055</v>
      </c>
      <c r="H14" s="482">
        <v>24.594992324223099</v>
      </c>
      <c r="I14" s="482">
        <v>44.875007975543298</v>
      </c>
      <c r="J14" s="482">
        <v>61.439718501239398</v>
      </c>
      <c r="K14" s="483">
        <v>76.1347482349221</v>
      </c>
    </row>
    <row r="15" spans="1:11" s="486" customFormat="1" ht="12">
      <c r="A15" s="560">
        <v>40575</v>
      </c>
      <c r="B15" s="481">
        <v>16.37</v>
      </c>
      <c r="C15" s="482">
        <v>25.2</v>
      </c>
      <c r="D15" s="482">
        <v>40.340000000000003</v>
      </c>
      <c r="E15" s="482">
        <v>55.69</v>
      </c>
      <c r="F15" s="483">
        <v>73.010000000000005</v>
      </c>
      <c r="G15" s="482">
        <v>13.817735641786699</v>
      </c>
      <c r="H15" s="482">
        <v>23.889884143278799</v>
      </c>
      <c r="I15" s="482">
        <v>45.373701767927699</v>
      </c>
      <c r="J15" s="482">
        <v>62.041755378249498</v>
      </c>
      <c r="K15" s="483">
        <v>77.114354207630996</v>
      </c>
    </row>
    <row r="16" spans="1:11" s="486" customFormat="1" ht="12">
      <c r="A16" s="560">
        <v>40603</v>
      </c>
      <c r="B16" s="481">
        <v>14.95</v>
      </c>
      <c r="C16" s="482">
        <v>23.27</v>
      </c>
      <c r="D16" s="482">
        <v>37.65</v>
      </c>
      <c r="E16" s="482">
        <v>52.26</v>
      </c>
      <c r="F16" s="483">
        <v>69.709999999999994</v>
      </c>
      <c r="G16" s="482">
        <v>14.1304548504599</v>
      </c>
      <c r="H16" s="482">
        <v>23.4604971021331</v>
      </c>
      <c r="I16" s="482">
        <v>43.565259612848699</v>
      </c>
      <c r="J16" s="482">
        <v>59.5130159042724</v>
      </c>
      <c r="K16" s="483">
        <v>74.6030594228301</v>
      </c>
    </row>
    <row r="17" spans="1:11" s="486" customFormat="1" ht="12">
      <c r="A17" s="560">
        <v>40634</v>
      </c>
      <c r="B17" s="481">
        <v>25.53</v>
      </c>
      <c r="C17" s="482">
        <v>33.72</v>
      </c>
      <c r="D17" s="482">
        <v>46.97</v>
      </c>
      <c r="E17" s="482">
        <v>60.18</v>
      </c>
      <c r="F17" s="483">
        <v>75.319999999999993</v>
      </c>
      <c r="G17" s="482">
        <v>14.5820840490855</v>
      </c>
      <c r="H17" s="482">
        <v>24.459582025037101</v>
      </c>
      <c r="I17" s="482">
        <v>44.8020281760624</v>
      </c>
      <c r="J17" s="482">
        <v>60.9027188936385</v>
      </c>
      <c r="K17" s="483">
        <v>75.739448499891907</v>
      </c>
    </row>
    <row r="18" spans="1:11" s="486" customFormat="1" ht="12">
      <c r="A18" s="560">
        <v>40664</v>
      </c>
      <c r="B18" s="481">
        <v>15.27</v>
      </c>
      <c r="C18" s="482">
        <v>23.97</v>
      </c>
      <c r="D18" s="482">
        <v>39.01</v>
      </c>
      <c r="E18" s="482">
        <v>54.77</v>
      </c>
      <c r="F18" s="483">
        <v>72.37</v>
      </c>
      <c r="G18" s="482">
        <v>13.66</v>
      </c>
      <c r="H18" s="482">
        <v>24.79</v>
      </c>
      <c r="I18" s="482">
        <v>45.933542090000003</v>
      </c>
      <c r="J18" s="482">
        <v>61.53</v>
      </c>
      <c r="K18" s="483">
        <v>76.532413559999995</v>
      </c>
    </row>
    <row r="19" spans="1:11" s="486" customFormat="1" ht="12">
      <c r="A19" s="560">
        <v>40695</v>
      </c>
      <c r="B19" s="481">
        <v>16.03</v>
      </c>
      <c r="C19" s="482">
        <v>24.37</v>
      </c>
      <c r="D19" s="482">
        <v>40.54</v>
      </c>
      <c r="E19" s="482">
        <v>55.74</v>
      </c>
      <c r="F19" s="483">
        <v>72.709999999999994</v>
      </c>
      <c r="G19" s="482">
        <v>14.24</v>
      </c>
      <c r="H19" s="482">
        <v>24.93</v>
      </c>
      <c r="I19" s="482">
        <v>45.17</v>
      </c>
      <c r="J19" s="482">
        <v>61.18</v>
      </c>
      <c r="K19" s="483">
        <v>76.09</v>
      </c>
    </row>
    <row r="20" spans="1:11" s="486" customFormat="1" ht="12">
      <c r="A20" s="560">
        <v>40725</v>
      </c>
      <c r="B20" s="481">
        <v>15.95</v>
      </c>
      <c r="C20" s="482">
        <v>23.64</v>
      </c>
      <c r="D20" s="482">
        <v>39.19</v>
      </c>
      <c r="E20" s="482">
        <v>54.37</v>
      </c>
      <c r="F20" s="483">
        <v>72.02</v>
      </c>
      <c r="G20" s="482">
        <v>14.8461928723586</v>
      </c>
      <c r="H20" s="482">
        <v>24.679172459304201</v>
      </c>
      <c r="I20" s="482">
        <v>44.600892324271101</v>
      </c>
      <c r="J20" s="482">
        <v>60.546233183223997</v>
      </c>
      <c r="K20" s="483">
        <v>75.606522191257696</v>
      </c>
    </row>
    <row r="21" spans="1:11" s="486" customFormat="1" ht="12">
      <c r="A21" s="560">
        <v>40756</v>
      </c>
      <c r="B21" s="481">
        <v>15.06</v>
      </c>
      <c r="C21" s="482">
        <v>22.92</v>
      </c>
      <c r="D21" s="482">
        <v>38.840000000000003</v>
      </c>
      <c r="E21" s="482">
        <v>54.72</v>
      </c>
      <c r="F21" s="483">
        <v>72.040000000000006</v>
      </c>
      <c r="G21" s="482">
        <v>15.23</v>
      </c>
      <c r="H21" s="482">
        <v>26.14</v>
      </c>
      <c r="I21" s="482">
        <v>46.8</v>
      </c>
      <c r="J21" s="482">
        <v>63.34</v>
      </c>
      <c r="K21" s="483">
        <v>77.83</v>
      </c>
    </row>
    <row r="22" spans="1:11" s="486" customFormat="1" ht="12">
      <c r="A22" s="560">
        <v>40787</v>
      </c>
      <c r="B22" s="481">
        <v>15.44</v>
      </c>
      <c r="C22" s="482">
        <v>25.55</v>
      </c>
      <c r="D22" s="482">
        <v>40.159999999999997</v>
      </c>
      <c r="E22" s="482">
        <v>55.3</v>
      </c>
      <c r="F22" s="483">
        <v>72.62</v>
      </c>
      <c r="G22" s="482">
        <v>14.2</v>
      </c>
      <c r="H22" s="482">
        <v>24.49</v>
      </c>
      <c r="I22" s="482">
        <v>45.65</v>
      </c>
      <c r="J22" s="482">
        <v>62.63</v>
      </c>
      <c r="K22" s="483">
        <v>77.47</v>
      </c>
    </row>
    <row r="23" spans="1:11" s="486" customFormat="1" ht="12">
      <c r="A23" s="560">
        <v>40817</v>
      </c>
      <c r="B23" s="481">
        <v>16.27</v>
      </c>
      <c r="C23" s="482">
        <v>24.94</v>
      </c>
      <c r="D23" s="482">
        <v>39.869999999999997</v>
      </c>
      <c r="E23" s="482">
        <v>55.5</v>
      </c>
      <c r="F23" s="483">
        <v>72.84</v>
      </c>
      <c r="G23" s="482">
        <v>14.42514666311809</v>
      </c>
      <c r="H23" s="482">
        <v>25.512845860983617</v>
      </c>
      <c r="I23" s="482">
        <v>46.520859289541505</v>
      </c>
      <c r="J23" s="482">
        <v>62.411542252899132</v>
      </c>
      <c r="K23" s="483">
        <v>77.351522771098928</v>
      </c>
    </row>
    <row r="24" spans="1:11" s="486" customFormat="1" ht="12">
      <c r="A24" s="560">
        <v>40858</v>
      </c>
      <c r="B24" s="481">
        <v>16.91</v>
      </c>
      <c r="C24" s="482">
        <v>25.11</v>
      </c>
      <c r="D24" s="482">
        <v>40.69</v>
      </c>
      <c r="E24" s="482">
        <v>56.5</v>
      </c>
      <c r="F24" s="483">
        <v>72.489999999999995</v>
      </c>
      <c r="G24" s="482">
        <v>15.4069526810004</v>
      </c>
      <c r="H24" s="482">
        <v>26.6279861724021</v>
      </c>
      <c r="I24" s="482">
        <v>48.038359442637699</v>
      </c>
      <c r="J24" s="482">
        <v>63.759077509917802</v>
      </c>
      <c r="K24" s="483">
        <v>78.329240854842197</v>
      </c>
    </row>
    <row r="25" spans="1:11" s="486" customFormat="1" ht="12">
      <c r="A25" s="560">
        <v>40888</v>
      </c>
      <c r="B25" s="481">
        <v>17.54</v>
      </c>
      <c r="C25" s="482">
        <v>26.46</v>
      </c>
      <c r="D25" s="482">
        <v>42.51</v>
      </c>
      <c r="E25" s="482">
        <v>57.53</v>
      </c>
      <c r="F25" s="483">
        <v>73.73</v>
      </c>
      <c r="G25" s="482">
        <v>16.6507007117788</v>
      </c>
      <c r="H25" s="482">
        <v>27.622582387293299</v>
      </c>
      <c r="I25" s="482">
        <v>48.301502341882397</v>
      </c>
      <c r="J25" s="482">
        <v>64.281693066321097</v>
      </c>
      <c r="K25" s="483">
        <v>78.811269083384403</v>
      </c>
    </row>
    <row r="26" spans="1:11" s="486" customFormat="1" ht="12">
      <c r="A26" s="560">
        <v>40919</v>
      </c>
      <c r="B26" s="481">
        <v>18.5</v>
      </c>
      <c r="C26" s="482">
        <v>27.53</v>
      </c>
      <c r="D26" s="482">
        <v>42.39</v>
      </c>
      <c r="E26" s="482">
        <v>57.55</v>
      </c>
      <c r="F26" s="483">
        <v>74.38</v>
      </c>
      <c r="G26" s="482">
        <v>15.6162117162174</v>
      </c>
      <c r="H26" s="482">
        <v>26.240520386567201</v>
      </c>
      <c r="I26" s="482">
        <v>46.834996567887501</v>
      </c>
      <c r="J26" s="482">
        <v>63.600812813370503</v>
      </c>
      <c r="K26" s="483">
        <v>78.2825313791284</v>
      </c>
    </row>
    <row r="27" spans="1:11" s="486" customFormat="1" ht="12">
      <c r="A27" s="560">
        <v>40951</v>
      </c>
      <c r="B27" s="481">
        <v>17.43</v>
      </c>
      <c r="C27" s="482">
        <v>26.13</v>
      </c>
      <c r="D27" s="482">
        <v>40.83</v>
      </c>
      <c r="E27" s="482">
        <v>56.89</v>
      </c>
      <c r="F27" s="483">
        <v>73.89</v>
      </c>
      <c r="G27" s="482">
        <v>16.926238858648698</v>
      </c>
      <c r="H27" s="482">
        <v>27.7459428567198</v>
      </c>
      <c r="I27" s="482">
        <v>48.580489328103297</v>
      </c>
      <c r="J27" s="482">
        <v>64.840253566866195</v>
      </c>
      <c r="K27" s="483">
        <v>79.088606402629594</v>
      </c>
    </row>
    <row r="28" spans="1:11" s="486" customFormat="1" ht="12">
      <c r="A28" s="560">
        <v>40979</v>
      </c>
      <c r="B28" s="481">
        <v>16.36</v>
      </c>
      <c r="C28" s="482">
        <v>26.17</v>
      </c>
      <c r="D28" s="482">
        <v>42.92</v>
      </c>
      <c r="E28" s="482">
        <v>57.9</v>
      </c>
      <c r="F28" s="483">
        <v>73.75</v>
      </c>
      <c r="G28" s="482">
        <v>15.974613692159201</v>
      </c>
      <c r="H28" s="482">
        <v>25.797824412227001</v>
      </c>
      <c r="I28" s="482">
        <v>47.1030599646298</v>
      </c>
      <c r="J28" s="482">
        <v>63.815641976968998</v>
      </c>
      <c r="K28" s="483">
        <v>78.423800382659607</v>
      </c>
    </row>
    <row r="29" spans="1:11" s="486" customFormat="1" ht="12">
      <c r="A29" s="560">
        <v>41011</v>
      </c>
      <c r="B29" s="481">
        <v>15.48</v>
      </c>
      <c r="C29" s="482">
        <v>23.36</v>
      </c>
      <c r="D29" s="482">
        <v>39.369999999999997</v>
      </c>
      <c r="E29" s="482">
        <v>54.88</v>
      </c>
      <c r="F29" s="483">
        <v>71.989999999999995</v>
      </c>
      <c r="G29" s="482">
        <v>15.56</v>
      </c>
      <c r="H29" s="482">
        <v>25.78</v>
      </c>
      <c r="I29" s="482">
        <v>46.89</v>
      </c>
      <c r="J29" s="482">
        <v>63.64</v>
      </c>
      <c r="K29" s="483">
        <v>78.19</v>
      </c>
    </row>
    <row r="30" spans="1:11" s="486" customFormat="1" ht="12">
      <c r="A30" s="560">
        <v>41041</v>
      </c>
      <c r="B30" s="481">
        <v>16.2</v>
      </c>
      <c r="C30" s="482">
        <v>24.25</v>
      </c>
      <c r="D30" s="482">
        <v>40.57</v>
      </c>
      <c r="E30" s="482">
        <v>56.23</v>
      </c>
      <c r="F30" s="483">
        <v>72.430000000000007</v>
      </c>
      <c r="G30" s="482">
        <v>15.41</v>
      </c>
      <c r="H30" s="482">
        <v>26.23</v>
      </c>
      <c r="I30" s="482">
        <v>48.7</v>
      </c>
      <c r="J30" s="482">
        <v>65.150000000000006</v>
      </c>
      <c r="K30" s="483">
        <v>79.489999999999995</v>
      </c>
    </row>
    <row r="31" spans="1:11" s="486" customFormat="1" ht="12">
      <c r="A31" s="560">
        <v>41072</v>
      </c>
      <c r="B31" s="481">
        <v>14.92</v>
      </c>
      <c r="C31" s="482">
        <v>23.63</v>
      </c>
      <c r="D31" s="482">
        <v>40.020000000000003</v>
      </c>
      <c r="E31" s="482">
        <v>56.56</v>
      </c>
      <c r="F31" s="483">
        <v>73.14</v>
      </c>
      <c r="G31" s="482">
        <v>15.7418359077062</v>
      </c>
      <c r="H31" s="482">
        <v>26.265984029639299</v>
      </c>
      <c r="I31" s="482">
        <v>46.907872473743403</v>
      </c>
      <c r="J31" s="482">
        <v>63.7219303510713</v>
      </c>
      <c r="K31" s="483">
        <v>78.4053580308927</v>
      </c>
    </row>
    <row r="32" spans="1:11" s="486" customFormat="1" ht="12">
      <c r="A32" s="560">
        <v>41102</v>
      </c>
      <c r="B32" s="481">
        <v>15.16</v>
      </c>
      <c r="C32" s="482">
        <v>23.92</v>
      </c>
      <c r="D32" s="482">
        <v>39.33</v>
      </c>
      <c r="E32" s="482">
        <v>55.24</v>
      </c>
      <c r="F32" s="483">
        <v>71.739999999999995</v>
      </c>
      <c r="G32" s="482">
        <v>15.207486746180093</v>
      </c>
      <c r="H32" s="482">
        <v>25.573446404592541</v>
      </c>
      <c r="I32" s="482">
        <v>46.988862728361511</v>
      </c>
      <c r="J32" s="482">
        <v>63.762722506565176</v>
      </c>
      <c r="K32" s="483">
        <v>78.357605904155733</v>
      </c>
    </row>
    <row r="33" spans="1:11" s="486" customFormat="1" ht="12">
      <c r="A33" s="560">
        <v>41133</v>
      </c>
      <c r="B33" s="481">
        <v>15.41</v>
      </c>
      <c r="C33" s="482">
        <v>22.89</v>
      </c>
      <c r="D33" s="482">
        <v>38.61</v>
      </c>
      <c r="E33" s="482">
        <v>54.59</v>
      </c>
      <c r="F33" s="483">
        <v>71.760000000000005</v>
      </c>
      <c r="G33" s="482">
        <v>14.333794633492101</v>
      </c>
      <c r="H33" s="482">
        <v>24.520177625540601</v>
      </c>
      <c r="I33" s="482">
        <v>45.238502565127298</v>
      </c>
      <c r="J33" s="482">
        <v>62.504074166228101</v>
      </c>
      <c r="K33" s="483">
        <v>77.189114099206193</v>
      </c>
    </row>
    <row r="34" spans="1:11" s="486" customFormat="1" ht="12">
      <c r="A34" s="560">
        <v>41164</v>
      </c>
      <c r="B34" s="481">
        <v>15.42</v>
      </c>
      <c r="C34" s="482">
        <v>23.61</v>
      </c>
      <c r="D34" s="482">
        <v>39.56</v>
      </c>
      <c r="E34" s="482">
        <v>55.2</v>
      </c>
      <c r="F34" s="483">
        <v>71.67</v>
      </c>
      <c r="G34" s="482">
        <v>15.0103646535054</v>
      </c>
      <c r="H34" s="482">
        <v>25.740625695106001</v>
      </c>
      <c r="I34" s="482">
        <v>47.667783783328098</v>
      </c>
      <c r="J34" s="482">
        <v>64.185222306160696</v>
      </c>
      <c r="K34" s="483">
        <v>78.612811799623699</v>
      </c>
    </row>
    <row r="35" spans="1:11" s="486" customFormat="1" ht="12">
      <c r="A35" s="560">
        <v>41194</v>
      </c>
      <c r="B35" s="481">
        <v>16.52</v>
      </c>
      <c r="C35" s="482">
        <v>25.4</v>
      </c>
      <c r="D35" s="482">
        <v>40.56</v>
      </c>
      <c r="E35" s="482">
        <v>55.76</v>
      </c>
      <c r="F35" s="483">
        <v>72.260000000000005</v>
      </c>
      <c r="G35" s="482">
        <v>14.273638028081836</v>
      </c>
      <c r="H35" s="482">
        <v>24.372267062087143</v>
      </c>
      <c r="I35" s="482">
        <v>45.117811310477634</v>
      </c>
      <c r="J35" s="482">
        <v>61.767799535595984</v>
      </c>
      <c r="K35" s="483">
        <v>76.684617320733665</v>
      </c>
    </row>
    <row r="36" spans="1:11" s="486" customFormat="1" ht="12">
      <c r="A36" s="560">
        <v>41225</v>
      </c>
      <c r="B36" s="481">
        <v>15.97</v>
      </c>
      <c r="C36" s="482">
        <v>24.53</v>
      </c>
      <c r="D36" s="482">
        <v>40.479999999999997</v>
      </c>
      <c r="E36" s="482">
        <v>55.59</v>
      </c>
      <c r="F36" s="483">
        <v>71.92</v>
      </c>
      <c r="G36" s="482">
        <v>14.032411180453472</v>
      </c>
      <c r="H36" s="482">
        <v>23.977075882769153</v>
      </c>
      <c r="I36" s="482">
        <v>45.654808740328058</v>
      </c>
      <c r="J36" s="482">
        <v>61.932638976041751</v>
      </c>
      <c r="K36" s="483">
        <v>76.477151502351333</v>
      </c>
    </row>
    <row r="37" spans="1:11" s="486" customFormat="1" ht="12">
      <c r="A37" s="560">
        <v>41255</v>
      </c>
      <c r="B37" s="481">
        <v>15.95</v>
      </c>
      <c r="C37" s="482">
        <v>23.6</v>
      </c>
      <c r="D37" s="482">
        <v>38.909999999999997</v>
      </c>
      <c r="E37" s="482">
        <v>54.32</v>
      </c>
      <c r="F37" s="483">
        <v>70.78</v>
      </c>
      <c r="G37" s="482">
        <v>14.417985301345322</v>
      </c>
      <c r="H37" s="482">
        <v>24.770822682068808</v>
      </c>
      <c r="I37" s="482">
        <v>44.997734380151833</v>
      </c>
      <c r="J37" s="482">
        <v>61.210113443258983</v>
      </c>
      <c r="K37" s="483">
        <v>76.239595079091757</v>
      </c>
    </row>
    <row r="38" spans="1:11" s="486" customFormat="1" ht="12">
      <c r="A38" s="560">
        <v>41286</v>
      </c>
      <c r="B38" s="481">
        <v>16.54</v>
      </c>
      <c r="C38" s="482">
        <v>24.74</v>
      </c>
      <c r="D38" s="482">
        <v>40.82</v>
      </c>
      <c r="E38" s="482">
        <v>55.7</v>
      </c>
      <c r="F38" s="483">
        <v>71.290000000000006</v>
      </c>
      <c r="G38" s="482">
        <v>14.601684400070361</v>
      </c>
      <c r="H38" s="482">
        <v>25.856328818379506</v>
      </c>
      <c r="I38" s="482">
        <v>46.955898021003904</v>
      </c>
      <c r="J38" s="482">
        <v>62.963880288550378</v>
      </c>
      <c r="K38" s="483">
        <v>77.862404765099228</v>
      </c>
    </row>
    <row r="39" spans="1:11" s="486" customFormat="1" ht="12">
      <c r="A39" s="560">
        <v>41317</v>
      </c>
      <c r="B39" s="481">
        <v>21.94</v>
      </c>
      <c r="C39" s="482">
        <v>33.19</v>
      </c>
      <c r="D39" s="482">
        <v>48.86</v>
      </c>
      <c r="E39" s="482">
        <v>62.3</v>
      </c>
      <c r="F39" s="483">
        <v>76.319999999999993</v>
      </c>
      <c r="G39" s="482">
        <v>13.574977090651156</v>
      </c>
      <c r="H39" s="482">
        <v>25.501801665734977</v>
      </c>
      <c r="I39" s="482">
        <v>48.935017198481127</v>
      </c>
      <c r="J39" s="482">
        <v>65.298729288304273</v>
      </c>
      <c r="K39" s="483">
        <v>79.270900250758132</v>
      </c>
    </row>
    <row r="40" spans="1:11" s="486" customFormat="1" ht="12">
      <c r="A40" s="560">
        <v>41345</v>
      </c>
      <c r="B40" s="481">
        <v>16.8</v>
      </c>
      <c r="C40" s="482">
        <v>25.09</v>
      </c>
      <c r="D40" s="482">
        <v>41.61</v>
      </c>
      <c r="E40" s="482">
        <v>57.62</v>
      </c>
      <c r="F40" s="483">
        <v>73.13</v>
      </c>
      <c r="G40" s="482">
        <v>14.321590709996631</v>
      </c>
      <c r="H40" s="482">
        <v>26.512318720956063</v>
      </c>
      <c r="I40" s="482">
        <v>50.159117649257887</v>
      </c>
      <c r="J40" s="482">
        <v>66.280424580000968</v>
      </c>
      <c r="K40" s="483">
        <v>80.436232903981534</v>
      </c>
    </row>
    <row r="41" spans="1:11" s="486" customFormat="1" ht="12">
      <c r="A41" s="560">
        <v>41365</v>
      </c>
      <c r="B41" s="481">
        <v>18.23</v>
      </c>
      <c r="C41" s="482">
        <v>26.28</v>
      </c>
      <c r="D41" s="482">
        <v>42.37</v>
      </c>
      <c r="E41" s="482">
        <v>57.96</v>
      </c>
      <c r="F41" s="483">
        <v>74.47</v>
      </c>
      <c r="G41" s="482">
        <v>14.168343230936673</v>
      </c>
      <c r="H41" s="482">
        <v>25.317917074186369</v>
      </c>
      <c r="I41" s="482">
        <v>47.674471014527796</v>
      </c>
      <c r="J41" s="482">
        <v>65.107590023580926</v>
      </c>
      <c r="K41" s="483">
        <v>79.982667835702912</v>
      </c>
    </row>
    <row r="42" spans="1:11" s="486" customFormat="1" ht="12">
      <c r="A42" s="560">
        <v>41395</v>
      </c>
      <c r="B42" s="481">
        <v>21.29</v>
      </c>
      <c r="C42" s="482">
        <v>31.45</v>
      </c>
      <c r="D42" s="482">
        <v>48.02</v>
      </c>
      <c r="E42" s="482">
        <v>62.23</v>
      </c>
      <c r="F42" s="483">
        <v>76.75</v>
      </c>
      <c r="G42" s="482">
        <v>14.108357230812324</v>
      </c>
      <c r="H42" s="482">
        <v>25.013476227137165</v>
      </c>
      <c r="I42" s="482">
        <v>46.163060391963953</v>
      </c>
      <c r="J42" s="482">
        <v>64.249477146375398</v>
      </c>
      <c r="K42" s="483">
        <v>79.546664156582452</v>
      </c>
    </row>
    <row r="43" spans="1:11" s="486" customFormat="1" ht="12">
      <c r="A43" s="560">
        <v>41426</v>
      </c>
      <c r="B43" s="481">
        <v>19.28</v>
      </c>
      <c r="C43" s="482">
        <v>27.88</v>
      </c>
      <c r="D43" s="482">
        <v>44.27</v>
      </c>
      <c r="E43" s="482">
        <v>58.45</v>
      </c>
      <c r="F43" s="483">
        <v>74.28</v>
      </c>
      <c r="G43" s="482">
        <v>13.995130978570709</v>
      </c>
      <c r="H43" s="482">
        <v>25.683005113291962</v>
      </c>
      <c r="I43" s="482">
        <v>48.570760032162596</v>
      </c>
      <c r="J43" s="482">
        <v>65.565158549302268</v>
      </c>
      <c r="K43" s="483">
        <v>79.81646296030948</v>
      </c>
    </row>
    <row r="44" spans="1:11" s="486" customFormat="1" ht="12">
      <c r="A44" s="560">
        <v>41456</v>
      </c>
      <c r="B44" s="481">
        <v>18.720607516813104</v>
      </c>
      <c r="C44" s="482">
        <v>27.264435511321661</v>
      </c>
      <c r="D44" s="482">
        <v>44.432177406035684</v>
      </c>
      <c r="E44" s="482">
        <v>58.419947423105178</v>
      </c>
      <c r="F44" s="483">
        <v>74.029323611766358</v>
      </c>
      <c r="G44" s="482">
        <v>14.4758014817888</v>
      </c>
      <c r="H44" s="482">
        <v>25.603686904473101</v>
      </c>
      <c r="I44" s="482">
        <v>47.791079602317602</v>
      </c>
      <c r="J44" s="482">
        <v>65.202383122543907</v>
      </c>
      <c r="K44" s="483">
        <v>79.508313317577901</v>
      </c>
    </row>
    <row r="45" spans="1:11" s="486" customFormat="1" ht="12">
      <c r="A45" s="560">
        <v>41487</v>
      </c>
      <c r="B45" s="481">
        <v>20.59</v>
      </c>
      <c r="C45" s="482">
        <v>29.14</v>
      </c>
      <c r="D45" s="482">
        <v>45.56</v>
      </c>
      <c r="E45" s="482">
        <v>61.11</v>
      </c>
      <c r="F45" s="483">
        <v>75.88</v>
      </c>
      <c r="G45" s="482">
        <v>14.49414486</v>
      </c>
      <c r="H45" s="482">
        <v>26.726346880000001</v>
      </c>
      <c r="I45" s="482">
        <v>50.276783379999998</v>
      </c>
      <c r="J45" s="482">
        <v>67.830703850000006</v>
      </c>
      <c r="K45" s="483">
        <v>82.003358680000005</v>
      </c>
    </row>
    <row r="46" spans="1:11" s="486" customFormat="1" ht="12">
      <c r="A46" s="560">
        <v>41518</v>
      </c>
      <c r="B46" s="481">
        <v>19.546196420586032</v>
      </c>
      <c r="C46" s="482">
        <v>27.709395754983358</v>
      </c>
      <c r="D46" s="482">
        <v>42.254289575098831</v>
      </c>
      <c r="E46" s="482">
        <v>57.63911035584298</v>
      </c>
      <c r="F46" s="483">
        <v>73.523524236623089</v>
      </c>
      <c r="G46" s="482">
        <v>15.048198034359</v>
      </c>
      <c r="H46" s="482">
        <v>26.748359316070498</v>
      </c>
      <c r="I46" s="482">
        <v>48.928689587010503</v>
      </c>
      <c r="J46" s="482">
        <v>66.140242918174806</v>
      </c>
      <c r="K46" s="483">
        <v>80.621756350194403</v>
      </c>
    </row>
    <row r="47" spans="1:11" s="486" customFormat="1" ht="12">
      <c r="A47" s="560">
        <v>41548</v>
      </c>
      <c r="B47" s="481">
        <v>18.346050160998693</v>
      </c>
      <c r="C47" s="482">
        <v>26.300209410376578</v>
      </c>
      <c r="D47" s="482">
        <v>42.282895557046338</v>
      </c>
      <c r="E47" s="482">
        <v>57.095550668861918</v>
      </c>
      <c r="F47" s="483">
        <v>72.666576846426437</v>
      </c>
      <c r="G47" s="482">
        <v>15.2112523831841</v>
      </c>
      <c r="H47" s="482">
        <v>24.793431222637199</v>
      </c>
      <c r="I47" s="482">
        <v>45.804514031353001</v>
      </c>
      <c r="J47" s="482">
        <v>63.336819086902302</v>
      </c>
      <c r="K47" s="483">
        <v>78.538535184858901</v>
      </c>
    </row>
    <row r="48" spans="1:11" s="486" customFormat="1" ht="12">
      <c r="A48" s="560">
        <v>41579</v>
      </c>
      <c r="B48" s="481">
        <v>17.351999006740606</v>
      </c>
      <c r="C48" s="482">
        <v>26.898951223371348</v>
      </c>
      <c r="D48" s="482">
        <v>42.948122899034615</v>
      </c>
      <c r="E48" s="482">
        <v>58.349572644738537</v>
      </c>
      <c r="F48" s="483">
        <v>73.940045657877647</v>
      </c>
      <c r="G48" s="482">
        <v>14.247066780571201</v>
      </c>
      <c r="H48" s="482">
        <v>24.0609955086403</v>
      </c>
      <c r="I48" s="482">
        <v>44.899588861829102</v>
      </c>
      <c r="J48" s="482">
        <v>63.224298381976503</v>
      </c>
      <c r="K48" s="483">
        <v>78.255162105550397</v>
      </c>
    </row>
    <row r="49" spans="1:11" s="486" customFormat="1" ht="12">
      <c r="A49" s="560">
        <v>41609</v>
      </c>
      <c r="B49" s="481">
        <v>16.97916125406265</v>
      </c>
      <c r="C49" s="482">
        <v>25.948043435166458</v>
      </c>
      <c r="D49" s="482">
        <v>42.078013455809952</v>
      </c>
      <c r="E49" s="482">
        <v>57.83386796088196</v>
      </c>
      <c r="F49" s="483">
        <v>73.767348534461789</v>
      </c>
      <c r="G49" s="482">
        <v>14.108800968675</v>
      </c>
      <c r="H49" s="482">
        <v>24.2220581649267</v>
      </c>
      <c r="I49" s="482">
        <v>45.471680769714801</v>
      </c>
      <c r="J49" s="482">
        <v>63.060092278877399</v>
      </c>
      <c r="K49" s="483">
        <v>77.962671527217495</v>
      </c>
    </row>
    <row r="50" spans="1:11" s="486" customFormat="1" ht="12">
      <c r="A50" s="560">
        <v>41651</v>
      </c>
      <c r="B50" s="481">
        <v>14.897807071898981</v>
      </c>
      <c r="C50" s="482">
        <v>24.501332838495955</v>
      </c>
      <c r="D50" s="482">
        <v>42.112765692972609</v>
      </c>
      <c r="E50" s="482">
        <v>59.725430739511658</v>
      </c>
      <c r="F50" s="483">
        <v>75.275015177045134</v>
      </c>
      <c r="G50" s="482">
        <v>13.635523788352099</v>
      </c>
      <c r="H50" s="482">
        <v>24.330992834842402</v>
      </c>
      <c r="I50" s="482">
        <v>45.7387639143817</v>
      </c>
      <c r="J50" s="482">
        <v>63.433464987054201</v>
      </c>
      <c r="K50" s="483">
        <v>78.254738172691503</v>
      </c>
    </row>
    <row r="51" spans="1:11" s="486" customFormat="1" ht="12">
      <c r="A51" s="560">
        <v>41682</v>
      </c>
      <c r="B51" s="481">
        <v>14.15</v>
      </c>
      <c r="C51" s="482">
        <v>22.64</v>
      </c>
      <c r="D51" s="482">
        <v>39.79</v>
      </c>
      <c r="E51" s="482">
        <v>56.82</v>
      </c>
      <c r="F51" s="483">
        <v>73.28</v>
      </c>
      <c r="G51" s="482">
        <v>14.050144727887417</v>
      </c>
      <c r="H51" s="482">
        <v>24.759534605723417</v>
      </c>
      <c r="I51" s="482">
        <v>46.703371653530546</v>
      </c>
      <c r="J51" s="482">
        <v>63.992179307994114</v>
      </c>
      <c r="K51" s="483">
        <v>78.674213812429784</v>
      </c>
    </row>
    <row r="52" spans="1:11" s="486" customFormat="1" ht="12">
      <c r="A52" s="560">
        <v>41710</v>
      </c>
      <c r="B52" s="481">
        <v>16.083961678808265</v>
      </c>
      <c r="C52" s="482">
        <v>27.301413374911192</v>
      </c>
      <c r="D52" s="482">
        <v>47.572660159361824</v>
      </c>
      <c r="E52" s="482">
        <v>64.078758637661025</v>
      </c>
      <c r="F52" s="483">
        <v>77.670848432024471</v>
      </c>
      <c r="G52" s="482">
        <v>14.537038329983492</v>
      </c>
      <c r="H52" s="482">
        <v>24.905505128395323</v>
      </c>
      <c r="I52" s="482">
        <v>46.601302978680287</v>
      </c>
      <c r="J52" s="482">
        <v>64.446117437847349</v>
      </c>
      <c r="K52" s="483">
        <v>79.890897421774653</v>
      </c>
    </row>
    <row r="53" spans="1:11" s="486" customFormat="1" ht="12">
      <c r="A53" s="560">
        <v>41730</v>
      </c>
      <c r="B53" s="481">
        <v>16.38</v>
      </c>
      <c r="C53" s="482">
        <v>27.25</v>
      </c>
      <c r="D53" s="482">
        <v>45.51</v>
      </c>
      <c r="E53" s="482">
        <v>62.61</v>
      </c>
      <c r="F53" s="483">
        <v>77.94</v>
      </c>
      <c r="G53" s="482">
        <v>14.65257801945622</v>
      </c>
      <c r="H53" s="482">
        <v>25.407996684401894</v>
      </c>
      <c r="I53" s="482">
        <v>45.371489743302888</v>
      </c>
      <c r="J53" s="482">
        <v>63.548844203047068</v>
      </c>
      <c r="K53" s="483">
        <v>79.420127861229574</v>
      </c>
    </row>
    <row r="54" spans="1:11" s="486" customFormat="1" ht="12">
      <c r="A54" s="560">
        <v>41760</v>
      </c>
      <c r="B54" s="481">
        <v>20.399999999999999</v>
      </c>
      <c r="C54" s="482">
        <v>33.15</v>
      </c>
      <c r="D54" s="482">
        <v>52.81</v>
      </c>
      <c r="E54" s="482">
        <v>67.73</v>
      </c>
      <c r="F54" s="483">
        <v>80.97</v>
      </c>
      <c r="G54" s="482">
        <v>14.374950321951699</v>
      </c>
      <c r="H54" s="482">
        <v>25.2474969854702</v>
      </c>
      <c r="I54" s="482">
        <v>47.737511049186203</v>
      </c>
      <c r="J54" s="482">
        <v>65.204410229810406</v>
      </c>
      <c r="K54" s="483">
        <v>80.448152393226593</v>
      </c>
    </row>
    <row r="55" spans="1:11" s="486" customFormat="1" ht="12">
      <c r="A55" s="560">
        <v>41791</v>
      </c>
      <c r="B55" s="481">
        <v>19.561741193811837</v>
      </c>
      <c r="C55" s="482">
        <v>28.4816764048383</v>
      </c>
      <c r="D55" s="482">
        <v>46.121403840058079</v>
      </c>
      <c r="E55" s="482">
        <v>62.863786779893047</v>
      </c>
      <c r="F55" s="483">
        <v>77.680419326332341</v>
      </c>
      <c r="G55" s="482">
        <v>14.538596965702901</v>
      </c>
      <c r="H55" s="482">
        <v>24.668523434087401</v>
      </c>
      <c r="I55" s="482">
        <v>46.275944704712103</v>
      </c>
      <c r="J55" s="482">
        <v>63.432507443586701</v>
      </c>
      <c r="K55" s="483">
        <v>78.613316815426202</v>
      </c>
    </row>
    <row r="56" spans="1:11" s="486" customFormat="1" ht="12">
      <c r="A56" s="560">
        <v>41821</v>
      </c>
      <c r="B56" s="481">
        <v>20.91</v>
      </c>
      <c r="C56" s="482">
        <v>31.65</v>
      </c>
      <c r="D56" s="482">
        <v>47.89</v>
      </c>
      <c r="E56" s="482">
        <v>64.05</v>
      </c>
      <c r="F56" s="483">
        <v>78.3</v>
      </c>
      <c r="G56" s="482">
        <v>15.321622331289209</v>
      </c>
      <c r="H56" s="482">
        <v>26.133261126175157</v>
      </c>
      <c r="I56" s="482">
        <v>46.787206186346168</v>
      </c>
      <c r="J56" s="482">
        <v>63.863167651116456</v>
      </c>
      <c r="K56" s="483">
        <v>78.938757757763597</v>
      </c>
    </row>
    <row r="57" spans="1:11" s="486" customFormat="1" ht="12">
      <c r="A57" s="560">
        <v>41852</v>
      </c>
      <c r="B57" s="481">
        <v>18.690000000000001</v>
      </c>
      <c r="C57" s="482">
        <v>28.79</v>
      </c>
      <c r="D57" s="482">
        <v>46.339999999999996</v>
      </c>
      <c r="E57" s="482">
        <v>62.06</v>
      </c>
      <c r="F57" s="483">
        <v>76.449999999999989</v>
      </c>
      <c r="G57" s="482">
        <v>15.159342875201169</v>
      </c>
      <c r="H57" s="482">
        <v>26.2571727043381</v>
      </c>
      <c r="I57" s="482">
        <v>47.909183587611217</v>
      </c>
      <c r="J57" s="482">
        <v>64.525946209548309</v>
      </c>
      <c r="K57" s="483">
        <v>78.989075215889528</v>
      </c>
    </row>
    <row r="58" spans="1:11" s="486" customFormat="1" ht="12">
      <c r="A58" s="560">
        <v>41883</v>
      </c>
      <c r="B58" s="481">
        <v>18.3</v>
      </c>
      <c r="C58" s="482">
        <v>29.5</v>
      </c>
      <c r="D58" s="482">
        <v>48.3</v>
      </c>
      <c r="E58" s="482">
        <v>63.6</v>
      </c>
      <c r="F58" s="483">
        <v>77.599999999999994</v>
      </c>
      <c r="G58" s="482">
        <v>15.00446372</v>
      </c>
      <c r="H58" s="482">
        <v>25.47900903</v>
      </c>
      <c r="I58" s="482">
        <v>46.192740890000003</v>
      </c>
      <c r="J58" s="482">
        <v>63.330457610000003</v>
      </c>
      <c r="K58" s="483">
        <v>78.377117010000006</v>
      </c>
    </row>
    <row r="59" spans="1:11" s="486" customFormat="1" ht="12">
      <c r="A59" s="560">
        <v>41913</v>
      </c>
      <c r="B59" s="481">
        <v>18.3</v>
      </c>
      <c r="C59" s="482">
        <v>28.5</v>
      </c>
      <c r="D59" s="482">
        <v>48</v>
      </c>
      <c r="E59" s="482">
        <v>63.9</v>
      </c>
      <c r="F59" s="483">
        <v>78.099999999999994</v>
      </c>
      <c r="G59" s="482">
        <v>15.2</v>
      </c>
      <c r="H59" s="482">
        <v>25.7</v>
      </c>
      <c r="I59" s="482">
        <v>48.1</v>
      </c>
      <c r="J59" s="482">
        <v>65.3</v>
      </c>
      <c r="K59" s="483">
        <v>79.8</v>
      </c>
    </row>
    <row r="60" spans="1:11" s="486" customFormat="1" ht="12">
      <c r="A60" s="560">
        <v>41944</v>
      </c>
      <c r="B60" s="481">
        <v>18.600000000000001</v>
      </c>
      <c r="C60" s="482">
        <v>28.8</v>
      </c>
      <c r="D60" s="482">
        <v>48</v>
      </c>
      <c r="E60" s="482">
        <v>64.599999999999994</v>
      </c>
      <c r="F60" s="483">
        <v>77.7</v>
      </c>
      <c r="G60" s="482">
        <v>15.5</v>
      </c>
      <c r="H60" s="482">
        <v>26</v>
      </c>
      <c r="I60" s="482">
        <v>48.2</v>
      </c>
      <c r="J60" s="482">
        <v>65.099999999999994</v>
      </c>
      <c r="K60" s="483">
        <v>79.400000000000006</v>
      </c>
    </row>
    <row r="61" spans="1:11" s="486" customFormat="1" ht="12">
      <c r="A61" s="560">
        <v>41974</v>
      </c>
      <c r="B61" s="481">
        <v>19.5</v>
      </c>
      <c r="C61" s="482">
        <v>28.8</v>
      </c>
      <c r="D61" s="482">
        <v>47.7</v>
      </c>
      <c r="E61" s="482">
        <v>63</v>
      </c>
      <c r="F61" s="483">
        <v>76.7</v>
      </c>
      <c r="G61" s="482">
        <v>16.360210215303283</v>
      </c>
      <c r="H61" s="482">
        <v>27.713400573937228</v>
      </c>
      <c r="I61" s="482">
        <v>49.451362191248819</v>
      </c>
      <c r="J61" s="482">
        <v>66.33666446412316</v>
      </c>
      <c r="K61" s="483">
        <v>80.051802754009628</v>
      </c>
    </row>
    <row r="62" spans="1:11" s="486" customFormat="1" ht="12">
      <c r="A62" s="560">
        <v>42005</v>
      </c>
      <c r="B62" s="481">
        <v>20.330301632600158</v>
      </c>
      <c r="C62" s="482">
        <v>31.507857506659899</v>
      </c>
      <c r="D62" s="482">
        <v>52.119016530436184</v>
      </c>
      <c r="E62" s="482">
        <v>67.476675705026878</v>
      </c>
      <c r="F62" s="483">
        <v>79.834617723970155</v>
      </c>
      <c r="G62" s="482">
        <v>15.306883521449825</v>
      </c>
      <c r="H62" s="482">
        <v>26.807555987013583</v>
      </c>
      <c r="I62" s="482">
        <v>49.60451076497823</v>
      </c>
      <c r="J62" s="482">
        <v>66.284988747610441</v>
      </c>
      <c r="K62" s="483">
        <v>80.314911788968914</v>
      </c>
    </row>
    <row r="63" spans="1:11" s="486" customFormat="1" ht="12">
      <c r="A63" s="560">
        <v>42036</v>
      </c>
      <c r="B63" s="481">
        <v>21.132321157277488</v>
      </c>
      <c r="C63" s="482">
        <v>32.102924136481519</v>
      </c>
      <c r="D63" s="482">
        <v>52.976420329572491</v>
      </c>
      <c r="E63" s="482">
        <v>67.698616777680684</v>
      </c>
      <c r="F63" s="483">
        <v>80.122163267966542</v>
      </c>
      <c r="G63" s="482">
        <v>16.987023157475857</v>
      </c>
      <c r="H63" s="482">
        <v>29.098809239911727</v>
      </c>
      <c r="I63" s="482">
        <v>50.363397993615386</v>
      </c>
      <c r="J63" s="482">
        <v>67.18685146970607</v>
      </c>
      <c r="K63" s="483">
        <v>81.008255563569207</v>
      </c>
    </row>
    <row r="64" spans="1:11" s="486" customFormat="1" ht="12">
      <c r="A64" s="560">
        <v>42064</v>
      </c>
      <c r="B64" s="481">
        <v>20</v>
      </c>
      <c r="C64" s="482">
        <v>31.19</v>
      </c>
      <c r="D64" s="482">
        <v>51.15</v>
      </c>
      <c r="E64" s="482">
        <v>66.86</v>
      </c>
      <c r="F64" s="483">
        <v>79.540000000000006</v>
      </c>
      <c r="G64" s="482">
        <v>16.291961578373439</v>
      </c>
      <c r="H64" s="482">
        <v>29.004405735556272</v>
      </c>
      <c r="I64" s="482">
        <v>51.106958543223122</v>
      </c>
      <c r="J64" s="482">
        <v>67.899481901577616</v>
      </c>
      <c r="K64" s="483">
        <v>81.453616404742917</v>
      </c>
    </row>
    <row r="65" spans="1:11" s="486" customFormat="1" ht="12">
      <c r="A65" s="560">
        <v>42095</v>
      </c>
      <c r="B65" s="481">
        <v>19.52</v>
      </c>
      <c r="C65" s="482">
        <v>32.01</v>
      </c>
      <c r="D65" s="482">
        <v>52.19</v>
      </c>
      <c r="E65" s="482">
        <v>67.709999999999994</v>
      </c>
      <c r="F65" s="483">
        <v>80.41</v>
      </c>
      <c r="G65" s="482">
        <v>20.625889665265408</v>
      </c>
      <c r="H65" s="482">
        <v>32.287640895288696</v>
      </c>
      <c r="I65" s="482">
        <v>53.703142982137166</v>
      </c>
      <c r="J65" s="482">
        <v>69.415972048095682</v>
      </c>
      <c r="K65" s="483">
        <v>82.526869158106848</v>
      </c>
    </row>
    <row r="66" spans="1:11" s="486" customFormat="1" ht="12">
      <c r="A66" s="560">
        <v>42125</v>
      </c>
      <c r="B66" s="481">
        <v>22.099424984695268</v>
      </c>
      <c r="C66" s="482">
        <v>34.169979668348006</v>
      </c>
      <c r="D66" s="482">
        <v>55.005127213992473</v>
      </c>
      <c r="E66" s="482">
        <v>69.747474603744635</v>
      </c>
      <c r="F66" s="483">
        <v>81.279241218884792</v>
      </c>
      <c r="G66" s="482">
        <v>18.682630267916938</v>
      </c>
      <c r="H66" s="482">
        <v>31.164755839440527</v>
      </c>
      <c r="I66" s="482">
        <v>54.606071920194417</v>
      </c>
      <c r="J66" s="482">
        <v>70.723886022079668</v>
      </c>
      <c r="K66" s="483">
        <v>83.367316017964896</v>
      </c>
    </row>
    <row r="67" spans="1:11" s="486" customFormat="1" ht="12">
      <c r="A67" s="560">
        <v>42156</v>
      </c>
      <c r="B67" s="481">
        <v>26.43</v>
      </c>
      <c r="C67" s="482">
        <v>36.19</v>
      </c>
      <c r="D67" s="482">
        <v>54.98</v>
      </c>
      <c r="E67" s="482">
        <v>68.569999999999993</v>
      </c>
      <c r="F67" s="483">
        <v>80.53</v>
      </c>
      <c r="G67" s="482">
        <v>17.835988069042752</v>
      </c>
      <c r="H67" s="482">
        <v>29.197479144909217</v>
      </c>
      <c r="I67" s="482">
        <v>51.957298242190596</v>
      </c>
      <c r="J67" s="482">
        <v>68.717341825653406</v>
      </c>
      <c r="K67" s="483">
        <v>81.807272313118943</v>
      </c>
    </row>
    <row r="68" spans="1:11" s="486" customFormat="1" ht="12">
      <c r="A68" s="560">
        <v>42186</v>
      </c>
      <c r="B68" s="481">
        <v>20.18</v>
      </c>
      <c r="C68" s="482">
        <v>30.5</v>
      </c>
      <c r="D68" s="482">
        <v>48.92</v>
      </c>
      <c r="E68" s="482">
        <v>63.95</v>
      </c>
      <c r="F68" s="483">
        <v>78</v>
      </c>
      <c r="G68" s="482">
        <v>16.843224031591021</v>
      </c>
      <c r="H68" s="482">
        <v>27.185706660054521</v>
      </c>
      <c r="I68" s="482">
        <v>48.787258178652152</v>
      </c>
      <c r="J68" s="482">
        <v>65.977936090468035</v>
      </c>
      <c r="K68" s="483">
        <v>80.051130306106572</v>
      </c>
    </row>
    <row r="69" spans="1:11" s="486" customFormat="1" ht="12">
      <c r="A69" s="560">
        <v>42217</v>
      </c>
      <c r="B69" s="481">
        <v>26.59</v>
      </c>
      <c r="C69" s="482">
        <v>36.770000000000003</v>
      </c>
      <c r="D69" s="482">
        <v>54.05</v>
      </c>
      <c r="E69" s="482">
        <v>67.86</v>
      </c>
      <c r="F69" s="483">
        <v>80.260000000000005</v>
      </c>
      <c r="G69" s="482">
        <v>18.375453610064643</v>
      </c>
      <c r="H69" s="482">
        <v>30.055684765778373</v>
      </c>
      <c r="I69" s="482">
        <v>52.086740911974672</v>
      </c>
      <c r="J69" s="482">
        <v>68.974985186220039</v>
      </c>
      <c r="K69" s="483">
        <v>82.187465682149934</v>
      </c>
    </row>
    <row r="70" spans="1:11" s="486" customFormat="1" ht="12">
      <c r="A70" s="560">
        <v>42248</v>
      </c>
      <c r="B70" s="481">
        <v>24.03</v>
      </c>
      <c r="C70" s="482">
        <v>34.590000000000003</v>
      </c>
      <c r="D70" s="482">
        <v>54.22</v>
      </c>
      <c r="E70" s="482">
        <v>69.11</v>
      </c>
      <c r="F70" s="483">
        <v>81.89</v>
      </c>
      <c r="G70" s="482">
        <v>19.919776528335511</v>
      </c>
      <c r="H70" s="482">
        <v>32.292341582359668</v>
      </c>
      <c r="I70" s="482">
        <v>52.652693319670554</v>
      </c>
      <c r="J70" s="482">
        <v>69.483030194935139</v>
      </c>
      <c r="K70" s="483">
        <v>82.720036591155448</v>
      </c>
    </row>
    <row r="71" spans="1:11" s="486" customFormat="1" ht="12">
      <c r="A71" s="560">
        <v>42278</v>
      </c>
      <c r="B71" s="481">
        <v>21.63</v>
      </c>
      <c r="C71" s="482">
        <v>31.65</v>
      </c>
      <c r="D71" s="482">
        <v>49.46</v>
      </c>
      <c r="E71" s="482">
        <v>64.5</v>
      </c>
      <c r="F71" s="483">
        <v>79</v>
      </c>
      <c r="G71" s="482">
        <v>17.018321394236928</v>
      </c>
      <c r="H71" s="482">
        <v>27.646969578330232</v>
      </c>
      <c r="I71" s="482">
        <v>48.824038173715934</v>
      </c>
      <c r="J71" s="482">
        <v>66.60245680511126</v>
      </c>
      <c r="K71" s="483">
        <v>81.062642133244225</v>
      </c>
    </row>
    <row r="72" spans="1:11" s="486" customFormat="1" ht="12">
      <c r="A72" s="560">
        <v>42309</v>
      </c>
      <c r="B72" s="481">
        <v>22.158418534305195</v>
      </c>
      <c r="C72" s="482">
        <v>31.582601312130816</v>
      </c>
      <c r="D72" s="482">
        <v>50.299729693773152</v>
      </c>
      <c r="E72" s="482">
        <v>64.800877450115649</v>
      </c>
      <c r="F72" s="483">
        <v>78.748775122524108</v>
      </c>
      <c r="G72" s="482">
        <v>16.136682600186095</v>
      </c>
      <c r="H72" s="482">
        <v>27.424816170834532</v>
      </c>
      <c r="I72" s="482">
        <v>50.381430628556465</v>
      </c>
      <c r="J72" s="482">
        <v>67.444119126121237</v>
      </c>
      <c r="K72" s="483">
        <v>81.561142167313648</v>
      </c>
    </row>
    <row r="73" spans="1:11" s="486" customFormat="1" ht="12">
      <c r="A73" s="560">
        <v>42339</v>
      </c>
      <c r="B73" s="481">
        <v>20.28</v>
      </c>
      <c r="C73" s="482">
        <v>30.03</v>
      </c>
      <c r="D73" s="482">
        <v>47.99</v>
      </c>
      <c r="E73" s="482">
        <v>63.04</v>
      </c>
      <c r="F73" s="483">
        <v>77.59</v>
      </c>
      <c r="G73" s="482">
        <v>16.79347844026244</v>
      </c>
      <c r="H73" s="482">
        <v>27.539340211520503</v>
      </c>
      <c r="I73" s="482">
        <v>47.704359938247478</v>
      </c>
      <c r="J73" s="482">
        <v>64.986028550220865</v>
      </c>
      <c r="K73" s="483">
        <v>79.731880273858422</v>
      </c>
    </row>
    <row r="74" spans="1:11" s="486" customFormat="1" ht="12">
      <c r="A74" s="485" t="s">
        <v>215</v>
      </c>
    </row>
  </sheetData>
  <mergeCells count="4">
    <mergeCell ref="A1:K1"/>
    <mergeCell ref="A2:A3"/>
    <mergeCell ref="B2:F2"/>
    <mergeCell ref="G2:K2"/>
  </mergeCells>
  <pageMargins left="0.7" right="0.7" top="0.75" bottom="0.75" header="0.3" footer="0.3"/>
  <pageSetup scale="95"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1:R684"/>
  <sheetViews>
    <sheetView workbookViewId="0">
      <pane ySplit="3" topLeftCell="A61" activePane="bottomLeft" state="frozen"/>
      <selection activeCell="O8" sqref="O8:O9"/>
      <selection pane="bottomLeft" activeCell="D74" sqref="D74"/>
    </sheetView>
  </sheetViews>
  <sheetFormatPr defaultRowHeight="12.75"/>
  <cols>
    <col min="1" max="1" width="8" style="168" customWidth="1"/>
    <col min="2" max="2" width="6.6640625" style="30" bestFit="1" customWidth="1"/>
    <col min="3" max="3" width="8.6640625" style="163" customWidth="1"/>
    <col min="4" max="4" width="8" style="163" customWidth="1"/>
    <col min="5" max="5" width="8.33203125" style="160" customWidth="1"/>
    <col min="6" max="6" width="8.33203125" style="163" customWidth="1"/>
    <col min="7" max="7" width="7.6640625" style="163" customWidth="1"/>
    <col min="8" max="8" width="7.33203125" style="160" customWidth="1"/>
    <col min="9" max="9" width="7.83203125" style="163" customWidth="1"/>
    <col min="10" max="10" width="9.1640625" style="160" customWidth="1"/>
    <col min="11" max="11" width="7.33203125" style="163" customWidth="1"/>
    <col min="12" max="12" width="8.1640625" style="160" customWidth="1"/>
    <col min="13" max="13" width="6.5" style="163" customWidth="1"/>
    <col min="14" max="14" width="8.1640625" style="160" customWidth="1"/>
    <col min="15" max="15" width="8.5" style="163" customWidth="1"/>
    <col min="16" max="16" width="7.83203125" style="163" customWidth="1"/>
    <col min="17" max="17" width="10.33203125" style="163" customWidth="1"/>
    <col min="18" max="21" width="9.33203125" style="30"/>
    <col min="22" max="22" width="11.83203125" style="30" bestFit="1" customWidth="1"/>
    <col min="23" max="243" width="9.33203125" style="30"/>
    <col min="244" max="244" width="15.6640625" style="30" customWidth="1"/>
    <col min="245" max="245" width="11" style="30" customWidth="1"/>
    <col min="246" max="246" width="11.6640625" style="30" customWidth="1"/>
    <col min="247" max="247" width="13.6640625" style="30" customWidth="1"/>
    <col min="248" max="248" width="14.5" style="30" customWidth="1"/>
    <col min="249" max="249" width="13" style="30" customWidth="1"/>
    <col min="250" max="250" width="13.1640625" style="30" customWidth="1"/>
    <col min="251" max="251" width="13.5" style="30" customWidth="1"/>
    <col min="252" max="252" width="12.1640625" style="30" customWidth="1"/>
    <col min="253" max="253" width="15.1640625" style="30" customWidth="1"/>
    <col min="254" max="254" width="12" style="30" customWidth="1"/>
    <col min="255" max="255" width="13.5" style="30" customWidth="1"/>
    <col min="256" max="256" width="9.33203125" style="30"/>
    <col min="257" max="257" width="10.83203125" style="30" customWidth="1"/>
    <col min="258" max="258" width="14.1640625" style="30" customWidth="1"/>
    <col min="259" max="259" width="12.83203125" style="30" customWidth="1"/>
    <col min="260" max="260" width="10.83203125" style="30" customWidth="1"/>
    <col min="261" max="261" width="10.5" style="30" customWidth="1"/>
    <col min="262" max="262" width="13.6640625" style="30" customWidth="1"/>
    <col min="263" max="267" width="9.33203125" style="30"/>
    <col min="268" max="268" width="11.83203125" style="30" bestFit="1" customWidth="1"/>
    <col min="269" max="499" width="9.33203125" style="30"/>
    <col min="500" max="500" width="15.6640625" style="30" customWidth="1"/>
    <col min="501" max="501" width="11" style="30" customWidth="1"/>
    <col min="502" max="502" width="11.6640625" style="30" customWidth="1"/>
    <col min="503" max="503" width="13.6640625" style="30" customWidth="1"/>
    <col min="504" max="504" width="14.5" style="30" customWidth="1"/>
    <col min="505" max="505" width="13" style="30" customWidth="1"/>
    <col min="506" max="506" width="13.1640625" style="30" customWidth="1"/>
    <col min="507" max="507" width="13.5" style="30" customWidth="1"/>
    <col min="508" max="508" width="12.1640625" style="30" customWidth="1"/>
    <col min="509" max="509" width="15.1640625" style="30" customWidth="1"/>
    <col min="510" max="510" width="12" style="30" customWidth="1"/>
    <col min="511" max="511" width="13.5" style="30" customWidth="1"/>
    <col min="512" max="512" width="9.33203125" style="30"/>
    <col min="513" max="513" width="10.83203125" style="30" customWidth="1"/>
    <col min="514" max="514" width="14.1640625" style="30" customWidth="1"/>
    <col min="515" max="515" width="12.83203125" style="30" customWidth="1"/>
    <col min="516" max="516" width="10.83203125" style="30" customWidth="1"/>
    <col min="517" max="517" width="10.5" style="30" customWidth="1"/>
    <col min="518" max="518" width="13.6640625" style="30" customWidth="1"/>
    <col min="519" max="523" width="9.33203125" style="30"/>
    <col min="524" max="524" width="11.83203125" style="30" bestFit="1" customWidth="1"/>
    <col min="525" max="755" width="9.33203125" style="30"/>
    <col min="756" max="756" width="15.6640625" style="30" customWidth="1"/>
    <col min="757" max="757" width="11" style="30" customWidth="1"/>
    <col min="758" max="758" width="11.6640625" style="30" customWidth="1"/>
    <col min="759" max="759" width="13.6640625" style="30" customWidth="1"/>
    <col min="760" max="760" width="14.5" style="30" customWidth="1"/>
    <col min="761" max="761" width="13" style="30" customWidth="1"/>
    <col min="762" max="762" width="13.1640625" style="30" customWidth="1"/>
    <col min="763" max="763" width="13.5" style="30" customWidth="1"/>
    <col min="764" max="764" width="12.1640625" style="30" customWidth="1"/>
    <col min="765" max="765" width="15.1640625" style="30" customWidth="1"/>
    <col min="766" max="766" width="12" style="30" customWidth="1"/>
    <col min="767" max="767" width="13.5" style="30" customWidth="1"/>
    <col min="768" max="768" width="9.33203125" style="30"/>
    <col min="769" max="769" width="10.83203125" style="30" customWidth="1"/>
    <col min="770" max="770" width="14.1640625" style="30" customWidth="1"/>
    <col min="771" max="771" width="12.83203125" style="30" customWidth="1"/>
    <col min="772" max="772" width="10.83203125" style="30" customWidth="1"/>
    <col min="773" max="773" width="10.5" style="30" customWidth="1"/>
    <col min="774" max="774" width="13.6640625" style="30" customWidth="1"/>
    <col min="775" max="779" width="9.33203125" style="30"/>
    <col min="780" max="780" width="11.83203125" style="30" bestFit="1" customWidth="1"/>
    <col min="781" max="1011" width="9.33203125" style="30"/>
    <col min="1012" max="1012" width="15.6640625" style="30" customWidth="1"/>
    <col min="1013" max="1013" width="11" style="30" customWidth="1"/>
    <col min="1014" max="1014" width="11.6640625" style="30" customWidth="1"/>
    <col min="1015" max="1015" width="13.6640625" style="30" customWidth="1"/>
    <col min="1016" max="1016" width="14.5" style="30" customWidth="1"/>
    <col min="1017" max="1017" width="13" style="30" customWidth="1"/>
    <col min="1018" max="1018" width="13.1640625" style="30" customWidth="1"/>
    <col min="1019" max="1019" width="13.5" style="30" customWidth="1"/>
    <col min="1020" max="1020" width="12.1640625" style="30" customWidth="1"/>
    <col min="1021" max="1021" width="15.1640625" style="30" customWidth="1"/>
    <col min="1022" max="1022" width="12" style="30" customWidth="1"/>
    <col min="1023" max="1023" width="13.5" style="30" customWidth="1"/>
    <col min="1024" max="1024" width="9.33203125" style="30"/>
    <col min="1025" max="1025" width="10.83203125" style="30" customWidth="1"/>
    <col min="1026" max="1026" width="14.1640625" style="30" customWidth="1"/>
    <col min="1027" max="1027" width="12.83203125" style="30" customWidth="1"/>
    <col min="1028" max="1028" width="10.83203125" style="30" customWidth="1"/>
    <col min="1029" max="1029" width="10.5" style="30" customWidth="1"/>
    <col min="1030" max="1030" width="13.6640625" style="30" customWidth="1"/>
    <col min="1031" max="1035" width="9.33203125" style="30"/>
    <col min="1036" max="1036" width="11.83203125" style="30" bestFit="1" customWidth="1"/>
    <col min="1037" max="1267" width="9.33203125" style="30"/>
    <col min="1268" max="1268" width="15.6640625" style="30" customWidth="1"/>
    <col min="1269" max="1269" width="11" style="30" customWidth="1"/>
    <col min="1270" max="1270" width="11.6640625" style="30" customWidth="1"/>
    <col min="1271" max="1271" width="13.6640625" style="30" customWidth="1"/>
    <col min="1272" max="1272" width="14.5" style="30" customWidth="1"/>
    <col min="1273" max="1273" width="13" style="30" customWidth="1"/>
    <col min="1274" max="1274" width="13.1640625" style="30" customWidth="1"/>
    <col min="1275" max="1275" width="13.5" style="30" customWidth="1"/>
    <col min="1276" max="1276" width="12.1640625" style="30" customWidth="1"/>
    <col min="1277" max="1277" width="15.1640625" style="30" customWidth="1"/>
    <col min="1278" max="1278" width="12" style="30" customWidth="1"/>
    <col min="1279" max="1279" width="13.5" style="30" customWidth="1"/>
    <col min="1280" max="1280" width="9.33203125" style="30"/>
    <col min="1281" max="1281" width="10.83203125" style="30" customWidth="1"/>
    <col min="1282" max="1282" width="14.1640625" style="30" customWidth="1"/>
    <col min="1283" max="1283" width="12.83203125" style="30" customWidth="1"/>
    <col min="1284" max="1284" width="10.83203125" style="30" customWidth="1"/>
    <col min="1285" max="1285" width="10.5" style="30" customWidth="1"/>
    <col min="1286" max="1286" width="13.6640625" style="30" customWidth="1"/>
    <col min="1287" max="1291" width="9.33203125" style="30"/>
    <col min="1292" max="1292" width="11.83203125" style="30" bestFit="1" customWidth="1"/>
    <col min="1293" max="1523" width="9.33203125" style="30"/>
    <col min="1524" max="1524" width="15.6640625" style="30" customWidth="1"/>
    <col min="1525" max="1525" width="11" style="30" customWidth="1"/>
    <col min="1526" max="1526" width="11.6640625" style="30" customWidth="1"/>
    <col min="1527" max="1527" width="13.6640625" style="30" customWidth="1"/>
    <col min="1528" max="1528" width="14.5" style="30" customWidth="1"/>
    <col min="1529" max="1529" width="13" style="30" customWidth="1"/>
    <col min="1530" max="1530" width="13.1640625" style="30" customWidth="1"/>
    <col min="1531" max="1531" width="13.5" style="30" customWidth="1"/>
    <col min="1532" max="1532" width="12.1640625" style="30" customWidth="1"/>
    <col min="1533" max="1533" width="15.1640625" style="30" customWidth="1"/>
    <col min="1534" max="1534" width="12" style="30" customWidth="1"/>
    <col min="1535" max="1535" width="13.5" style="30" customWidth="1"/>
    <col min="1536" max="1536" width="9.33203125" style="30"/>
    <col min="1537" max="1537" width="10.83203125" style="30" customWidth="1"/>
    <col min="1538" max="1538" width="14.1640625" style="30" customWidth="1"/>
    <col min="1539" max="1539" width="12.83203125" style="30" customWidth="1"/>
    <col min="1540" max="1540" width="10.83203125" style="30" customWidth="1"/>
    <col min="1541" max="1541" width="10.5" style="30" customWidth="1"/>
    <col min="1542" max="1542" width="13.6640625" style="30" customWidth="1"/>
    <col min="1543" max="1547" width="9.33203125" style="30"/>
    <col min="1548" max="1548" width="11.83203125" style="30" bestFit="1" customWidth="1"/>
    <col min="1549" max="1779" width="9.33203125" style="30"/>
    <col min="1780" max="1780" width="15.6640625" style="30" customWidth="1"/>
    <col min="1781" max="1781" width="11" style="30" customWidth="1"/>
    <col min="1782" max="1782" width="11.6640625" style="30" customWidth="1"/>
    <col min="1783" max="1783" width="13.6640625" style="30" customWidth="1"/>
    <col min="1784" max="1784" width="14.5" style="30" customWidth="1"/>
    <col min="1785" max="1785" width="13" style="30" customWidth="1"/>
    <col min="1786" max="1786" width="13.1640625" style="30" customWidth="1"/>
    <col min="1787" max="1787" width="13.5" style="30" customWidth="1"/>
    <col min="1788" max="1788" width="12.1640625" style="30" customWidth="1"/>
    <col min="1789" max="1789" width="15.1640625" style="30" customWidth="1"/>
    <col min="1790" max="1790" width="12" style="30" customWidth="1"/>
    <col min="1791" max="1791" width="13.5" style="30" customWidth="1"/>
    <col min="1792" max="1792" width="9.33203125" style="30"/>
    <col min="1793" max="1793" width="10.83203125" style="30" customWidth="1"/>
    <col min="1794" max="1794" width="14.1640625" style="30" customWidth="1"/>
    <col min="1795" max="1795" width="12.83203125" style="30" customWidth="1"/>
    <col min="1796" max="1796" width="10.83203125" style="30" customWidth="1"/>
    <col min="1797" max="1797" width="10.5" style="30" customWidth="1"/>
    <col min="1798" max="1798" width="13.6640625" style="30" customWidth="1"/>
    <col min="1799" max="1803" width="9.33203125" style="30"/>
    <col min="1804" max="1804" width="11.83203125" style="30" bestFit="1" customWidth="1"/>
    <col min="1805" max="2035" width="9.33203125" style="30"/>
    <col min="2036" max="2036" width="15.6640625" style="30" customWidth="1"/>
    <col min="2037" max="2037" width="11" style="30" customWidth="1"/>
    <col min="2038" max="2038" width="11.6640625" style="30" customWidth="1"/>
    <col min="2039" max="2039" width="13.6640625" style="30" customWidth="1"/>
    <col min="2040" max="2040" width="14.5" style="30" customWidth="1"/>
    <col min="2041" max="2041" width="13" style="30" customWidth="1"/>
    <col min="2042" max="2042" width="13.1640625" style="30" customWidth="1"/>
    <col min="2043" max="2043" width="13.5" style="30" customWidth="1"/>
    <col min="2044" max="2044" width="12.1640625" style="30" customWidth="1"/>
    <col min="2045" max="2045" width="15.1640625" style="30" customWidth="1"/>
    <col min="2046" max="2046" width="12" style="30" customWidth="1"/>
    <col min="2047" max="2047" width="13.5" style="30" customWidth="1"/>
    <col min="2048" max="2048" width="9.33203125" style="30"/>
    <col min="2049" max="2049" width="10.83203125" style="30" customWidth="1"/>
    <col min="2050" max="2050" width="14.1640625" style="30" customWidth="1"/>
    <col min="2051" max="2051" width="12.83203125" style="30" customWidth="1"/>
    <col min="2052" max="2052" width="10.83203125" style="30" customWidth="1"/>
    <col min="2053" max="2053" width="10.5" style="30" customWidth="1"/>
    <col min="2054" max="2054" width="13.6640625" style="30" customWidth="1"/>
    <col min="2055" max="2059" width="9.33203125" style="30"/>
    <col min="2060" max="2060" width="11.83203125" style="30" bestFit="1" customWidth="1"/>
    <col min="2061" max="2291" width="9.33203125" style="30"/>
    <col min="2292" max="2292" width="15.6640625" style="30" customWidth="1"/>
    <col min="2293" max="2293" width="11" style="30" customWidth="1"/>
    <col min="2294" max="2294" width="11.6640625" style="30" customWidth="1"/>
    <col min="2295" max="2295" width="13.6640625" style="30" customWidth="1"/>
    <col min="2296" max="2296" width="14.5" style="30" customWidth="1"/>
    <col min="2297" max="2297" width="13" style="30" customWidth="1"/>
    <col min="2298" max="2298" width="13.1640625" style="30" customWidth="1"/>
    <col min="2299" max="2299" width="13.5" style="30" customWidth="1"/>
    <col min="2300" max="2300" width="12.1640625" style="30" customWidth="1"/>
    <col min="2301" max="2301" width="15.1640625" style="30" customWidth="1"/>
    <col min="2302" max="2302" width="12" style="30" customWidth="1"/>
    <col min="2303" max="2303" width="13.5" style="30" customWidth="1"/>
    <col min="2304" max="2304" width="9.33203125" style="30"/>
    <col min="2305" max="2305" width="10.83203125" style="30" customWidth="1"/>
    <col min="2306" max="2306" width="14.1640625" style="30" customWidth="1"/>
    <col min="2307" max="2307" width="12.83203125" style="30" customWidth="1"/>
    <col min="2308" max="2308" width="10.83203125" style="30" customWidth="1"/>
    <col min="2309" max="2309" width="10.5" style="30" customWidth="1"/>
    <col min="2310" max="2310" width="13.6640625" style="30" customWidth="1"/>
    <col min="2311" max="2315" width="9.33203125" style="30"/>
    <col min="2316" max="2316" width="11.83203125" style="30" bestFit="1" customWidth="1"/>
    <col min="2317" max="2547" width="9.33203125" style="30"/>
    <col min="2548" max="2548" width="15.6640625" style="30" customWidth="1"/>
    <col min="2549" max="2549" width="11" style="30" customWidth="1"/>
    <col min="2550" max="2550" width="11.6640625" style="30" customWidth="1"/>
    <col min="2551" max="2551" width="13.6640625" style="30" customWidth="1"/>
    <col min="2552" max="2552" width="14.5" style="30" customWidth="1"/>
    <col min="2553" max="2553" width="13" style="30" customWidth="1"/>
    <col min="2554" max="2554" width="13.1640625" style="30" customWidth="1"/>
    <col min="2555" max="2555" width="13.5" style="30" customWidth="1"/>
    <col min="2556" max="2556" width="12.1640625" style="30" customWidth="1"/>
    <col min="2557" max="2557" width="15.1640625" style="30" customWidth="1"/>
    <col min="2558" max="2558" width="12" style="30" customWidth="1"/>
    <col min="2559" max="2559" width="13.5" style="30" customWidth="1"/>
    <col min="2560" max="2560" width="9.33203125" style="30"/>
    <col min="2561" max="2561" width="10.83203125" style="30" customWidth="1"/>
    <col min="2562" max="2562" width="14.1640625" style="30" customWidth="1"/>
    <col min="2563" max="2563" width="12.83203125" style="30" customWidth="1"/>
    <col min="2564" max="2564" width="10.83203125" style="30" customWidth="1"/>
    <col min="2565" max="2565" width="10.5" style="30" customWidth="1"/>
    <col min="2566" max="2566" width="13.6640625" style="30" customWidth="1"/>
    <col min="2567" max="2571" width="9.33203125" style="30"/>
    <col min="2572" max="2572" width="11.83203125" style="30" bestFit="1" customWidth="1"/>
    <col min="2573" max="2803" width="9.33203125" style="30"/>
    <col min="2804" max="2804" width="15.6640625" style="30" customWidth="1"/>
    <col min="2805" max="2805" width="11" style="30" customWidth="1"/>
    <col min="2806" max="2806" width="11.6640625" style="30" customWidth="1"/>
    <col min="2807" max="2807" width="13.6640625" style="30" customWidth="1"/>
    <col min="2808" max="2808" width="14.5" style="30" customWidth="1"/>
    <col min="2809" max="2809" width="13" style="30" customWidth="1"/>
    <col min="2810" max="2810" width="13.1640625" style="30" customWidth="1"/>
    <col min="2811" max="2811" width="13.5" style="30" customWidth="1"/>
    <col min="2812" max="2812" width="12.1640625" style="30" customWidth="1"/>
    <col min="2813" max="2813" width="15.1640625" style="30" customWidth="1"/>
    <col min="2814" max="2814" width="12" style="30" customWidth="1"/>
    <col min="2815" max="2815" width="13.5" style="30" customWidth="1"/>
    <col min="2816" max="2816" width="9.33203125" style="30"/>
    <col min="2817" max="2817" width="10.83203125" style="30" customWidth="1"/>
    <col min="2818" max="2818" width="14.1640625" style="30" customWidth="1"/>
    <col min="2819" max="2819" width="12.83203125" style="30" customWidth="1"/>
    <col min="2820" max="2820" width="10.83203125" style="30" customWidth="1"/>
    <col min="2821" max="2821" width="10.5" style="30" customWidth="1"/>
    <col min="2822" max="2822" width="13.6640625" style="30" customWidth="1"/>
    <col min="2823" max="2827" width="9.33203125" style="30"/>
    <col min="2828" max="2828" width="11.83203125" style="30" bestFit="1" customWidth="1"/>
    <col min="2829" max="3059" width="9.33203125" style="30"/>
    <col min="3060" max="3060" width="15.6640625" style="30" customWidth="1"/>
    <col min="3061" max="3061" width="11" style="30" customWidth="1"/>
    <col min="3062" max="3062" width="11.6640625" style="30" customWidth="1"/>
    <col min="3063" max="3063" width="13.6640625" style="30" customWidth="1"/>
    <col min="3064" max="3064" width="14.5" style="30" customWidth="1"/>
    <col min="3065" max="3065" width="13" style="30" customWidth="1"/>
    <col min="3066" max="3066" width="13.1640625" style="30" customWidth="1"/>
    <col min="3067" max="3067" width="13.5" style="30" customWidth="1"/>
    <col min="3068" max="3068" width="12.1640625" style="30" customWidth="1"/>
    <col min="3069" max="3069" width="15.1640625" style="30" customWidth="1"/>
    <col min="3070" max="3070" width="12" style="30" customWidth="1"/>
    <col min="3071" max="3071" width="13.5" style="30" customWidth="1"/>
    <col min="3072" max="3072" width="9.33203125" style="30"/>
    <col min="3073" max="3073" width="10.83203125" style="30" customWidth="1"/>
    <col min="3074" max="3074" width="14.1640625" style="30" customWidth="1"/>
    <col min="3075" max="3075" width="12.83203125" style="30" customWidth="1"/>
    <col min="3076" max="3076" width="10.83203125" style="30" customWidth="1"/>
    <col min="3077" max="3077" width="10.5" style="30" customWidth="1"/>
    <col min="3078" max="3078" width="13.6640625" style="30" customWidth="1"/>
    <col min="3079" max="3083" width="9.33203125" style="30"/>
    <col min="3084" max="3084" width="11.83203125" style="30" bestFit="1" customWidth="1"/>
    <col min="3085" max="3315" width="9.33203125" style="30"/>
    <col min="3316" max="3316" width="15.6640625" style="30" customWidth="1"/>
    <col min="3317" max="3317" width="11" style="30" customWidth="1"/>
    <col min="3318" max="3318" width="11.6640625" style="30" customWidth="1"/>
    <col min="3319" max="3319" width="13.6640625" style="30" customWidth="1"/>
    <col min="3320" max="3320" width="14.5" style="30" customWidth="1"/>
    <col min="3321" max="3321" width="13" style="30" customWidth="1"/>
    <col min="3322" max="3322" width="13.1640625" style="30" customWidth="1"/>
    <col min="3323" max="3323" width="13.5" style="30" customWidth="1"/>
    <col min="3324" max="3324" width="12.1640625" style="30" customWidth="1"/>
    <col min="3325" max="3325" width="15.1640625" style="30" customWidth="1"/>
    <col min="3326" max="3326" width="12" style="30" customWidth="1"/>
    <col min="3327" max="3327" width="13.5" style="30" customWidth="1"/>
    <col min="3328" max="3328" width="9.33203125" style="30"/>
    <col min="3329" max="3329" width="10.83203125" style="30" customWidth="1"/>
    <col min="3330" max="3330" width="14.1640625" style="30" customWidth="1"/>
    <col min="3331" max="3331" width="12.83203125" style="30" customWidth="1"/>
    <col min="3332" max="3332" width="10.83203125" style="30" customWidth="1"/>
    <col min="3333" max="3333" width="10.5" style="30" customWidth="1"/>
    <col min="3334" max="3334" width="13.6640625" style="30" customWidth="1"/>
    <col min="3335" max="3339" width="9.33203125" style="30"/>
    <col min="3340" max="3340" width="11.83203125" style="30" bestFit="1" customWidth="1"/>
    <col min="3341" max="3571" width="9.33203125" style="30"/>
    <col min="3572" max="3572" width="15.6640625" style="30" customWidth="1"/>
    <col min="3573" max="3573" width="11" style="30" customWidth="1"/>
    <col min="3574" max="3574" width="11.6640625" style="30" customWidth="1"/>
    <col min="3575" max="3575" width="13.6640625" style="30" customWidth="1"/>
    <col min="3576" max="3576" width="14.5" style="30" customWidth="1"/>
    <col min="3577" max="3577" width="13" style="30" customWidth="1"/>
    <col min="3578" max="3578" width="13.1640625" style="30" customWidth="1"/>
    <col min="3579" max="3579" width="13.5" style="30" customWidth="1"/>
    <col min="3580" max="3580" width="12.1640625" style="30" customWidth="1"/>
    <col min="3581" max="3581" width="15.1640625" style="30" customWidth="1"/>
    <col min="3582" max="3582" width="12" style="30" customWidth="1"/>
    <col min="3583" max="3583" width="13.5" style="30" customWidth="1"/>
    <col min="3584" max="3584" width="9.33203125" style="30"/>
    <col min="3585" max="3585" width="10.83203125" style="30" customWidth="1"/>
    <col min="3586" max="3586" width="14.1640625" style="30" customWidth="1"/>
    <col min="3587" max="3587" width="12.83203125" style="30" customWidth="1"/>
    <col min="3588" max="3588" width="10.83203125" style="30" customWidth="1"/>
    <col min="3589" max="3589" width="10.5" style="30" customWidth="1"/>
    <col min="3590" max="3590" width="13.6640625" style="30" customWidth="1"/>
    <col min="3591" max="3595" width="9.33203125" style="30"/>
    <col min="3596" max="3596" width="11.83203125" style="30" bestFit="1" customWidth="1"/>
    <col min="3597" max="3827" width="9.33203125" style="30"/>
    <col min="3828" max="3828" width="15.6640625" style="30" customWidth="1"/>
    <col min="3829" max="3829" width="11" style="30" customWidth="1"/>
    <col min="3830" max="3830" width="11.6640625" style="30" customWidth="1"/>
    <col min="3831" max="3831" width="13.6640625" style="30" customWidth="1"/>
    <col min="3832" max="3832" width="14.5" style="30" customWidth="1"/>
    <col min="3833" max="3833" width="13" style="30" customWidth="1"/>
    <col min="3834" max="3834" width="13.1640625" style="30" customWidth="1"/>
    <col min="3835" max="3835" width="13.5" style="30" customWidth="1"/>
    <col min="3836" max="3836" width="12.1640625" style="30" customWidth="1"/>
    <col min="3837" max="3837" width="15.1640625" style="30" customWidth="1"/>
    <col min="3838" max="3838" width="12" style="30" customWidth="1"/>
    <col min="3839" max="3839" width="13.5" style="30" customWidth="1"/>
    <col min="3840" max="3840" width="9.33203125" style="30"/>
    <col min="3841" max="3841" width="10.83203125" style="30" customWidth="1"/>
    <col min="3842" max="3842" width="14.1640625" style="30" customWidth="1"/>
    <col min="3843" max="3843" width="12.83203125" style="30" customWidth="1"/>
    <col min="3844" max="3844" width="10.83203125" style="30" customWidth="1"/>
    <col min="3845" max="3845" width="10.5" style="30" customWidth="1"/>
    <col min="3846" max="3846" width="13.6640625" style="30" customWidth="1"/>
    <col min="3847" max="3851" width="9.33203125" style="30"/>
    <col min="3852" max="3852" width="11.83203125" style="30" bestFit="1" customWidth="1"/>
    <col min="3853" max="4083" width="9.33203125" style="30"/>
    <col min="4084" max="4084" width="15.6640625" style="30" customWidth="1"/>
    <col min="4085" max="4085" width="11" style="30" customWidth="1"/>
    <col min="4086" max="4086" width="11.6640625" style="30" customWidth="1"/>
    <col min="4087" max="4087" width="13.6640625" style="30" customWidth="1"/>
    <col min="4088" max="4088" width="14.5" style="30" customWidth="1"/>
    <col min="4089" max="4089" width="13" style="30" customWidth="1"/>
    <col min="4090" max="4090" width="13.1640625" style="30" customWidth="1"/>
    <col min="4091" max="4091" width="13.5" style="30" customWidth="1"/>
    <col min="4092" max="4092" width="12.1640625" style="30" customWidth="1"/>
    <col min="4093" max="4093" width="15.1640625" style="30" customWidth="1"/>
    <col min="4094" max="4094" width="12" style="30" customWidth="1"/>
    <col min="4095" max="4095" width="13.5" style="30" customWidth="1"/>
    <col min="4096" max="4096" width="9.33203125" style="30"/>
    <col min="4097" max="4097" width="10.83203125" style="30" customWidth="1"/>
    <col min="4098" max="4098" width="14.1640625" style="30" customWidth="1"/>
    <col min="4099" max="4099" width="12.83203125" style="30" customWidth="1"/>
    <col min="4100" max="4100" width="10.83203125" style="30" customWidth="1"/>
    <col min="4101" max="4101" width="10.5" style="30" customWidth="1"/>
    <col min="4102" max="4102" width="13.6640625" style="30" customWidth="1"/>
    <col min="4103" max="4107" width="9.33203125" style="30"/>
    <col min="4108" max="4108" width="11.83203125" style="30" bestFit="1" customWidth="1"/>
    <col min="4109" max="4339" width="9.33203125" style="30"/>
    <col min="4340" max="4340" width="15.6640625" style="30" customWidth="1"/>
    <col min="4341" max="4341" width="11" style="30" customWidth="1"/>
    <col min="4342" max="4342" width="11.6640625" style="30" customWidth="1"/>
    <col min="4343" max="4343" width="13.6640625" style="30" customWidth="1"/>
    <col min="4344" max="4344" width="14.5" style="30" customWidth="1"/>
    <col min="4345" max="4345" width="13" style="30" customWidth="1"/>
    <col min="4346" max="4346" width="13.1640625" style="30" customWidth="1"/>
    <col min="4347" max="4347" width="13.5" style="30" customWidth="1"/>
    <col min="4348" max="4348" width="12.1640625" style="30" customWidth="1"/>
    <col min="4349" max="4349" width="15.1640625" style="30" customWidth="1"/>
    <col min="4350" max="4350" width="12" style="30" customWidth="1"/>
    <col min="4351" max="4351" width="13.5" style="30" customWidth="1"/>
    <col min="4352" max="4352" width="9.33203125" style="30"/>
    <col min="4353" max="4353" width="10.83203125" style="30" customWidth="1"/>
    <col min="4354" max="4354" width="14.1640625" style="30" customWidth="1"/>
    <col min="4355" max="4355" width="12.83203125" style="30" customWidth="1"/>
    <col min="4356" max="4356" width="10.83203125" style="30" customWidth="1"/>
    <col min="4357" max="4357" width="10.5" style="30" customWidth="1"/>
    <col min="4358" max="4358" width="13.6640625" style="30" customWidth="1"/>
    <col min="4359" max="4363" width="9.33203125" style="30"/>
    <col min="4364" max="4364" width="11.83203125" style="30" bestFit="1" customWidth="1"/>
    <col min="4365" max="4595" width="9.33203125" style="30"/>
    <col min="4596" max="4596" width="15.6640625" style="30" customWidth="1"/>
    <col min="4597" max="4597" width="11" style="30" customWidth="1"/>
    <col min="4598" max="4598" width="11.6640625" style="30" customWidth="1"/>
    <col min="4599" max="4599" width="13.6640625" style="30" customWidth="1"/>
    <col min="4600" max="4600" width="14.5" style="30" customWidth="1"/>
    <col min="4601" max="4601" width="13" style="30" customWidth="1"/>
    <col min="4602" max="4602" width="13.1640625" style="30" customWidth="1"/>
    <col min="4603" max="4603" width="13.5" style="30" customWidth="1"/>
    <col min="4604" max="4604" width="12.1640625" style="30" customWidth="1"/>
    <col min="4605" max="4605" width="15.1640625" style="30" customWidth="1"/>
    <col min="4606" max="4606" width="12" style="30" customWidth="1"/>
    <col min="4607" max="4607" width="13.5" style="30" customWidth="1"/>
    <col min="4608" max="4608" width="9.33203125" style="30"/>
    <col min="4609" max="4609" width="10.83203125" style="30" customWidth="1"/>
    <col min="4610" max="4610" width="14.1640625" style="30" customWidth="1"/>
    <col min="4611" max="4611" width="12.83203125" style="30" customWidth="1"/>
    <col min="4612" max="4612" width="10.83203125" style="30" customWidth="1"/>
    <col min="4613" max="4613" width="10.5" style="30" customWidth="1"/>
    <col min="4614" max="4614" width="13.6640625" style="30" customWidth="1"/>
    <col min="4615" max="4619" width="9.33203125" style="30"/>
    <col min="4620" max="4620" width="11.83203125" style="30" bestFit="1" customWidth="1"/>
    <col min="4621" max="4851" width="9.33203125" style="30"/>
    <col min="4852" max="4852" width="15.6640625" style="30" customWidth="1"/>
    <col min="4853" max="4853" width="11" style="30" customWidth="1"/>
    <col min="4854" max="4854" width="11.6640625" style="30" customWidth="1"/>
    <col min="4855" max="4855" width="13.6640625" style="30" customWidth="1"/>
    <col min="4856" max="4856" width="14.5" style="30" customWidth="1"/>
    <col min="4857" max="4857" width="13" style="30" customWidth="1"/>
    <col min="4858" max="4858" width="13.1640625" style="30" customWidth="1"/>
    <col min="4859" max="4859" width="13.5" style="30" customWidth="1"/>
    <col min="4860" max="4860" width="12.1640625" style="30" customWidth="1"/>
    <col min="4861" max="4861" width="15.1640625" style="30" customWidth="1"/>
    <col min="4862" max="4862" width="12" style="30" customWidth="1"/>
    <col min="4863" max="4863" width="13.5" style="30" customWidth="1"/>
    <col min="4864" max="4864" width="9.33203125" style="30"/>
    <col min="4865" max="4865" width="10.83203125" style="30" customWidth="1"/>
    <col min="4866" max="4866" width="14.1640625" style="30" customWidth="1"/>
    <col min="4867" max="4867" width="12.83203125" style="30" customWidth="1"/>
    <col min="4868" max="4868" width="10.83203125" style="30" customWidth="1"/>
    <col min="4869" max="4869" width="10.5" style="30" customWidth="1"/>
    <col min="4870" max="4870" width="13.6640625" style="30" customWidth="1"/>
    <col min="4871" max="4875" width="9.33203125" style="30"/>
    <col min="4876" max="4876" width="11.83203125" style="30" bestFit="1" customWidth="1"/>
    <col min="4877" max="5107" width="9.33203125" style="30"/>
    <col min="5108" max="5108" width="15.6640625" style="30" customWidth="1"/>
    <col min="5109" max="5109" width="11" style="30" customWidth="1"/>
    <col min="5110" max="5110" width="11.6640625" style="30" customWidth="1"/>
    <col min="5111" max="5111" width="13.6640625" style="30" customWidth="1"/>
    <col min="5112" max="5112" width="14.5" style="30" customWidth="1"/>
    <col min="5113" max="5113" width="13" style="30" customWidth="1"/>
    <col min="5114" max="5114" width="13.1640625" style="30" customWidth="1"/>
    <col min="5115" max="5115" width="13.5" style="30" customWidth="1"/>
    <col min="5116" max="5116" width="12.1640625" style="30" customWidth="1"/>
    <col min="5117" max="5117" width="15.1640625" style="30" customWidth="1"/>
    <col min="5118" max="5118" width="12" style="30" customWidth="1"/>
    <col min="5119" max="5119" width="13.5" style="30" customWidth="1"/>
    <col min="5120" max="5120" width="9.33203125" style="30"/>
    <col min="5121" max="5121" width="10.83203125" style="30" customWidth="1"/>
    <col min="5122" max="5122" width="14.1640625" style="30" customWidth="1"/>
    <col min="5123" max="5123" width="12.83203125" style="30" customWidth="1"/>
    <col min="5124" max="5124" width="10.83203125" style="30" customWidth="1"/>
    <col min="5125" max="5125" width="10.5" style="30" customWidth="1"/>
    <col min="5126" max="5126" width="13.6640625" style="30" customWidth="1"/>
    <col min="5127" max="5131" width="9.33203125" style="30"/>
    <col min="5132" max="5132" width="11.83203125" style="30" bestFit="1" customWidth="1"/>
    <col min="5133" max="5363" width="9.33203125" style="30"/>
    <col min="5364" max="5364" width="15.6640625" style="30" customWidth="1"/>
    <col min="5365" max="5365" width="11" style="30" customWidth="1"/>
    <col min="5366" max="5366" width="11.6640625" style="30" customWidth="1"/>
    <col min="5367" max="5367" width="13.6640625" style="30" customWidth="1"/>
    <col min="5368" max="5368" width="14.5" style="30" customWidth="1"/>
    <col min="5369" max="5369" width="13" style="30" customWidth="1"/>
    <col min="5370" max="5370" width="13.1640625" style="30" customWidth="1"/>
    <col min="5371" max="5371" width="13.5" style="30" customWidth="1"/>
    <col min="5372" max="5372" width="12.1640625" style="30" customWidth="1"/>
    <col min="5373" max="5373" width="15.1640625" style="30" customWidth="1"/>
    <col min="5374" max="5374" width="12" style="30" customWidth="1"/>
    <col min="5375" max="5375" width="13.5" style="30" customWidth="1"/>
    <col min="5376" max="5376" width="9.33203125" style="30"/>
    <col min="5377" max="5377" width="10.83203125" style="30" customWidth="1"/>
    <col min="5378" max="5378" width="14.1640625" style="30" customWidth="1"/>
    <col min="5379" max="5379" width="12.83203125" style="30" customWidth="1"/>
    <col min="5380" max="5380" width="10.83203125" style="30" customWidth="1"/>
    <col min="5381" max="5381" width="10.5" style="30" customWidth="1"/>
    <col min="5382" max="5382" width="13.6640625" style="30" customWidth="1"/>
    <col min="5383" max="5387" width="9.33203125" style="30"/>
    <col min="5388" max="5388" width="11.83203125" style="30" bestFit="1" customWidth="1"/>
    <col min="5389" max="5619" width="9.33203125" style="30"/>
    <col min="5620" max="5620" width="15.6640625" style="30" customWidth="1"/>
    <col min="5621" max="5621" width="11" style="30" customWidth="1"/>
    <col min="5622" max="5622" width="11.6640625" style="30" customWidth="1"/>
    <col min="5623" max="5623" width="13.6640625" style="30" customWidth="1"/>
    <col min="5624" max="5624" width="14.5" style="30" customWidth="1"/>
    <col min="5625" max="5625" width="13" style="30" customWidth="1"/>
    <col min="5626" max="5626" width="13.1640625" style="30" customWidth="1"/>
    <col min="5627" max="5627" width="13.5" style="30" customWidth="1"/>
    <col min="5628" max="5628" width="12.1640625" style="30" customWidth="1"/>
    <col min="5629" max="5629" width="15.1640625" style="30" customWidth="1"/>
    <col min="5630" max="5630" width="12" style="30" customWidth="1"/>
    <col min="5631" max="5631" width="13.5" style="30" customWidth="1"/>
    <col min="5632" max="5632" width="9.33203125" style="30"/>
    <col min="5633" max="5633" width="10.83203125" style="30" customWidth="1"/>
    <col min="5634" max="5634" width="14.1640625" style="30" customWidth="1"/>
    <col min="5635" max="5635" width="12.83203125" style="30" customWidth="1"/>
    <col min="5636" max="5636" width="10.83203125" style="30" customWidth="1"/>
    <col min="5637" max="5637" width="10.5" style="30" customWidth="1"/>
    <col min="5638" max="5638" width="13.6640625" style="30" customWidth="1"/>
    <col min="5639" max="5643" width="9.33203125" style="30"/>
    <col min="5644" max="5644" width="11.83203125" style="30" bestFit="1" customWidth="1"/>
    <col min="5645" max="5875" width="9.33203125" style="30"/>
    <col min="5876" max="5876" width="15.6640625" style="30" customWidth="1"/>
    <col min="5877" max="5877" width="11" style="30" customWidth="1"/>
    <col min="5878" max="5878" width="11.6640625" style="30" customWidth="1"/>
    <col min="5879" max="5879" width="13.6640625" style="30" customWidth="1"/>
    <col min="5880" max="5880" width="14.5" style="30" customWidth="1"/>
    <col min="5881" max="5881" width="13" style="30" customWidth="1"/>
    <col min="5882" max="5882" width="13.1640625" style="30" customWidth="1"/>
    <col min="5883" max="5883" width="13.5" style="30" customWidth="1"/>
    <col min="5884" max="5884" width="12.1640625" style="30" customWidth="1"/>
    <col min="5885" max="5885" width="15.1640625" style="30" customWidth="1"/>
    <col min="5886" max="5886" width="12" style="30" customWidth="1"/>
    <col min="5887" max="5887" width="13.5" style="30" customWidth="1"/>
    <col min="5888" max="5888" width="9.33203125" style="30"/>
    <col min="5889" max="5889" width="10.83203125" style="30" customWidth="1"/>
    <col min="5890" max="5890" width="14.1640625" style="30" customWidth="1"/>
    <col min="5891" max="5891" width="12.83203125" style="30" customWidth="1"/>
    <col min="5892" max="5892" width="10.83203125" style="30" customWidth="1"/>
    <col min="5893" max="5893" width="10.5" style="30" customWidth="1"/>
    <col min="5894" max="5894" width="13.6640625" style="30" customWidth="1"/>
    <col min="5895" max="5899" width="9.33203125" style="30"/>
    <col min="5900" max="5900" width="11.83203125" style="30" bestFit="1" customWidth="1"/>
    <col min="5901" max="6131" width="9.33203125" style="30"/>
    <col min="6132" max="6132" width="15.6640625" style="30" customWidth="1"/>
    <col min="6133" max="6133" width="11" style="30" customWidth="1"/>
    <col min="6134" max="6134" width="11.6640625" style="30" customWidth="1"/>
    <col min="6135" max="6135" width="13.6640625" style="30" customWidth="1"/>
    <col min="6136" max="6136" width="14.5" style="30" customWidth="1"/>
    <col min="6137" max="6137" width="13" style="30" customWidth="1"/>
    <col min="6138" max="6138" width="13.1640625" style="30" customWidth="1"/>
    <col min="6139" max="6139" width="13.5" style="30" customWidth="1"/>
    <col min="6140" max="6140" width="12.1640625" style="30" customWidth="1"/>
    <col min="6141" max="6141" width="15.1640625" style="30" customWidth="1"/>
    <col min="6142" max="6142" width="12" style="30" customWidth="1"/>
    <col min="6143" max="6143" width="13.5" style="30" customWidth="1"/>
    <col min="6144" max="6144" width="9.33203125" style="30"/>
    <col min="6145" max="6145" width="10.83203125" style="30" customWidth="1"/>
    <col min="6146" max="6146" width="14.1640625" style="30" customWidth="1"/>
    <col min="6147" max="6147" width="12.83203125" style="30" customWidth="1"/>
    <col min="6148" max="6148" width="10.83203125" style="30" customWidth="1"/>
    <col min="6149" max="6149" width="10.5" style="30" customWidth="1"/>
    <col min="6150" max="6150" width="13.6640625" style="30" customWidth="1"/>
    <col min="6151" max="6155" width="9.33203125" style="30"/>
    <col min="6156" max="6156" width="11.83203125" style="30" bestFit="1" customWidth="1"/>
    <col min="6157" max="6387" width="9.33203125" style="30"/>
    <col min="6388" max="6388" width="15.6640625" style="30" customWidth="1"/>
    <col min="6389" max="6389" width="11" style="30" customWidth="1"/>
    <col min="6390" max="6390" width="11.6640625" style="30" customWidth="1"/>
    <col min="6391" max="6391" width="13.6640625" style="30" customWidth="1"/>
    <col min="6392" max="6392" width="14.5" style="30" customWidth="1"/>
    <col min="6393" max="6393" width="13" style="30" customWidth="1"/>
    <col min="6394" max="6394" width="13.1640625" style="30" customWidth="1"/>
    <col min="6395" max="6395" width="13.5" style="30" customWidth="1"/>
    <col min="6396" max="6396" width="12.1640625" style="30" customWidth="1"/>
    <col min="6397" max="6397" width="15.1640625" style="30" customWidth="1"/>
    <col min="6398" max="6398" width="12" style="30" customWidth="1"/>
    <col min="6399" max="6399" width="13.5" style="30" customWidth="1"/>
    <col min="6400" max="6400" width="9.33203125" style="30"/>
    <col min="6401" max="6401" width="10.83203125" style="30" customWidth="1"/>
    <col min="6402" max="6402" width="14.1640625" style="30" customWidth="1"/>
    <col min="6403" max="6403" width="12.83203125" style="30" customWidth="1"/>
    <col min="6404" max="6404" width="10.83203125" style="30" customWidth="1"/>
    <col min="6405" max="6405" width="10.5" style="30" customWidth="1"/>
    <col min="6406" max="6406" width="13.6640625" style="30" customWidth="1"/>
    <col min="6407" max="6411" width="9.33203125" style="30"/>
    <col min="6412" max="6412" width="11.83203125" style="30" bestFit="1" customWidth="1"/>
    <col min="6413" max="6643" width="9.33203125" style="30"/>
    <col min="6644" max="6644" width="15.6640625" style="30" customWidth="1"/>
    <col min="6645" max="6645" width="11" style="30" customWidth="1"/>
    <col min="6646" max="6646" width="11.6640625" style="30" customWidth="1"/>
    <col min="6647" max="6647" width="13.6640625" style="30" customWidth="1"/>
    <col min="6648" max="6648" width="14.5" style="30" customWidth="1"/>
    <col min="6649" max="6649" width="13" style="30" customWidth="1"/>
    <col min="6650" max="6650" width="13.1640625" style="30" customWidth="1"/>
    <col min="6651" max="6651" width="13.5" style="30" customWidth="1"/>
    <col min="6652" max="6652" width="12.1640625" style="30" customWidth="1"/>
    <col min="6653" max="6653" width="15.1640625" style="30" customWidth="1"/>
    <col min="6654" max="6654" width="12" style="30" customWidth="1"/>
    <col min="6655" max="6655" width="13.5" style="30" customWidth="1"/>
    <col min="6656" max="6656" width="9.33203125" style="30"/>
    <col min="6657" max="6657" width="10.83203125" style="30" customWidth="1"/>
    <col min="6658" max="6658" width="14.1640625" style="30" customWidth="1"/>
    <col min="6659" max="6659" width="12.83203125" style="30" customWidth="1"/>
    <col min="6660" max="6660" width="10.83203125" style="30" customWidth="1"/>
    <col min="6661" max="6661" width="10.5" style="30" customWidth="1"/>
    <col min="6662" max="6662" width="13.6640625" style="30" customWidth="1"/>
    <col min="6663" max="6667" width="9.33203125" style="30"/>
    <col min="6668" max="6668" width="11.83203125" style="30" bestFit="1" customWidth="1"/>
    <col min="6669" max="6899" width="9.33203125" style="30"/>
    <col min="6900" max="6900" width="15.6640625" style="30" customWidth="1"/>
    <col min="6901" max="6901" width="11" style="30" customWidth="1"/>
    <col min="6902" max="6902" width="11.6640625" style="30" customWidth="1"/>
    <col min="6903" max="6903" width="13.6640625" style="30" customWidth="1"/>
    <col min="6904" max="6904" width="14.5" style="30" customWidth="1"/>
    <col min="6905" max="6905" width="13" style="30" customWidth="1"/>
    <col min="6906" max="6906" width="13.1640625" style="30" customWidth="1"/>
    <col min="6907" max="6907" width="13.5" style="30" customWidth="1"/>
    <col min="6908" max="6908" width="12.1640625" style="30" customWidth="1"/>
    <col min="6909" max="6909" width="15.1640625" style="30" customWidth="1"/>
    <col min="6910" max="6910" width="12" style="30" customWidth="1"/>
    <col min="6911" max="6911" width="13.5" style="30" customWidth="1"/>
    <col min="6912" max="6912" width="9.33203125" style="30"/>
    <col min="6913" max="6913" width="10.83203125" style="30" customWidth="1"/>
    <col min="6914" max="6914" width="14.1640625" style="30" customWidth="1"/>
    <col min="6915" max="6915" width="12.83203125" style="30" customWidth="1"/>
    <col min="6916" max="6916" width="10.83203125" style="30" customWidth="1"/>
    <col min="6917" max="6917" width="10.5" style="30" customWidth="1"/>
    <col min="6918" max="6918" width="13.6640625" style="30" customWidth="1"/>
    <col min="6919" max="6923" width="9.33203125" style="30"/>
    <col min="6924" max="6924" width="11.83203125" style="30" bestFit="1" customWidth="1"/>
    <col min="6925" max="7155" width="9.33203125" style="30"/>
    <col min="7156" max="7156" width="15.6640625" style="30" customWidth="1"/>
    <col min="7157" max="7157" width="11" style="30" customWidth="1"/>
    <col min="7158" max="7158" width="11.6640625" style="30" customWidth="1"/>
    <col min="7159" max="7159" width="13.6640625" style="30" customWidth="1"/>
    <col min="7160" max="7160" width="14.5" style="30" customWidth="1"/>
    <col min="7161" max="7161" width="13" style="30" customWidth="1"/>
    <col min="7162" max="7162" width="13.1640625" style="30" customWidth="1"/>
    <col min="7163" max="7163" width="13.5" style="30" customWidth="1"/>
    <col min="7164" max="7164" width="12.1640625" style="30" customWidth="1"/>
    <col min="7165" max="7165" width="15.1640625" style="30" customWidth="1"/>
    <col min="7166" max="7166" width="12" style="30" customWidth="1"/>
    <col min="7167" max="7167" width="13.5" style="30" customWidth="1"/>
    <col min="7168" max="7168" width="9.33203125" style="30"/>
    <col min="7169" max="7169" width="10.83203125" style="30" customWidth="1"/>
    <col min="7170" max="7170" width="14.1640625" style="30" customWidth="1"/>
    <col min="7171" max="7171" width="12.83203125" style="30" customWidth="1"/>
    <col min="7172" max="7172" width="10.83203125" style="30" customWidth="1"/>
    <col min="7173" max="7173" width="10.5" style="30" customWidth="1"/>
    <col min="7174" max="7174" width="13.6640625" style="30" customWidth="1"/>
    <col min="7175" max="7179" width="9.33203125" style="30"/>
    <col min="7180" max="7180" width="11.83203125" style="30" bestFit="1" customWidth="1"/>
    <col min="7181" max="7411" width="9.33203125" style="30"/>
    <col min="7412" max="7412" width="15.6640625" style="30" customWidth="1"/>
    <col min="7413" max="7413" width="11" style="30" customWidth="1"/>
    <col min="7414" max="7414" width="11.6640625" style="30" customWidth="1"/>
    <col min="7415" max="7415" width="13.6640625" style="30" customWidth="1"/>
    <col min="7416" max="7416" width="14.5" style="30" customWidth="1"/>
    <col min="7417" max="7417" width="13" style="30" customWidth="1"/>
    <col min="7418" max="7418" width="13.1640625" style="30" customWidth="1"/>
    <col min="7419" max="7419" width="13.5" style="30" customWidth="1"/>
    <col min="7420" max="7420" width="12.1640625" style="30" customWidth="1"/>
    <col min="7421" max="7421" width="15.1640625" style="30" customWidth="1"/>
    <col min="7422" max="7422" width="12" style="30" customWidth="1"/>
    <col min="7423" max="7423" width="13.5" style="30" customWidth="1"/>
    <col min="7424" max="7424" width="9.33203125" style="30"/>
    <col min="7425" max="7425" width="10.83203125" style="30" customWidth="1"/>
    <col min="7426" max="7426" width="14.1640625" style="30" customWidth="1"/>
    <col min="7427" max="7427" width="12.83203125" style="30" customWidth="1"/>
    <col min="7428" max="7428" width="10.83203125" style="30" customWidth="1"/>
    <col min="7429" max="7429" width="10.5" style="30" customWidth="1"/>
    <col min="7430" max="7430" width="13.6640625" style="30" customWidth="1"/>
    <col min="7431" max="7435" width="9.33203125" style="30"/>
    <col min="7436" max="7436" width="11.83203125" style="30" bestFit="1" customWidth="1"/>
    <col min="7437" max="7667" width="9.33203125" style="30"/>
    <col min="7668" max="7668" width="15.6640625" style="30" customWidth="1"/>
    <col min="7669" max="7669" width="11" style="30" customWidth="1"/>
    <col min="7670" max="7670" width="11.6640625" style="30" customWidth="1"/>
    <col min="7671" max="7671" width="13.6640625" style="30" customWidth="1"/>
    <col min="7672" max="7672" width="14.5" style="30" customWidth="1"/>
    <col min="7673" max="7673" width="13" style="30" customWidth="1"/>
    <col min="7674" max="7674" width="13.1640625" style="30" customWidth="1"/>
    <col min="7675" max="7675" width="13.5" style="30" customWidth="1"/>
    <col min="7676" max="7676" width="12.1640625" style="30" customWidth="1"/>
    <col min="7677" max="7677" width="15.1640625" style="30" customWidth="1"/>
    <col min="7678" max="7678" width="12" style="30" customWidth="1"/>
    <col min="7679" max="7679" width="13.5" style="30" customWidth="1"/>
    <col min="7680" max="7680" width="9.33203125" style="30"/>
    <col min="7681" max="7681" width="10.83203125" style="30" customWidth="1"/>
    <col min="7682" max="7682" width="14.1640625" style="30" customWidth="1"/>
    <col min="7683" max="7683" width="12.83203125" style="30" customWidth="1"/>
    <col min="7684" max="7684" width="10.83203125" style="30" customWidth="1"/>
    <col min="7685" max="7685" width="10.5" style="30" customWidth="1"/>
    <col min="7686" max="7686" width="13.6640625" style="30" customWidth="1"/>
    <col min="7687" max="7691" width="9.33203125" style="30"/>
    <col min="7692" max="7692" width="11.83203125" style="30" bestFit="1" customWidth="1"/>
    <col min="7693" max="7923" width="9.33203125" style="30"/>
    <col min="7924" max="7924" width="15.6640625" style="30" customWidth="1"/>
    <col min="7925" max="7925" width="11" style="30" customWidth="1"/>
    <col min="7926" max="7926" width="11.6640625" style="30" customWidth="1"/>
    <col min="7927" max="7927" width="13.6640625" style="30" customWidth="1"/>
    <col min="7928" max="7928" width="14.5" style="30" customWidth="1"/>
    <col min="7929" max="7929" width="13" style="30" customWidth="1"/>
    <col min="7930" max="7930" width="13.1640625" style="30" customWidth="1"/>
    <col min="7931" max="7931" width="13.5" style="30" customWidth="1"/>
    <col min="7932" max="7932" width="12.1640625" style="30" customWidth="1"/>
    <col min="7933" max="7933" width="15.1640625" style="30" customWidth="1"/>
    <col min="7934" max="7934" width="12" style="30" customWidth="1"/>
    <col min="7935" max="7935" width="13.5" style="30" customWidth="1"/>
    <col min="7936" max="7936" width="9.33203125" style="30"/>
    <col min="7937" max="7937" width="10.83203125" style="30" customWidth="1"/>
    <col min="7938" max="7938" width="14.1640625" style="30" customWidth="1"/>
    <col min="7939" max="7939" width="12.83203125" style="30" customWidth="1"/>
    <col min="7940" max="7940" width="10.83203125" style="30" customWidth="1"/>
    <col min="7941" max="7941" width="10.5" style="30" customWidth="1"/>
    <col min="7942" max="7942" width="13.6640625" style="30" customWidth="1"/>
    <col min="7943" max="7947" width="9.33203125" style="30"/>
    <col min="7948" max="7948" width="11.83203125" style="30" bestFit="1" customWidth="1"/>
    <col min="7949" max="8179" width="9.33203125" style="30"/>
    <col min="8180" max="8180" width="15.6640625" style="30" customWidth="1"/>
    <col min="8181" max="8181" width="11" style="30" customWidth="1"/>
    <col min="8182" max="8182" width="11.6640625" style="30" customWidth="1"/>
    <col min="8183" max="8183" width="13.6640625" style="30" customWidth="1"/>
    <col min="8184" max="8184" width="14.5" style="30" customWidth="1"/>
    <col min="8185" max="8185" width="13" style="30" customWidth="1"/>
    <col min="8186" max="8186" width="13.1640625" style="30" customWidth="1"/>
    <col min="8187" max="8187" width="13.5" style="30" customWidth="1"/>
    <col min="8188" max="8188" width="12.1640625" style="30" customWidth="1"/>
    <col min="8189" max="8189" width="15.1640625" style="30" customWidth="1"/>
    <col min="8190" max="8190" width="12" style="30" customWidth="1"/>
    <col min="8191" max="8191" width="13.5" style="30" customWidth="1"/>
    <col min="8192" max="8192" width="9.33203125" style="30"/>
    <col min="8193" max="8193" width="10.83203125" style="30" customWidth="1"/>
    <col min="8194" max="8194" width="14.1640625" style="30" customWidth="1"/>
    <col min="8195" max="8195" width="12.83203125" style="30" customWidth="1"/>
    <col min="8196" max="8196" width="10.83203125" style="30" customWidth="1"/>
    <col min="8197" max="8197" width="10.5" style="30" customWidth="1"/>
    <col min="8198" max="8198" width="13.6640625" style="30" customWidth="1"/>
    <col min="8199" max="8203" width="9.33203125" style="30"/>
    <col min="8204" max="8204" width="11.83203125" style="30" bestFit="1" customWidth="1"/>
    <col min="8205" max="8435" width="9.33203125" style="30"/>
    <col min="8436" max="8436" width="15.6640625" style="30" customWidth="1"/>
    <col min="8437" max="8437" width="11" style="30" customWidth="1"/>
    <col min="8438" max="8438" width="11.6640625" style="30" customWidth="1"/>
    <col min="8439" max="8439" width="13.6640625" style="30" customWidth="1"/>
    <col min="8440" max="8440" width="14.5" style="30" customWidth="1"/>
    <col min="8441" max="8441" width="13" style="30" customWidth="1"/>
    <col min="8442" max="8442" width="13.1640625" style="30" customWidth="1"/>
    <col min="8443" max="8443" width="13.5" style="30" customWidth="1"/>
    <col min="8444" max="8444" width="12.1640625" style="30" customWidth="1"/>
    <col min="8445" max="8445" width="15.1640625" style="30" customWidth="1"/>
    <col min="8446" max="8446" width="12" style="30" customWidth="1"/>
    <col min="8447" max="8447" width="13.5" style="30" customWidth="1"/>
    <col min="8448" max="8448" width="9.33203125" style="30"/>
    <col min="8449" max="8449" width="10.83203125" style="30" customWidth="1"/>
    <col min="8450" max="8450" width="14.1640625" style="30" customWidth="1"/>
    <col min="8451" max="8451" width="12.83203125" style="30" customWidth="1"/>
    <col min="8452" max="8452" width="10.83203125" style="30" customWidth="1"/>
    <col min="8453" max="8453" width="10.5" style="30" customWidth="1"/>
    <col min="8454" max="8454" width="13.6640625" style="30" customWidth="1"/>
    <col min="8455" max="8459" width="9.33203125" style="30"/>
    <col min="8460" max="8460" width="11.83203125" style="30" bestFit="1" customWidth="1"/>
    <col min="8461" max="8691" width="9.33203125" style="30"/>
    <col min="8692" max="8692" width="15.6640625" style="30" customWidth="1"/>
    <col min="8693" max="8693" width="11" style="30" customWidth="1"/>
    <col min="8694" max="8694" width="11.6640625" style="30" customWidth="1"/>
    <col min="8695" max="8695" width="13.6640625" style="30" customWidth="1"/>
    <col min="8696" max="8696" width="14.5" style="30" customWidth="1"/>
    <col min="8697" max="8697" width="13" style="30" customWidth="1"/>
    <col min="8698" max="8698" width="13.1640625" style="30" customWidth="1"/>
    <col min="8699" max="8699" width="13.5" style="30" customWidth="1"/>
    <col min="8700" max="8700" width="12.1640625" style="30" customWidth="1"/>
    <col min="8701" max="8701" width="15.1640625" style="30" customWidth="1"/>
    <col min="8702" max="8702" width="12" style="30" customWidth="1"/>
    <col min="8703" max="8703" width="13.5" style="30" customWidth="1"/>
    <col min="8704" max="8704" width="9.33203125" style="30"/>
    <col min="8705" max="8705" width="10.83203125" style="30" customWidth="1"/>
    <col min="8706" max="8706" width="14.1640625" style="30" customWidth="1"/>
    <col min="8707" max="8707" width="12.83203125" style="30" customWidth="1"/>
    <col min="8708" max="8708" width="10.83203125" style="30" customWidth="1"/>
    <col min="8709" max="8709" width="10.5" style="30" customWidth="1"/>
    <col min="8710" max="8710" width="13.6640625" style="30" customWidth="1"/>
    <col min="8711" max="8715" width="9.33203125" style="30"/>
    <col min="8716" max="8716" width="11.83203125" style="30" bestFit="1" customWidth="1"/>
    <col min="8717" max="8947" width="9.33203125" style="30"/>
    <col min="8948" max="8948" width="15.6640625" style="30" customWidth="1"/>
    <col min="8949" max="8949" width="11" style="30" customWidth="1"/>
    <col min="8950" max="8950" width="11.6640625" style="30" customWidth="1"/>
    <col min="8951" max="8951" width="13.6640625" style="30" customWidth="1"/>
    <col min="8952" max="8952" width="14.5" style="30" customWidth="1"/>
    <col min="8953" max="8953" width="13" style="30" customWidth="1"/>
    <col min="8954" max="8954" width="13.1640625" style="30" customWidth="1"/>
    <col min="8955" max="8955" width="13.5" style="30" customWidth="1"/>
    <col min="8956" max="8956" width="12.1640625" style="30" customWidth="1"/>
    <col min="8957" max="8957" width="15.1640625" style="30" customWidth="1"/>
    <col min="8958" max="8958" width="12" style="30" customWidth="1"/>
    <col min="8959" max="8959" width="13.5" style="30" customWidth="1"/>
    <col min="8960" max="8960" width="9.33203125" style="30"/>
    <col min="8961" max="8961" width="10.83203125" style="30" customWidth="1"/>
    <col min="8962" max="8962" width="14.1640625" style="30" customWidth="1"/>
    <col min="8963" max="8963" width="12.83203125" style="30" customWidth="1"/>
    <col min="8964" max="8964" width="10.83203125" style="30" customWidth="1"/>
    <col min="8965" max="8965" width="10.5" style="30" customWidth="1"/>
    <col min="8966" max="8966" width="13.6640625" style="30" customWidth="1"/>
    <col min="8967" max="8971" width="9.33203125" style="30"/>
    <col min="8972" max="8972" width="11.83203125" style="30" bestFit="1" customWidth="1"/>
    <col min="8973" max="9203" width="9.33203125" style="30"/>
    <col min="9204" max="9204" width="15.6640625" style="30" customWidth="1"/>
    <col min="9205" max="9205" width="11" style="30" customWidth="1"/>
    <col min="9206" max="9206" width="11.6640625" style="30" customWidth="1"/>
    <col min="9207" max="9207" width="13.6640625" style="30" customWidth="1"/>
    <col min="9208" max="9208" width="14.5" style="30" customWidth="1"/>
    <col min="9209" max="9209" width="13" style="30" customWidth="1"/>
    <col min="9210" max="9210" width="13.1640625" style="30" customWidth="1"/>
    <col min="9211" max="9211" width="13.5" style="30" customWidth="1"/>
    <col min="9212" max="9212" width="12.1640625" style="30" customWidth="1"/>
    <col min="9213" max="9213" width="15.1640625" style="30" customWidth="1"/>
    <col min="9214" max="9214" width="12" style="30" customWidth="1"/>
    <col min="9215" max="9215" width="13.5" style="30" customWidth="1"/>
    <col min="9216" max="9216" width="9.33203125" style="30"/>
    <col min="9217" max="9217" width="10.83203125" style="30" customWidth="1"/>
    <col min="9218" max="9218" width="14.1640625" style="30" customWidth="1"/>
    <col min="9219" max="9219" width="12.83203125" style="30" customWidth="1"/>
    <col min="9220" max="9220" width="10.83203125" style="30" customWidth="1"/>
    <col min="9221" max="9221" width="10.5" style="30" customWidth="1"/>
    <col min="9222" max="9222" width="13.6640625" style="30" customWidth="1"/>
    <col min="9223" max="9227" width="9.33203125" style="30"/>
    <col min="9228" max="9228" width="11.83203125" style="30" bestFit="1" customWidth="1"/>
    <col min="9229" max="9459" width="9.33203125" style="30"/>
    <col min="9460" max="9460" width="15.6640625" style="30" customWidth="1"/>
    <col min="9461" max="9461" width="11" style="30" customWidth="1"/>
    <col min="9462" max="9462" width="11.6640625" style="30" customWidth="1"/>
    <col min="9463" max="9463" width="13.6640625" style="30" customWidth="1"/>
    <col min="9464" max="9464" width="14.5" style="30" customWidth="1"/>
    <col min="9465" max="9465" width="13" style="30" customWidth="1"/>
    <col min="9466" max="9466" width="13.1640625" style="30" customWidth="1"/>
    <col min="9467" max="9467" width="13.5" style="30" customWidth="1"/>
    <col min="9468" max="9468" width="12.1640625" style="30" customWidth="1"/>
    <col min="9469" max="9469" width="15.1640625" style="30" customWidth="1"/>
    <col min="9470" max="9470" width="12" style="30" customWidth="1"/>
    <col min="9471" max="9471" width="13.5" style="30" customWidth="1"/>
    <col min="9472" max="9472" width="9.33203125" style="30"/>
    <col min="9473" max="9473" width="10.83203125" style="30" customWidth="1"/>
    <col min="9474" max="9474" width="14.1640625" style="30" customWidth="1"/>
    <col min="9475" max="9475" width="12.83203125" style="30" customWidth="1"/>
    <col min="9476" max="9476" width="10.83203125" style="30" customWidth="1"/>
    <col min="9477" max="9477" width="10.5" style="30" customWidth="1"/>
    <col min="9478" max="9478" width="13.6640625" style="30" customWidth="1"/>
    <col min="9479" max="9483" width="9.33203125" style="30"/>
    <col min="9484" max="9484" width="11.83203125" style="30" bestFit="1" customWidth="1"/>
    <col min="9485" max="9715" width="9.33203125" style="30"/>
    <col min="9716" max="9716" width="15.6640625" style="30" customWidth="1"/>
    <col min="9717" max="9717" width="11" style="30" customWidth="1"/>
    <col min="9718" max="9718" width="11.6640625" style="30" customWidth="1"/>
    <col min="9719" max="9719" width="13.6640625" style="30" customWidth="1"/>
    <col min="9720" max="9720" width="14.5" style="30" customWidth="1"/>
    <col min="9721" max="9721" width="13" style="30" customWidth="1"/>
    <col min="9722" max="9722" width="13.1640625" style="30" customWidth="1"/>
    <col min="9723" max="9723" width="13.5" style="30" customWidth="1"/>
    <col min="9724" max="9724" width="12.1640625" style="30" customWidth="1"/>
    <col min="9725" max="9725" width="15.1640625" style="30" customWidth="1"/>
    <col min="9726" max="9726" width="12" style="30" customWidth="1"/>
    <col min="9727" max="9727" width="13.5" style="30" customWidth="1"/>
    <col min="9728" max="9728" width="9.33203125" style="30"/>
    <col min="9729" max="9729" width="10.83203125" style="30" customWidth="1"/>
    <col min="9730" max="9730" width="14.1640625" style="30" customWidth="1"/>
    <col min="9731" max="9731" width="12.83203125" style="30" customWidth="1"/>
    <col min="9732" max="9732" width="10.83203125" style="30" customWidth="1"/>
    <col min="9733" max="9733" width="10.5" style="30" customWidth="1"/>
    <col min="9734" max="9734" width="13.6640625" style="30" customWidth="1"/>
    <col min="9735" max="9739" width="9.33203125" style="30"/>
    <col min="9740" max="9740" width="11.83203125" style="30" bestFit="1" customWidth="1"/>
    <col min="9741" max="9971" width="9.33203125" style="30"/>
    <col min="9972" max="9972" width="15.6640625" style="30" customWidth="1"/>
    <col min="9973" max="9973" width="11" style="30" customWidth="1"/>
    <col min="9974" max="9974" width="11.6640625" style="30" customWidth="1"/>
    <col min="9975" max="9975" width="13.6640625" style="30" customWidth="1"/>
    <col min="9976" max="9976" width="14.5" style="30" customWidth="1"/>
    <col min="9977" max="9977" width="13" style="30" customWidth="1"/>
    <col min="9978" max="9978" width="13.1640625" style="30" customWidth="1"/>
    <col min="9979" max="9979" width="13.5" style="30" customWidth="1"/>
    <col min="9980" max="9980" width="12.1640625" style="30" customWidth="1"/>
    <col min="9981" max="9981" width="15.1640625" style="30" customWidth="1"/>
    <col min="9982" max="9982" width="12" style="30" customWidth="1"/>
    <col min="9983" max="9983" width="13.5" style="30" customWidth="1"/>
    <col min="9984" max="9984" width="9.33203125" style="30"/>
    <col min="9985" max="9985" width="10.83203125" style="30" customWidth="1"/>
    <col min="9986" max="9986" width="14.1640625" style="30" customWidth="1"/>
    <col min="9987" max="9987" width="12.83203125" style="30" customWidth="1"/>
    <col min="9988" max="9988" width="10.83203125" style="30" customWidth="1"/>
    <col min="9989" max="9989" width="10.5" style="30" customWidth="1"/>
    <col min="9990" max="9990" width="13.6640625" style="30" customWidth="1"/>
    <col min="9991" max="9995" width="9.33203125" style="30"/>
    <col min="9996" max="9996" width="11.83203125" style="30" bestFit="1" customWidth="1"/>
    <col min="9997" max="10227" width="9.33203125" style="30"/>
    <col min="10228" max="10228" width="15.6640625" style="30" customWidth="1"/>
    <col min="10229" max="10229" width="11" style="30" customWidth="1"/>
    <col min="10230" max="10230" width="11.6640625" style="30" customWidth="1"/>
    <col min="10231" max="10231" width="13.6640625" style="30" customWidth="1"/>
    <col min="10232" max="10232" width="14.5" style="30" customWidth="1"/>
    <col min="10233" max="10233" width="13" style="30" customWidth="1"/>
    <col min="10234" max="10234" width="13.1640625" style="30" customWidth="1"/>
    <col min="10235" max="10235" width="13.5" style="30" customWidth="1"/>
    <col min="10236" max="10236" width="12.1640625" style="30" customWidth="1"/>
    <col min="10237" max="10237" width="15.1640625" style="30" customWidth="1"/>
    <col min="10238" max="10238" width="12" style="30" customWidth="1"/>
    <col min="10239" max="10239" width="13.5" style="30" customWidth="1"/>
    <col min="10240" max="10240" width="9.33203125" style="30"/>
    <col min="10241" max="10241" width="10.83203125" style="30" customWidth="1"/>
    <col min="10242" max="10242" width="14.1640625" style="30" customWidth="1"/>
    <col min="10243" max="10243" width="12.83203125" style="30" customWidth="1"/>
    <col min="10244" max="10244" width="10.83203125" style="30" customWidth="1"/>
    <col min="10245" max="10245" width="10.5" style="30" customWidth="1"/>
    <col min="10246" max="10246" width="13.6640625" style="30" customWidth="1"/>
    <col min="10247" max="10251" width="9.33203125" style="30"/>
    <col min="10252" max="10252" width="11.83203125" style="30" bestFit="1" customWidth="1"/>
    <col min="10253" max="10483" width="9.33203125" style="30"/>
    <col min="10484" max="10484" width="15.6640625" style="30" customWidth="1"/>
    <col min="10485" max="10485" width="11" style="30" customWidth="1"/>
    <col min="10486" max="10486" width="11.6640625" style="30" customWidth="1"/>
    <col min="10487" max="10487" width="13.6640625" style="30" customWidth="1"/>
    <col min="10488" max="10488" width="14.5" style="30" customWidth="1"/>
    <col min="10489" max="10489" width="13" style="30" customWidth="1"/>
    <col min="10490" max="10490" width="13.1640625" style="30" customWidth="1"/>
    <col min="10491" max="10491" width="13.5" style="30" customWidth="1"/>
    <col min="10492" max="10492" width="12.1640625" style="30" customWidth="1"/>
    <col min="10493" max="10493" width="15.1640625" style="30" customWidth="1"/>
    <col min="10494" max="10494" width="12" style="30" customWidth="1"/>
    <col min="10495" max="10495" width="13.5" style="30" customWidth="1"/>
    <col min="10496" max="10496" width="9.33203125" style="30"/>
    <col min="10497" max="10497" width="10.83203125" style="30" customWidth="1"/>
    <col min="10498" max="10498" width="14.1640625" style="30" customWidth="1"/>
    <col min="10499" max="10499" width="12.83203125" style="30" customWidth="1"/>
    <col min="10500" max="10500" width="10.83203125" style="30" customWidth="1"/>
    <col min="10501" max="10501" width="10.5" style="30" customWidth="1"/>
    <col min="10502" max="10502" width="13.6640625" style="30" customWidth="1"/>
    <col min="10503" max="10507" width="9.33203125" style="30"/>
    <col min="10508" max="10508" width="11.83203125" style="30" bestFit="1" customWidth="1"/>
    <col min="10509" max="10739" width="9.33203125" style="30"/>
    <col min="10740" max="10740" width="15.6640625" style="30" customWidth="1"/>
    <col min="10741" max="10741" width="11" style="30" customWidth="1"/>
    <col min="10742" max="10742" width="11.6640625" style="30" customWidth="1"/>
    <col min="10743" max="10743" width="13.6640625" style="30" customWidth="1"/>
    <col min="10744" max="10744" width="14.5" style="30" customWidth="1"/>
    <col min="10745" max="10745" width="13" style="30" customWidth="1"/>
    <col min="10746" max="10746" width="13.1640625" style="30" customWidth="1"/>
    <col min="10747" max="10747" width="13.5" style="30" customWidth="1"/>
    <col min="10748" max="10748" width="12.1640625" style="30" customWidth="1"/>
    <col min="10749" max="10749" width="15.1640625" style="30" customWidth="1"/>
    <col min="10750" max="10750" width="12" style="30" customWidth="1"/>
    <col min="10751" max="10751" width="13.5" style="30" customWidth="1"/>
    <col min="10752" max="10752" width="9.33203125" style="30"/>
    <col min="10753" max="10753" width="10.83203125" style="30" customWidth="1"/>
    <col min="10754" max="10754" width="14.1640625" style="30" customWidth="1"/>
    <col min="10755" max="10755" width="12.83203125" style="30" customWidth="1"/>
    <col min="10756" max="10756" width="10.83203125" style="30" customWidth="1"/>
    <col min="10757" max="10757" width="10.5" style="30" customWidth="1"/>
    <col min="10758" max="10758" width="13.6640625" style="30" customWidth="1"/>
    <col min="10759" max="10763" width="9.33203125" style="30"/>
    <col min="10764" max="10764" width="11.83203125" style="30" bestFit="1" customWidth="1"/>
    <col min="10765" max="10995" width="9.33203125" style="30"/>
    <col min="10996" max="10996" width="15.6640625" style="30" customWidth="1"/>
    <col min="10997" max="10997" width="11" style="30" customWidth="1"/>
    <col min="10998" max="10998" width="11.6640625" style="30" customWidth="1"/>
    <col min="10999" max="10999" width="13.6640625" style="30" customWidth="1"/>
    <col min="11000" max="11000" width="14.5" style="30" customWidth="1"/>
    <col min="11001" max="11001" width="13" style="30" customWidth="1"/>
    <col min="11002" max="11002" width="13.1640625" style="30" customWidth="1"/>
    <col min="11003" max="11003" width="13.5" style="30" customWidth="1"/>
    <col min="11004" max="11004" width="12.1640625" style="30" customWidth="1"/>
    <col min="11005" max="11005" width="15.1640625" style="30" customWidth="1"/>
    <col min="11006" max="11006" width="12" style="30" customWidth="1"/>
    <col min="11007" max="11007" width="13.5" style="30" customWidth="1"/>
    <col min="11008" max="11008" width="9.33203125" style="30"/>
    <col min="11009" max="11009" width="10.83203125" style="30" customWidth="1"/>
    <col min="11010" max="11010" width="14.1640625" style="30" customWidth="1"/>
    <col min="11011" max="11011" width="12.83203125" style="30" customWidth="1"/>
    <col min="11012" max="11012" width="10.83203125" style="30" customWidth="1"/>
    <col min="11013" max="11013" width="10.5" style="30" customWidth="1"/>
    <col min="11014" max="11014" width="13.6640625" style="30" customWidth="1"/>
    <col min="11015" max="11019" width="9.33203125" style="30"/>
    <col min="11020" max="11020" width="11.83203125" style="30" bestFit="1" customWidth="1"/>
    <col min="11021" max="11251" width="9.33203125" style="30"/>
    <col min="11252" max="11252" width="15.6640625" style="30" customWidth="1"/>
    <col min="11253" max="11253" width="11" style="30" customWidth="1"/>
    <col min="11254" max="11254" width="11.6640625" style="30" customWidth="1"/>
    <col min="11255" max="11255" width="13.6640625" style="30" customWidth="1"/>
    <col min="11256" max="11256" width="14.5" style="30" customWidth="1"/>
    <col min="11257" max="11257" width="13" style="30" customWidth="1"/>
    <col min="11258" max="11258" width="13.1640625" style="30" customWidth="1"/>
    <col min="11259" max="11259" width="13.5" style="30" customWidth="1"/>
    <col min="11260" max="11260" width="12.1640625" style="30" customWidth="1"/>
    <col min="11261" max="11261" width="15.1640625" style="30" customWidth="1"/>
    <col min="11262" max="11262" width="12" style="30" customWidth="1"/>
    <col min="11263" max="11263" width="13.5" style="30" customWidth="1"/>
    <col min="11264" max="11264" width="9.33203125" style="30"/>
    <col min="11265" max="11265" width="10.83203125" style="30" customWidth="1"/>
    <col min="11266" max="11266" width="14.1640625" style="30" customWidth="1"/>
    <col min="11267" max="11267" width="12.83203125" style="30" customWidth="1"/>
    <col min="11268" max="11268" width="10.83203125" style="30" customWidth="1"/>
    <col min="11269" max="11269" width="10.5" style="30" customWidth="1"/>
    <col min="11270" max="11270" width="13.6640625" style="30" customWidth="1"/>
    <col min="11271" max="11275" width="9.33203125" style="30"/>
    <col min="11276" max="11276" width="11.83203125" style="30" bestFit="1" customWidth="1"/>
    <col min="11277" max="11507" width="9.33203125" style="30"/>
    <col min="11508" max="11508" width="15.6640625" style="30" customWidth="1"/>
    <col min="11509" max="11509" width="11" style="30" customWidth="1"/>
    <col min="11510" max="11510" width="11.6640625" style="30" customWidth="1"/>
    <col min="11511" max="11511" width="13.6640625" style="30" customWidth="1"/>
    <col min="11512" max="11512" width="14.5" style="30" customWidth="1"/>
    <col min="11513" max="11513" width="13" style="30" customWidth="1"/>
    <col min="11514" max="11514" width="13.1640625" style="30" customWidth="1"/>
    <col min="11515" max="11515" width="13.5" style="30" customWidth="1"/>
    <col min="11516" max="11516" width="12.1640625" style="30" customWidth="1"/>
    <col min="11517" max="11517" width="15.1640625" style="30" customWidth="1"/>
    <col min="11518" max="11518" width="12" style="30" customWidth="1"/>
    <col min="11519" max="11519" width="13.5" style="30" customWidth="1"/>
    <col min="11520" max="11520" width="9.33203125" style="30"/>
    <col min="11521" max="11521" width="10.83203125" style="30" customWidth="1"/>
    <col min="11522" max="11522" width="14.1640625" style="30" customWidth="1"/>
    <col min="11523" max="11523" width="12.83203125" style="30" customWidth="1"/>
    <col min="11524" max="11524" width="10.83203125" style="30" customWidth="1"/>
    <col min="11525" max="11525" width="10.5" style="30" customWidth="1"/>
    <col min="11526" max="11526" width="13.6640625" style="30" customWidth="1"/>
    <col min="11527" max="11531" width="9.33203125" style="30"/>
    <col min="11532" max="11532" width="11.83203125" style="30" bestFit="1" customWidth="1"/>
    <col min="11533" max="11763" width="9.33203125" style="30"/>
    <col min="11764" max="11764" width="15.6640625" style="30" customWidth="1"/>
    <col min="11765" max="11765" width="11" style="30" customWidth="1"/>
    <col min="11766" max="11766" width="11.6640625" style="30" customWidth="1"/>
    <col min="11767" max="11767" width="13.6640625" style="30" customWidth="1"/>
    <col min="11768" max="11768" width="14.5" style="30" customWidth="1"/>
    <col min="11769" max="11769" width="13" style="30" customWidth="1"/>
    <col min="11770" max="11770" width="13.1640625" style="30" customWidth="1"/>
    <col min="11771" max="11771" width="13.5" style="30" customWidth="1"/>
    <col min="11772" max="11772" width="12.1640625" style="30" customWidth="1"/>
    <col min="11773" max="11773" width="15.1640625" style="30" customWidth="1"/>
    <col min="11774" max="11774" width="12" style="30" customWidth="1"/>
    <col min="11775" max="11775" width="13.5" style="30" customWidth="1"/>
    <col min="11776" max="11776" width="9.33203125" style="30"/>
    <col min="11777" max="11777" width="10.83203125" style="30" customWidth="1"/>
    <col min="11778" max="11778" width="14.1640625" style="30" customWidth="1"/>
    <col min="11779" max="11779" width="12.83203125" style="30" customWidth="1"/>
    <col min="11780" max="11780" width="10.83203125" style="30" customWidth="1"/>
    <col min="11781" max="11781" width="10.5" style="30" customWidth="1"/>
    <col min="11782" max="11782" width="13.6640625" style="30" customWidth="1"/>
    <col min="11783" max="11787" width="9.33203125" style="30"/>
    <col min="11788" max="11788" width="11.83203125" style="30" bestFit="1" customWidth="1"/>
    <col min="11789" max="12019" width="9.33203125" style="30"/>
    <col min="12020" max="12020" width="15.6640625" style="30" customWidth="1"/>
    <col min="12021" max="12021" width="11" style="30" customWidth="1"/>
    <col min="12022" max="12022" width="11.6640625" style="30" customWidth="1"/>
    <col min="12023" max="12023" width="13.6640625" style="30" customWidth="1"/>
    <col min="12024" max="12024" width="14.5" style="30" customWidth="1"/>
    <col min="12025" max="12025" width="13" style="30" customWidth="1"/>
    <col min="12026" max="12026" width="13.1640625" style="30" customWidth="1"/>
    <col min="12027" max="12027" width="13.5" style="30" customWidth="1"/>
    <col min="12028" max="12028" width="12.1640625" style="30" customWidth="1"/>
    <col min="12029" max="12029" width="15.1640625" style="30" customWidth="1"/>
    <col min="12030" max="12030" width="12" style="30" customWidth="1"/>
    <col min="12031" max="12031" width="13.5" style="30" customWidth="1"/>
    <col min="12032" max="12032" width="9.33203125" style="30"/>
    <col min="12033" max="12033" width="10.83203125" style="30" customWidth="1"/>
    <col min="12034" max="12034" width="14.1640625" style="30" customWidth="1"/>
    <col min="12035" max="12035" width="12.83203125" style="30" customWidth="1"/>
    <col min="12036" max="12036" width="10.83203125" style="30" customWidth="1"/>
    <col min="12037" max="12037" width="10.5" style="30" customWidth="1"/>
    <col min="12038" max="12038" width="13.6640625" style="30" customWidth="1"/>
    <col min="12039" max="12043" width="9.33203125" style="30"/>
    <col min="12044" max="12044" width="11.83203125" style="30" bestFit="1" customWidth="1"/>
    <col min="12045" max="12275" width="9.33203125" style="30"/>
    <col min="12276" max="12276" width="15.6640625" style="30" customWidth="1"/>
    <col min="12277" max="12277" width="11" style="30" customWidth="1"/>
    <col min="12278" max="12278" width="11.6640625" style="30" customWidth="1"/>
    <col min="12279" max="12279" width="13.6640625" style="30" customWidth="1"/>
    <col min="12280" max="12280" width="14.5" style="30" customWidth="1"/>
    <col min="12281" max="12281" width="13" style="30" customWidth="1"/>
    <col min="12282" max="12282" width="13.1640625" style="30" customWidth="1"/>
    <col min="12283" max="12283" width="13.5" style="30" customWidth="1"/>
    <col min="12284" max="12284" width="12.1640625" style="30" customWidth="1"/>
    <col min="12285" max="12285" width="15.1640625" style="30" customWidth="1"/>
    <col min="12286" max="12286" width="12" style="30" customWidth="1"/>
    <col min="12287" max="12287" width="13.5" style="30" customWidth="1"/>
    <col min="12288" max="12288" width="9.33203125" style="30"/>
    <col min="12289" max="12289" width="10.83203125" style="30" customWidth="1"/>
    <col min="12290" max="12290" width="14.1640625" style="30" customWidth="1"/>
    <col min="12291" max="12291" width="12.83203125" style="30" customWidth="1"/>
    <col min="12292" max="12292" width="10.83203125" style="30" customWidth="1"/>
    <col min="12293" max="12293" width="10.5" style="30" customWidth="1"/>
    <col min="12294" max="12294" width="13.6640625" style="30" customWidth="1"/>
    <col min="12295" max="12299" width="9.33203125" style="30"/>
    <col min="12300" max="12300" width="11.83203125" style="30" bestFit="1" customWidth="1"/>
    <col min="12301" max="12531" width="9.33203125" style="30"/>
    <col min="12532" max="12532" width="15.6640625" style="30" customWidth="1"/>
    <col min="12533" max="12533" width="11" style="30" customWidth="1"/>
    <col min="12534" max="12534" width="11.6640625" style="30" customWidth="1"/>
    <col min="12535" max="12535" width="13.6640625" style="30" customWidth="1"/>
    <col min="12536" max="12536" width="14.5" style="30" customWidth="1"/>
    <col min="12537" max="12537" width="13" style="30" customWidth="1"/>
    <col min="12538" max="12538" width="13.1640625" style="30" customWidth="1"/>
    <col min="12539" max="12539" width="13.5" style="30" customWidth="1"/>
    <col min="12540" max="12540" width="12.1640625" style="30" customWidth="1"/>
    <col min="12541" max="12541" width="15.1640625" style="30" customWidth="1"/>
    <col min="12542" max="12542" width="12" style="30" customWidth="1"/>
    <col min="12543" max="12543" width="13.5" style="30" customWidth="1"/>
    <col min="12544" max="12544" width="9.33203125" style="30"/>
    <col min="12545" max="12545" width="10.83203125" style="30" customWidth="1"/>
    <col min="12546" max="12546" width="14.1640625" style="30" customWidth="1"/>
    <col min="12547" max="12547" width="12.83203125" style="30" customWidth="1"/>
    <col min="12548" max="12548" width="10.83203125" style="30" customWidth="1"/>
    <col min="12549" max="12549" width="10.5" style="30" customWidth="1"/>
    <col min="12550" max="12550" width="13.6640625" style="30" customWidth="1"/>
    <col min="12551" max="12555" width="9.33203125" style="30"/>
    <col min="12556" max="12556" width="11.83203125" style="30" bestFit="1" customWidth="1"/>
    <col min="12557" max="12787" width="9.33203125" style="30"/>
    <col min="12788" max="12788" width="15.6640625" style="30" customWidth="1"/>
    <col min="12789" max="12789" width="11" style="30" customWidth="1"/>
    <col min="12790" max="12790" width="11.6640625" style="30" customWidth="1"/>
    <col min="12791" max="12791" width="13.6640625" style="30" customWidth="1"/>
    <col min="12792" max="12792" width="14.5" style="30" customWidth="1"/>
    <col min="12793" max="12793" width="13" style="30" customWidth="1"/>
    <col min="12794" max="12794" width="13.1640625" style="30" customWidth="1"/>
    <col min="12795" max="12795" width="13.5" style="30" customWidth="1"/>
    <col min="12796" max="12796" width="12.1640625" style="30" customWidth="1"/>
    <col min="12797" max="12797" width="15.1640625" style="30" customWidth="1"/>
    <col min="12798" max="12798" width="12" style="30" customWidth="1"/>
    <col min="12799" max="12799" width="13.5" style="30" customWidth="1"/>
    <col min="12800" max="12800" width="9.33203125" style="30"/>
    <col min="12801" max="12801" width="10.83203125" style="30" customWidth="1"/>
    <col min="12802" max="12802" width="14.1640625" style="30" customWidth="1"/>
    <col min="12803" max="12803" width="12.83203125" style="30" customWidth="1"/>
    <col min="12804" max="12804" width="10.83203125" style="30" customWidth="1"/>
    <col min="12805" max="12805" width="10.5" style="30" customWidth="1"/>
    <col min="12806" max="12806" width="13.6640625" style="30" customWidth="1"/>
    <col min="12807" max="12811" width="9.33203125" style="30"/>
    <col min="12812" max="12812" width="11.83203125" style="30" bestFit="1" customWidth="1"/>
    <col min="12813" max="13043" width="9.33203125" style="30"/>
    <col min="13044" max="13044" width="15.6640625" style="30" customWidth="1"/>
    <col min="13045" max="13045" width="11" style="30" customWidth="1"/>
    <col min="13046" max="13046" width="11.6640625" style="30" customWidth="1"/>
    <col min="13047" max="13047" width="13.6640625" style="30" customWidth="1"/>
    <col min="13048" max="13048" width="14.5" style="30" customWidth="1"/>
    <col min="13049" max="13049" width="13" style="30" customWidth="1"/>
    <col min="13050" max="13050" width="13.1640625" style="30" customWidth="1"/>
    <col min="13051" max="13051" width="13.5" style="30" customWidth="1"/>
    <col min="13052" max="13052" width="12.1640625" style="30" customWidth="1"/>
    <col min="13053" max="13053" width="15.1640625" style="30" customWidth="1"/>
    <col min="13054" max="13054" width="12" style="30" customWidth="1"/>
    <col min="13055" max="13055" width="13.5" style="30" customWidth="1"/>
    <col min="13056" max="13056" width="9.33203125" style="30"/>
    <col min="13057" max="13057" width="10.83203125" style="30" customWidth="1"/>
    <col min="13058" max="13058" width="14.1640625" style="30" customWidth="1"/>
    <col min="13059" max="13059" width="12.83203125" style="30" customWidth="1"/>
    <col min="13060" max="13060" width="10.83203125" style="30" customWidth="1"/>
    <col min="13061" max="13061" width="10.5" style="30" customWidth="1"/>
    <col min="13062" max="13062" width="13.6640625" style="30" customWidth="1"/>
    <col min="13063" max="13067" width="9.33203125" style="30"/>
    <col min="13068" max="13068" width="11.83203125" style="30" bestFit="1" customWidth="1"/>
    <col min="13069" max="13299" width="9.33203125" style="30"/>
    <col min="13300" max="13300" width="15.6640625" style="30" customWidth="1"/>
    <col min="13301" max="13301" width="11" style="30" customWidth="1"/>
    <col min="13302" max="13302" width="11.6640625" style="30" customWidth="1"/>
    <col min="13303" max="13303" width="13.6640625" style="30" customWidth="1"/>
    <col min="13304" max="13304" width="14.5" style="30" customWidth="1"/>
    <col min="13305" max="13305" width="13" style="30" customWidth="1"/>
    <col min="13306" max="13306" width="13.1640625" style="30" customWidth="1"/>
    <col min="13307" max="13307" width="13.5" style="30" customWidth="1"/>
    <col min="13308" max="13308" width="12.1640625" style="30" customWidth="1"/>
    <col min="13309" max="13309" width="15.1640625" style="30" customWidth="1"/>
    <col min="13310" max="13310" width="12" style="30" customWidth="1"/>
    <col min="13311" max="13311" width="13.5" style="30" customWidth="1"/>
    <col min="13312" max="13312" width="9.33203125" style="30"/>
    <col min="13313" max="13313" width="10.83203125" style="30" customWidth="1"/>
    <col min="13314" max="13314" width="14.1640625" style="30" customWidth="1"/>
    <col min="13315" max="13315" width="12.83203125" style="30" customWidth="1"/>
    <col min="13316" max="13316" width="10.83203125" style="30" customWidth="1"/>
    <col min="13317" max="13317" width="10.5" style="30" customWidth="1"/>
    <col min="13318" max="13318" width="13.6640625" style="30" customWidth="1"/>
    <col min="13319" max="13323" width="9.33203125" style="30"/>
    <col min="13324" max="13324" width="11.83203125" style="30" bestFit="1" customWidth="1"/>
    <col min="13325" max="13555" width="9.33203125" style="30"/>
    <col min="13556" max="13556" width="15.6640625" style="30" customWidth="1"/>
    <col min="13557" max="13557" width="11" style="30" customWidth="1"/>
    <col min="13558" max="13558" width="11.6640625" style="30" customWidth="1"/>
    <col min="13559" max="13559" width="13.6640625" style="30" customWidth="1"/>
    <col min="13560" max="13560" width="14.5" style="30" customWidth="1"/>
    <col min="13561" max="13561" width="13" style="30" customWidth="1"/>
    <col min="13562" max="13562" width="13.1640625" style="30" customWidth="1"/>
    <col min="13563" max="13563" width="13.5" style="30" customWidth="1"/>
    <col min="13564" max="13564" width="12.1640625" style="30" customWidth="1"/>
    <col min="13565" max="13565" width="15.1640625" style="30" customWidth="1"/>
    <col min="13566" max="13566" width="12" style="30" customWidth="1"/>
    <col min="13567" max="13567" width="13.5" style="30" customWidth="1"/>
    <col min="13568" max="13568" width="9.33203125" style="30"/>
    <col min="13569" max="13569" width="10.83203125" style="30" customWidth="1"/>
    <col min="13570" max="13570" width="14.1640625" style="30" customWidth="1"/>
    <col min="13571" max="13571" width="12.83203125" style="30" customWidth="1"/>
    <col min="13572" max="13572" width="10.83203125" style="30" customWidth="1"/>
    <col min="13573" max="13573" width="10.5" style="30" customWidth="1"/>
    <col min="13574" max="13574" width="13.6640625" style="30" customWidth="1"/>
    <col min="13575" max="13579" width="9.33203125" style="30"/>
    <col min="13580" max="13580" width="11.83203125" style="30" bestFit="1" customWidth="1"/>
    <col min="13581" max="13811" width="9.33203125" style="30"/>
    <col min="13812" max="13812" width="15.6640625" style="30" customWidth="1"/>
    <col min="13813" max="13813" width="11" style="30" customWidth="1"/>
    <col min="13814" max="13814" width="11.6640625" style="30" customWidth="1"/>
    <col min="13815" max="13815" width="13.6640625" style="30" customWidth="1"/>
    <col min="13816" max="13816" width="14.5" style="30" customWidth="1"/>
    <col min="13817" max="13817" width="13" style="30" customWidth="1"/>
    <col min="13818" max="13818" width="13.1640625" style="30" customWidth="1"/>
    <col min="13819" max="13819" width="13.5" style="30" customWidth="1"/>
    <col min="13820" max="13820" width="12.1640625" style="30" customWidth="1"/>
    <col min="13821" max="13821" width="15.1640625" style="30" customWidth="1"/>
    <col min="13822" max="13822" width="12" style="30" customWidth="1"/>
    <col min="13823" max="13823" width="13.5" style="30" customWidth="1"/>
    <col min="13824" max="13824" width="9.33203125" style="30"/>
    <col min="13825" max="13825" width="10.83203125" style="30" customWidth="1"/>
    <col min="13826" max="13826" width="14.1640625" style="30" customWidth="1"/>
    <col min="13827" max="13827" width="12.83203125" style="30" customWidth="1"/>
    <col min="13828" max="13828" width="10.83203125" style="30" customWidth="1"/>
    <col min="13829" max="13829" width="10.5" style="30" customWidth="1"/>
    <col min="13830" max="13830" width="13.6640625" style="30" customWidth="1"/>
    <col min="13831" max="13835" width="9.33203125" style="30"/>
    <col min="13836" max="13836" width="11.83203125" style="30" bestFit="1" customWidth="1"/>
    <col min="13837" max="14067" width="9.33203125" style="30"/>
    <col min="14068" max="14068" width="15.6640625" style="30" customWidth="1"/>
    <col min="14069" max="14069" width="11" style="30" customWidth="1"/>
    <col min="14070" max="14070" width="11.6640625" style="30" customWidth="1"/>
    <col min="14071" max="14071" width="13.6640625" style="30" customWidth="1"/>
    <col min="14072" max="14072" width="14.5" style="30" customWidth="1"/>
    <col min="14073" max="14073" width="13" style="30" customWidth="1"/>
    <col min="14074" max="14074" width="13.1640625" style="30" customWidth="1"/>
    <col min="14075" max="14075" width="13.5" style="30" customWidth="1"/>
    <col min="14076" max="14076" width="12.1640625" style="30" customWidth="1"/>
    <col min="14077" max="14077" width="15.1640625" style="30" customWidth="1"/>
    <col min="14078" max="14078" width="12" style="30" customWidth="1"/>
    <col min="14079" max="14079" width="13.5" style="30" customWidth="1"/>
    <col min="14080" max="14080" width="9.33203125" style="30"/>
    <col min="14081" max="14081" width="10.83203125" style="30" customWidth="1"/>
    <col min="14082" max="14082" width="14.1640625" style="30" customWidth="1"/>
    <col min="14083" max="14083" width="12.83203125" style="30" customWidth="1"/>
    <col min="14084" max="14084" width="10.83203125" style="30" customWidth="1"/>
    <col min="14085" max="14085" width="10.5" style="30" customWidth="1"/>
    <col min="14086" max="14086" width="13.6640625" style="30" customWidth="1"/>
    <col min="14087" max="14091" width="9.33203125" style="30"/>
    <col min="14092" max="14092" width="11.83203125" style="30" bestFit="1" customWidth="1"/>
    <col min="14093" max="14323" width="9.33203125" style="30"/>
    <col min="14324" max="14324" width="15.6640625" style="30" customWidth="1"/>
    <col min="14325" max="14325" width="11" style="30" customWidth="1"/>
    <col min="14326" max="14326" width="11.6640625" style="30" customWidth="1"/>
    <col min="14327" max="14327" width="13.6640625" style="30" customWidth="1"/>
    <col min="14328" max="14328" width="14.5" style="30" customWidth="1"/>
    <col min="14329" max="14329" width="13" style="30" customWidth="1"/>
    <col min="14330" max="14330" width="13.1640625" style="30" customWidth="1"/>
    <col min="14331" max="14331" width="13.5" style="30" customWidth="1"/>
    <col min="14332" max="14332" width="12.1640625" style="30" customWidth="1"/>
    <col min="14333" max="14333" width="15.1640625" style="30" customWidth="1"/>
    <col min="14334" max="14334" width="12" style="30" customWidth="1"/>
    <col min="14335" max="14335" width="13.5" style="30" customWidth="1"/>
    <col min="14336" max="14336" width="9.33203125" style="30"/>
    <col min="14337" max="14337" width="10.83203125" style="30" customWidth="1"/>
    <col min="14338" max="14338" width="14.1640625" style="30" customWidth="1"/>
    <col min="14339" max="14339" width="12.83203125" style="30" customWidth="1"/>
    <col min="14340" max="14340" width="10.83203125" style="30" customWidth="1"/>
    <col min="14341" max="14341" width="10.5" style="30" customWidth="1"/>
    <col min="14342" max="14342" width="13.6640625" style="30" customWidth="1"/>
    <col min="14343" max="14347" width="9.33203125" style="30"/>
    <col min="14348" max="14348" width="11.83203125" style="30" bestFit="1" customWidth="1"/>
    <col min="14349" max="14579" width="9.33203125" style="30"/>
    <col min="14580" max="14580" width="15.6640625" style="30" customWidth="1"/>
    <col min="14581" max="14581" width="11" style="30" customWidth="1"/>
    <col min="14582" max="14582" width="11.6640625" style="30" customWidth="1"/>
    <col min="14583" max="14583" width="13.6640625" style="30" customWidth="1"/>
    <col min="14584" max="14584" width="14.5" style="30" customWidth="1"/>
    <col min="14585" max="14585" width="13" style="30" customWidth="1"/>
    <col min="14586" max="14586" width="13.1640625" style="30" customWidth="1"/>
    <col min="14587" max="14587" width="13.5" style="30" customWidth="1"/>
    <col min="14588" max="14588" width="12.1640625" style="30" customWidth="1"/>
    <col min="14589" max="14589" width="15.1640625" style="30" customWidth="1"/>
    <col min="14590" max="14590" width="12" style="30" customWidth="1"/>
    <col min="14591" max="14591" width="13.5" style="30" customWidth="1"/>
    <col min="14592" max="14592" width="9.33203125" style="30"/>
    <col min="14593" max="14593" width="10.83203125" style="30" customWidth="1"/>
    <col min="14594" max="14594" width="14.1640625" style="30" customWidth="1"/>
    <col min="14595" max="14595" width="12.83203125" style="30" customWidth="1"/>
    <col min="14596" max="14596" width="10.83203125" style="30" customWidth="1"/>
    <col min="14597" max="14597" width="10.5" style="30" customWidth="1"/>
    <col min="14598" max="14598" width="13.6640625" style="30" customWidth="1"/>
    <col min="14599" max="14603" width="9.33203125" style="30"/>
    <col min="14604" max="14604" width="11.83203125" style="30" bestFit="1" customWidth="1"/>
    <col min="14605" max="14835" width="9.33203125" style="30"/>
    <col min="14836" max="14836" width="15.6640625" style="30" customWidth="1"/>
    <col min="14837" max="14837" width="11" style="30" customWidth="1"/>
    <col min="14838" max="14838" width="11.6640625" style="30" customWidth="1"/>
    <col min="14839" max="14839" width="13.6640625" style="30" customWidth="1"/>
    <col min="14840" max="14840" width="14.5" style="30" customWidth="1"/>
    <col min="14841" max="14841" width="13" style="30" customWidth="1"/>
    <col min="14842" max="14842" width="13.1640625" style="30" customWidth="1"/>
    <col min="14843" max="14843" width="13.5" style="30" customWidth="1"/>
    <col min="14844" max="14844" width="12.1640625" style="30" customWidth="1"/>
    <col min="14845" max="14845" width="15.1640625" style="30" customWidth="1"/>
    <col min="14846" max="14846" width="12" style="30" customWidth="1"/>
    <col min="14847" max="14847" width="13.5" style="30" customWidth="1"/>
    <col min="14848" max="14848" width="9.33203125" style="30"/>
    <col min="14849" max="14849" width="10.83203125" style="30" customWidth="1"/>
    <col min="14850" max="14850" width="14.1640625" style="30" customWidth="1"/>
    <col min="14851" max="14851" width="12.83203125" style="30" customWidth="1"/>
    <col min="14852" max="14852" width="10.83203125" style="30" customWidth="1"/>
    <col min="14853" max="14853" width="10.5" style="30" customWidth="1"/>
    <col min="14854" max="14854" width="13.6640625" style="30" customWidth="1"/>
    <col min="14855" max="14859" width="9.33203125" style="30"/>
    <col min="14860" max="14860" width="11.83203125" style="30" bestFit="1" customWidth="1"/>
    <col min="14861" max="15091" width="9.33203125" style="30"/>
    <col min="15092" max="15092" width="15.6640625" style="30" customWidth="1"/>
    <col min="15093" max="15093" width="11" style="30" customWidth="1"/>
    <col min="15094" max="15094" width="11.6640625" style="30" customWidth="1"/>
    <col min="15095" max="15095" width="13.6640625" style="30" customWidth="1"/>
    <col min="15096" max="15096" width="14.5" style="30" customWidth="1"/>
    <col min="15097" max="15097" width="13" style="30" customWidth="1"/>
    <col min="15098" max="15098" width="13.1640625" style="30" customWidth="1"/>
    <col min="15099" max="15099" width="13.5" style="30" customWidth="1"/>
    <col min="15100" max="15100" width="12.1640625" style="30" customWidth="1"/>
    <col min="15101" max="15101" width="15.1640625" style="30" customWidth="1"/>
    <col min="15102" max="15102" width="12" style="30" customWidth="1"/>
    <col min="15103" max="15103" width="13.5" style="30" customWidth="1"/>
    <col min="15104" max="15104" width="9.33203125" style="30"/>
    <col min="15105" max="15105" width="10.83203125" style="30" customWidth="1"/>
    <col min="15106" max="15106" width="14.1640625" style="30" customWidth="1"/>
    <col min="15107" max="15107" width="12.83203125" style="30" customWidth="1"/>
    <col min="15108" max="15108" width="10.83203125" style="30" customWidth="1"/>
    <col min="15109" max="15109" width="10.5" style="30" customWidth="1"/>
    <col min="15110" max="15110" width="13.6640625" style="30" customWidth="1"/>
    <col min="15111" max="15115" width="9.33203125" style="30"/>
    <col min="15116" max="15116" width="11.83203125" style="30" bestFit="1" customWidth="1"/>
    <col min="15117" max="15347" width="9.33203125" style="30"/>
    <col min="15348" max="15348" width="15.6640625" style="30" customWidth="1"/>
    <col min="15349" max="15349" width="11" style="30" customWidth="1"/>
    <col min="15350" max="15350" width="11.6640625" style="30" customWidth="1"/>
    <col min="15351" max="15351" width="13.6640625" style="30" customWidth="1"/>
    <col min="15352" max="15352" width="14.5" style="30" customWidth="1"/>
    <col min="15353" max="15353" width="13" style="30" customWidth="1"/>
    <col min="15354" max="15354" width="13.1640625" style="30" customWidth="1"/>
    <col min="15355" max="15355" width="13.5" style="30" customWidth="1"/>
    <col min="15356" max="15356" width="12.1640625" style="30" customWidth="1"/>
    <col min="15357" max="15357" width="15.1640625" style="30" customWidth="1"/>
    <col min="15358" max="15358" width="12" style="30" customWidth="1"/>
    <col min="15359" max="15359" width="13.5" style="30" customWidth="1"/>
    <col min="15360" max="15360" width="9.33203125" style="30"/>
    <col min="15361" max="15361" width="10.83203125" style="30" customWidth="1"/>
    <col min="15362" max="15362" width="14.1640625" style="30" customWidth="1"/>
    <col min="15363" max="15363" width="12.83203125" style="30" customWidth="1"/>
    <col min="15364" max="15364" width="10.83203125" style="30" customWidth="1"/>
    <col min="15365" max="15365" width="10.5" style="30" customWidth="1"/>
    <col min="15366" max="15366" width="13.6640625" style="30" customWidth="1"/>
    <col min="15367" max="15371" width="9.33203125" style="30"/>
    <col min="15372" max="15372" width="11.83203125" style="30" bestFit="1" customWidth="1"/>
    <col min="15373" max="15603" width="9.33203125" style="30"/>
    <col min="15604" max="15604" width="15.6640625" style="30" customWidth="1"/>
    <col min="15605" max="15605" width="11" style="30" customWidth="1"/>
    <col min="15606" max="15606" width="11.6640625" style="30" customWidth="1"/>
    <col min="15607" max="15607" width="13.6640625" style="30" customWidth="1"/>
    <col min="15608" max="15608" width="14.5" style="30" customWidth="1"/>
    <col min="15609" max="15609" width="13" style="30" customWidth="1"/>
    <col min="15610" max="15610" width="13.1640625" style="30" customWidth="1"/>
    <col min="15611" max="15611" width="13.5" style="30" customWidth="1"/>
    <col min="15612" max="15612" width="12.1640625" style="30" customWidth="1"/>
    <col min="15613" max="15613" width="15.1640625" style="30" customWidth="1"/>
    <col min="15614" max="15614" width="12" style="30" customWidth="1"/>
    <col min="15615" max="15615" width="13.5" style="30" customWidth="1"/>
    <col min="15616" max="15616" width="9.33203125" style="30"/>
    <col min="15617" max="15617" width="10.83203125" style="30" customWidth="1"/>
    <col min="15618" max="15618" width="14.1640625" style="30" customWidth="1"/>
    <col min="15619" max="15619" width="12.83203125" style="30" customWidth="1"/>
    <col min="15620" max="15620" width="10.83203125" style="30" customWidth="1"/>
    <col min="15621" max="15621" width="10.5" style="30" customWidth="1"/>
    <col min="15622" max="15622" width="13.6640625" style="30" customWidth="1"/>
    <col min="15623" max="15627" width="9.33203125" style="30"/>
    <col min="15628" max="15628" width="11.83203125" style="30" bestFit="1" customWidth="1"/>
    <col min="15629" max="15859" width="9.33203125" style="30"/>
    <col min="15860" max="15860" width="15.6640625" style="30" customWidth="1"/>
    <col min="15861" max="15861" width="11" style="30" customWidth="1"/>
    <col min="15862" max="15862" width="11.6640625" style="30" customWidth="1"/>
    <col min="15863" max="15863" width="13.6640625" style="30" customWidth="1"/>
    <col min="15864" max="15864" width="14.5" style="30" customWidth="1"/>
    <col min="15865" max="15865" width="13" style="30" customWidth="1"/>
    <col min="15866" max="15866" width="13.1640625" style="30" customWidth="1"/>
    <col min="15867" max="15867" width="13.5" style="30" customWidth="1"/>
    <col min="15868" max="15868" width="12.1640625" style="30" customWidth="1"/>
    <col min="15869" max="15869" width="15.1640625" style="30" customWidth="1"/>
    <col min="15870" max="15870" width="12" style="30" customWidth="1"/>
    <col min="15871" max="15871" width="13.5" style="30" customWidth="1"/>
    <col min="15872" max="15872" width="9.33203125" style="30"/>
    <col min="15873" max="15873" width="10.83203125" style="30" customWidth="1"/>
    <col min="15874" max="15874" width="14.1640625" style="30" customWidth="1"/>
    <col min="15875" max="15875" width="12.83203125" style="30" customWidth="1"/>
    <col min="15876" max="15876" width="10.83203125" style="30" customWidth="1"/>
    <col min="15877" max="15877" width="10.5" style="30" customWidth="1"/>
    <col min="15878" max="15878" width="13.6640625" style="30" customWidth="1"/>
    <col min="15879" max="15883" width="9.33203125" style="30"/>
    <col min="15884" max="15884" width="11.83203125" style="30" bestFit="1" customWidth="1"/>
    <col min="15885" max="16115" width="9.33203125" style="30"/>
    <col min="16116" max="16116" width="15.6640625" style="30" customWidth="1"/>
    <col min="16117" max="16117" width="11" style="30" customWidth="1"/>
    <col min="16118" max="16118" width="11.6640625" style="30" customWidth="1"/>
    <col min="16119" max="16119" width="13.6640625" style="30" customWidth="1"/>
    <col min="16120" max="16120" width="14.5" style="30" customWidth="1"/>
    <col min="16121" max="16121" width="13" style="30" customWidth="1"/>
    <col min="16122" max="16122" width="13.1640625" style="30" customWidth="1"/>
    <col min="16123" max="16123" width="13.5" style="30" customWidth="1"/>
    <col min="16124" max="16124" width="12.1640625" style="30" customWidth="1"/>
    <col min="16125" max="16125" width="15.1640625" style="30" customWidth="1"/>
    <col min="16126" max="16126" width="12" style="30" customWidth="1"/>
    <col min="16127" max="16127" width="13.5" style="30" customWidth="1"/>
    <col min="16128" max="16128" width="9.33203125" style="30"/>
    <col min="16129" max="16129" width="10.83203125" style="30" customWidth="1"/>
    <col min="16130" max="16130" width="14.1640625" style="30" customWidth="1"/>
    <col min="16131" max="16131" width="12.83203125" style="30" customWidth="1"/>
    <col min="16132" max="16132" width="10.83203125" style="30" customWidth="1"/>
    <col min="16133" max="16133" width="10.5" style="30" customWidth="1"/>
    <col min="16134" max="16134" width="13.6640625" style="30" customWidth="1"/>
    <col min="16135" max="16139" width="9.33203125" style="30"/>
    <col min="16140" max="16140" width="11.83203125" style="30" bestFit="1" customWidth="1"/>
    <col min="16141" max="16384" width="9.33203125" style="30"/>
  </cols>
  <sheetData>
    <row r="1" spans="1:17" ht="15.75">
      <c r="A1" s="762" t="s">
        <v>554</v>
      </c>
      <c r="B1" s="873"/>
      <c r="C1" s="873"/>
      <c r="D1" s="873"/>
      <c r="E1" s="873"/>
      <c r="F1" s="873"/>
      <c r="G1" s="873"/>
      <c r="H1" s="873"/>
      <c r="I1" s="873"/>
      <c r="J1" s="873"/>
      <c r="K1" s="873"/>
      <c r="L1" s="873"/>
      <c r="M1" s="873"/>
      <c r="N1" s="873"/>
      <c r="O1" s="873"/>
      <c r="P1" s="873"/>
      <c r="Q1" s="873"/>
    </row>
    <row r="2" spans="1:17" ht="104.25" customHeight="1">
      <c r="A2" s="167" t="s">
        <v>66</v>
      </c>
      <c r="B2" s="149" t="s">
        <v>82</v>
      </c>
      <c r="C2" s="269" t="s">
        <v>285</v>
      </c>
      <c r="D2" s="269" t="s">
        <v>83</v>
      </c>
      <c r="E2" s="151" t="s">
        <v>84</v>
      </c>
      <c r="F2" s="388" t="s">
        <v>286</v>
      </c>
      <c r="G2" s="150" t="s">
        <v>177</v>
      </c>
      <c r="H2" s="151" t="s">
        <v>85</v>
      </c>
      <c r="I2" s="269" t="s">
        <v>86</v>
      </c>
      <c r="J2" s="151" t="s">
        <v>87</v>
      </c>
      <c r="K2" s="150" t="s">
        <v>178</v>
      </c>
      <c r="L2" s="151" t="s">
        <v>88</v>
      </c>
      <c r="M2" s="269" t="s">
        <v>89</v>
      </c>
      <c r="N2" s="151" t="s">
        <v>90</v>
      </c>
      <c r="O2" s="150" t="s">
        <v>201</v>
      </c>
      <c r="P2" s="150" t="s">
        <v>179</v>
      </c>
      <c r="Q2" s="639" t="s">
        <v>577</v>
      </c>
    </row>
    <row r="3" spans="1:17" s="161" customFormat="1" ht="13.5" customHeight="1">
      <c r="A3" s="246">
        <v>1</v>
      </c>
      <c r="B3" s="133">
        <v>2</v>
      </c>
      <c r="C3" s="133">
        <v>3</v>
      </c>
      <c r="D3" s="133">
        <v>4</v>
      </c>
      <c r="E3" s="133">
        <v>5</v>
      </c>
      <c r="F3" s="133">
        <v>6</v>
      </c>
      <c r="G3" s="133">
        <v>7</v>
      </c>
      <c r="H3" s="133">
        <v>8</v>
      </c>
      <c r="I3" s="133">
        <v>9</v>
      </c>
      <c r="J3" s="133">
        <v>10</v>
      </c>
      <c r="K3" s="133">
        <v>11</v>
      </c>
      <c r="L3" s="133">
        <v>12</v>
      </c>
      <c r="M3" s="133">
        <v>13</v>
      </c>
      <c r="N3" s="133">
        <v>14</v>
      </c>
      <c r="O3" s="133">
        <v>15</v>
      </c>
      <c r="P3" s="133">
        <v>16</v>
      </c>
      <c r="Q3" s="134">
        <v>17</v>
      </c>
    </row>
    <row r="4" spans="1:17">
      <c r="A4" s="135">
        <v>40269</v>
      </c>
      <c r="B4" s="222">
        <v>452.73</v>
      </c>
      <c r="C4" s="222">
        <v>85791.57</v>
      </c>
      <c r="D4" s="222">
        <v>32311.24</v>
      </c>
      <c r="E4" s="224">
        <v>37.662299515106305</v>
      </c>
      <c r="F4" s="222">
        <v>93929.23</v>
      </c>
      <c r="G4" s="222">
        <v>25724.29</v>
      </c>
      <c r="H4" s="224">
        <v>27.386884785492228</v>
      </c>
      <c r="I4" s="222">
        <v>32308.57</v>
      </c>
      <c r="J4" s="224">
        <v>99.991736621683344</v>
      </c>
      <c r="K4" s="222">
        <v>25723.95</v>
      </c>
      <c r="L4" s="224">
        <v>99.99</v>
      </c>
      <c r="M4" s="222">
        <v>106.61</v>
      </c>
      <c r="N4" s="224">
        <v>0.32997436902964139</v>
      </c>
      <c r="O4" s="222">
        <v>6465</v>
      </c>
      <c r="P4" s="222">
        <v>25724.29</v>
      </c>
      <c r="Q4" s="223">
        <v>4437.58</v>
      </c>
    </row>
    <row r="5" spans="1:17">
      <c r="A5" s="135">
        <v>40299</v>
      </c>
      <c r="B5" s="222">
        <v>431.46</v>
      </c>
      <c r="C5" s="222">
        <v>75465.649999999994</v>
      </c>
      <c r="D5" s="222">
        <v>28952.85</v>
      </c>
      <c r="E5" s="224">
        <v>38.366948040761692</v>
      </c>
      <c r="F5" s="222">
        <v>86679.98</v>
      </c>
      <c r="G5" s="222">
        <v>22184.6</v>
      </c>
      <c r="H5" s="224">
        <v>25.601026229032975</v>
      </c>
      <c r="I5" s="222">
        <v>28949.279999999999</v>
      </c>
      <c r="J5" s="224">
        <v>99.987669607655207</v>
      </c>
      <c r="K5" s="222">
        <v>22182.62</v>
      </c>
      <c r="L5" s="224">
        <v>99.991074889788408</v>
      </c>
      <c r="M5" s="222">
        <v>67.53</v>
      </c>
      <c r="N5" s="224">
        <v>0.23327005023959149</v>
      </c>
      <c r="O5" s="222">
        <v>7410.19</v>
      </c>
      <c r="P5" s="222">
        <v>22184.6</v>
      </c>
      <c r="Q5" s="223">
        <v>4394.95</v>
      </c>
    </row>
    <row r="6" spans="1:17">
      <c r="A6" s="135">
        <v>40330</v>
      </c>
      <c r="B6" s="222">
        <v>443.16</v>
      </c>
      <c r="C6" s="222">
        <v>78970</v>
      </c>
      <c r="D6" s="222">
        <v>28701.19</v>
      </c>
      <c r="E6" s="224">
        <v>36.344882168952367</v>
      </c>
      <c r="F6" s="222">
        <v>92492.61</v>
      </c>
      <c r="G6" s="222">
        <v>23697.66</v>
      </c>
      <c r="H6" s="224">
        <v>25.6211388131441</v>
      </c>
      <c r="I6" s="222">
        <v>28699.119999999999</v>
      </c>
      <c r="J6" s="224">
        <v>99.992787755490269</v>
      </c>
      <c r="K6" s="222">
        <v>23696.78</v>
      </c>
      <c r="L6" s="224">
        <v>99.99</v>
      </c>
      <c r="M6" s="222">
        <v>119.79</v>
      </c>
      <c r="N6" s="224">
        <v>0.41739955789585187</v>
      </c>
      <c r="O6" s="222">
        <v>7475.76</v>
      </c>
      <c r="P6" s="222">
        <v>23697.66</v>
      </c>
      <c r="Q6" s="223">
        <v>4307.62</v>
      </c>
    </row>
    <row r="7" spans="1:17">
      <c r="A7" s="135">
        <v>40360</v>
      </c>
      <c r="B7" s="222">
        <v>452.62</v>
      </c>
      <c r="C7" s="222">
        <v>87762</v>
      </c>
      <c r="D7" s="222">
        <v>35061.089999999997</v>
      </c>
      <c r="E7" s="224">
        <v>39.949739639711488</v>
      </c>
      <c r="F7" s="222">
        <v>92956.9</v>
      </c>
      <c r="G7" s="222">
        <v>26298.06</v>
      </c>
      <c r="H7" s="224">
        <v>28.290594888598914</v>
      </c>
      <c r="I7" s="222">
        <v>32684.17</v>
      </c>
      <c r="J7" s="224">
        <v>93.220632901030754</v>
      </c>
      <c r="K7" s="222">
        <v>26270.48</v>
      </c>
      <c r="L7" s="224">
        <v>99.895125343846644</v>
      </c>
      <c r="M7" s="222">
        <v>109.91</v>
      </c>
      <c r="N7" s="224">
        <v>0.33627899989505622</v>
      </c>
      <c r="O7" s="222">
        <v>6958.92</v>
      </c>
      <c r="P7" s="222">
        <v>26298.06</v>
      </c>
      <c r="Q7" s="223">
        <v>4336.1400000000003</v>
      </c>
    </row>
    <row r="8" spans="1:17">
      <c r="A8" s="135">
        <v>40391</v>
      </c>
      <c r="B8" s="222">
        <v>517.34</v>
      </c>
      <c r="C8" s="222">
        <v>93849.01</v>
      </c>
      <c r="D8" s="222">
        <v>36427.660000000003</v>
      </c>
      <c r="E8" s="224">
        <v>38.814354668570402</v>
      </c>
      <c r="F8" s="222">
        <v>112881.91</v>
      </c>
      <c r="G8" s="222">
        <v>32778.22</v>
      </c>
      <c r="H8" s="224">
        <v>29.037619933964621</v>
      </c>
      <c r="I8" s="222">
        <v>36243.379999999997</v>
      </c>
      <c r="J8" s="224">
        <v>99.494120676431024</v>
      </c>
      <c r="K8" s="222">
        <v>32772.92</v>
      </c>
      <c r="L8" s="224">
        <v>99.983830726622742</v>
      </c>
      <c r="M8" s="222">
        <v>143.22</v>
      </c>
      <c r="N8" s="224">
        <v>0.39516181989648869</v>
      </c>
      <c r="O8" s="222">
        <v>6794</v>
      </c>
      <c r="P8" s="222">
        <v>32778.22</v>
      </c>
      <c r="Q8" s="223">
        <v>4401.6099999999997</v>
      </c>
    </row>
    <row r="9" spans="1:17">
      <c r="A9" s="135">
        <v>40422</v>
      </c>
      <c r="B9" s="222">
        <v>494.15</v>
      </c>
      <c r="C9" s="222">
        <v>103987</v>
      </c>
      <c r="D9" s="222">
        <v>39818.92</v>
      </c>
      <c r="E9" s="224">
        <v>38.292209603123467</v>
      </c>
      <c r="F9" s="222">
        <v>108884.77</v>
      </c>
      <c r="G9" s="222">
        <v>33317.47</v>
      </c>
      <c r="H9" s="224">
        <v>30.598833978342427</v>
      </c>
      <c r="I9" s="222">
        <v>39818.03</v>
      </c>
      <c r="J9" s="224">
        <v>99.99</v>
      </c>
      <c r="K9" s="222">
        <v>33317.089999999997</v>
      </c>
      <c r="L9" s="224">
        <v>99.99</v>
      </c>
      <c r="M9" s="222">
        <v>122.68</v>
      </c>
      <c r="N9" s="224">
        <v>0.30810163134640267</v>
      </c>
      <c r="O9" s="222">
        <v>7531</v>
      </c>
      <c r="P9" s="222">
        <v>33317.47</v>
      </c>
      <c r="Q9" s="223">
        <v>4453.87</v>
      </c>
    </row>
    <row r="10" spans="1:17">
      <c r="A10" s="135">
        <v>40452</v>
      </c>
      <c r="B10" s="222">
        <v>527.04999999999995</v>
      </c>
      <c r="C10" s="222">
        <v>109697</v>
      </c>
      <c r="D10" s="222">
        <v>39527.93</v>
      </c>
      <c r="E10" s="224">
        <v>36.033738388470063</v>
      </c>
      <c r="F10" s="222">
        <v>118496.95</v>
      </c>
      <c r="G10" s="222">
        <v>34051.71</v>
      </c>
      <c r="H10" s="224">
        <v>28.736359880992719</v>
      </c>
      <c r="I10" s="222">
        <v>39527.300000000003</v>
      </c>
      <c r="J10" s="224">
        <v>99.99</v>
      </c>
      <c r="K10" s="222">
        <v>34051.279999999999</v>
      </c>
      <c r="L10" s="224">
        <v>99.99</v>
      </c>
      <c r="M10" s="222">
        <v>132.13999999999999</v>
      </c>
      <c r="N10" s="224">
        <v>0.33430059730869544</v>
      </c>
      <c r="O10" s="222">
        <v>9466.82</v>
      </c>
      <c r="P10" s="222">
        <v>34051.71</v>
      </c>
      <c r="Q10" s="223">
        <v>4371.21</v>
      </c>
    </row>
    <row r="11" spans="1:17">
      <c r="A11" s="135">
        <v>40483</v>
      </c>
      <c r="B11" s="222">
        <v>466.81</v>
      </c>
      <c r="C11" s="222">
        <v>95076</v>
      </c>
      <c r="D11" s="222">
        <v>35813.31</v>
      </c>
      <c r="E11" s="224">
        <v>37.668086583364882</v>
      </c>
      <c r="F11" s="222">
        <v>106000.47</v>
      </c>
      <c r="G11" s="222">
        <v>29811</v>
      </c>
      <c r="H11" s="224">
        <v>28.123460207299079</v>
      </c>
      <c r="I11" s="222">
        <v>35812.26</v>
      </c>
      <c r="J11" s="224">
        <v>99.99</v>
      </c>
      <c r="K11" s="222">
        <v>29810.51</v>
      </c>
      <c r="L11" s="224">
        <v>99.99</v>
      </c>
      <c r="M11" s="222">
        <v>98.46</v>
      </c>
      <c r="N11" s="224">
        <v>0.27493377966093174</v>
      </c>
      <c r="O11" s="222">
        <v>9877.7000000000007</v>
      </c>
      <c r="P11" s="222">
        <v>29811</v>
      </c>
      <c r="Q11" s="223">
        <v>4333.5600000000004</v>
      </c>
    </row>
    <row r="12" spans="1:17">
      <c r="A12" s="135">
        <v>40513</v>
      </c>
      <c r="B12" s="222">
        <v>410.43</v>
      </c>
      <c r="C12" s="222">
        <v>76404</v>
      </c>
      <c r="D12" s="222">
        <v>29534.39</v>
      </c>
      <c r="E12" s="224">
        <v>38.655554683000886</v>
      </c>
      <c r="F12" s="222">
        <v>81560.09</v>
      </c>
      <c r="G12" s="222">
        <v>20400.38</v>
      </c>
      <c r="H12" s="224">
        <v>25.012699225810074</v>
      </c>
      <c r="I12" s="222">
        <v>29533.86</v>
      </c>
      <c r="J12" s="224">
        <v>99.99</v>
      </c>
      <c r="K12" s="222">
        <v>20400.13</v>
      </c>
      <c r="L12" s="224">
        <v>99.99</v>
      </c>
      <c r="M12" s="222">
        <v>80.95</v>
      </c>
      <c r="N12" s="224">
        <v>0.27409217758870669</v>
      </c>
      <c r="O12" s="222">
        <v>6521.72</v>
      </c>
      <c r="P12" s="222">
        <v>20400.38</v>
      </c>
      <c r="Q12" s="223">
        <v>4254.18</v>
      </c>
    </row>
    <row r="13" spans="1:17">
      <c r="A13" s="201">
        <v>40544</v>
      </c>
      <c r="B13" s="98">
        <v>351.58</v>
      </c>
      <c r="C13" s="222">
        <v>62777</v>
      </c>
      <c r="D13" s="222">
        <v>24908.51</v>
      </c>
      <c r="E13" s="170">
        <v>39.67776414929034</v>
      </c>
      <c r="F13" s="222">
        <v>69857.55</v>
      </c>
      <c r="G13" s="222">
        <v>18659.689999999999</v>
      </c>
      <c r="H13" s="170">
        <v>26.711057000997023</v>
      </c>
      <c r="I13" s="222">
        <v>24907.85</v>
      </c>
      <c r="J13" s="170">
        <v>99.997350303169469</v>
      </c>
      <c r="K13" s="222">
        <v>18659.32</v>
      </c>
      <c r="L13" s="170">
        <v>99.998017116039989</v>
      </c>
      <c r="M13" s="98">
        <v>207.72</v>
      </c>
      <c r="N13" s="170">
        <v>0.83395395427545949</v>
      </c>
      <c r="O13" s="98">
        <v>6903.64</v>
      </c>
      <c r="P13" s="222">
        <v>18659.689999999999</v>
      </c>
      <c r="Q13" s="304">
        <v>4095.56</v>
      </c>
    </row>
    <row r="14" spans="1:17">
      <c r="A14" s="201">
        <v>40575</v>
      </c>
      <c r="B14" s="98">
        <v>368</v>
      </c>
      <c r="C14" s="222">
        <v>57627</v>
      </c>
      <c r="D14" s="222">
        <v>21567.67</v>
      </c>
      <c r="E14" s="170">
        <v>37.426327936557513</v>
      </c>
      <c r="F14" s="222">
        <v>68829.83</v>
      </c>
      <c r="G14" s="222">
        <v>16981.04</v>
      </c>
      <c r="H14" s="170">
        <v>24.67104742231675</v>
      </c>
      <c r="I14" s="222">
        <v>21566.85</v>
      </c>
      <c r="J14" s="170">
        <v>99.99</v>
      </c>
      <c r="K14" s="222">
        <v>16980.91</v>
      </c>
      <c r="L14" s="170">
        <v>99.99</v>
      </c>
      <c r="M14" s="98">
        <v>74.09</v>
      </c>
      <c r="N14" s="170">
        <v>0.34353649234821038</v>
      </c>
      <c r="O14" s="98">
        <v>5964.23</v>
      </c>
      <c r="P14" s="222">
        <v>16981.04</v>
      </c>
      <c r="Q14" s="304">
        <v>4095.61</v>
      </c>
    </row>
    <row r="15" spans="1:17">
      <c r="A15" s="201">
        <v>40603</v>
      </c>
      <c r="B15" s="98">
        <v>369.36</v>
      </c>
      <c r="C15" s="222">
        <v>63370</v>
      </c>
      <c r="D15" s="222">
        <v>24264.91</v>
      </c>
      <c r="E15" s="170">
        <v>38.290847404134446</v>
      </c>
      <c r="F15" s="222">
        <v>72456.58</v>
      </c>
      <c r="G15" s="222">
        <v>18221.97</v>
      </c>
      <c r="H15" s="170">
        <v>25.14881326168031</v>
      </c>
      <c r="I15" s="222">
        <v>24226.560000000001</v>
      </c>
      <c r="J15" s="170">
        <v>99.841952844663354</v>
      </c>
      <c r="K15" s="222">
        <v>18215.8</v>
      </c>
      <c r="L15" s="170">
        <v>99.966139775227376</v>
      </c>
      <c r="M15" s="98">
        <v>59.87</v>
      </c>
      <c r="N15" s="170">
        <v>0.24712546890685261</v>
      </c>
      <c r="O15" s="98">
        <v>6703.6930000000002</v>
      </c>
      <c r="P15" s="222">
        <v>18221.97</v>
      </c>
      <c r="Q15" s="304">
        <v>4137.7700000000004</v>
      </c>
    </row>
    <row r="16" spans="1:17">
      <c r="A16" s="201">
        <v>40634</v>
      </c>
      <c r="B16" s="222">
        <v>326.97000000000003</v>
      </c>
      <c r="C16" s="222">
        <v>62262</v>
      </c>
      <c r="D16" s="222">
        <v>21924.73</v>
      </c>
      <c r="E16" s="224">
        <v>35.213661623462144</v>
      </c>
      <c r="F16" s="222">
        <v>69336.259999999995</v>
      </c>
      <c r="G16" s="222">
        <v>17952.18</v>
      </c>
      <c r="H16" s="224">
        <v>25.891474388725321</v>
      </c>
      <c r="I16" s="222">
        <v>21924.49</v>
      </c>
      <c r="J16" s="224">
        <v>99.99</v>
      </c>
      <c r="K16" s="222">
        <v>17952.009999999998</v>
      </c>
      <c r="L16" s="224">
        <v>99.99</v>
      </c>
      <c r="M16" s="222">
        <v>83.41</v>
      </c>
      <c r="N16" s="224">
        <v>0.38044214483438377</v>
      </c>
      <c r="O16" s="222">
        <v>7363.96</v>
      </c>
      <c r="P16" s="222">
        <v>17952.18</v>
      </c>
      <c r="Q16" s="223">
        <v>4082.29</v>
      </c>
    </row>
    <row r="17" spans="1:17">
      <c r="A17" s="201">
        <v>40664</v>
      </c>
      <c r="B17" s="222">
        <v>336.28</v>
      </c>
      <c r="C17" s="222">
        <v>53874</v>
      </c>
      <c r="D17" s="222">
        <v>21465.97</v>
      </c>
      <c r="E17" s="224">
        <v>39.844767420276945</v>
      </c>
      <c r="F17" s="222">
        <v>59494.25</v>
      </c>
      <c r="G17" s="222">
        <v>15827.87</v>
      </c>
      <c r="H17" s="224">
        <v>26.604033162868685</v>
      </c>
      <c r="I17" s="222">
        <v>21465.46</v>
      </c>
      <c r="J17" s="224">
        <v>99.99</v>
      </c>
      <c r="K17" s="222">
        <v>15827.65</v>
      </c>
      <c r="L17" s="224">
        <v>99.99</v>
      </c>
      <c r="M17" s="222">
        <v>88.14</v>
      </c>
      <c r="N17" s="224">
        <v>0.41061314316115283</v>
      </c>
      <c r="O17" s="222">
        <v>5263.86</v>
      </c>
      <c r="P17" s="222">
        <v>15827.87</v>
      </c>
      <c r="Q17" s="223">
        <v>3988.89</v>
      </c>
    </row>
    <row r="18" spans="1:17">
      <c r="A18" s="201">
        <v>40695</v>
      </c>
      <c r="B18" s="222">
        <v>335</v>
      </c>
      <c r="C18" s="222">
        <v>57093</v>
      </c>
      <c r="D18" s="222">
        <v>21628.63</v>
      </c>
      <c r="E18" s="224">
        <v>37.883155553220185</v>
      </c>
      <c r="F18" s="222">
        <v>59337.3</v>
      </c>
      <c r="G18" s="222">
        <v>15982.58</v>
      </c>
      <c r="H18" s="224">
        <v>26.935536332121611</v>
      </c>
      <c r="I18" s="222">
        <v>21628.240000000002</v>
      </c>
      <c r="J18" s="224">
        <v>99.99</v>
      </c>
      <c r="K18" s="222">
        <v>15982.43</v>
      </c>
      <c r="L18" s="224">
        <v>99.99</v>
      </c>
      <c r="M18" s="222">
        <v>87.29</v>
      </c>
      <c r="N18" s="224">
        <v>0.40359271027138588</v>
      </c>
      <c r="O18" s="222">
        <v>5772.42</v>
      </c>
      <c r="P18" s="222">
        <v>15982.58</v>
      </c>
      <c r="Q18" s="223">
        <v>3962.91</v>
      </c>
    </row>
    <row r="19" spans="1:17">
      <c r="A19" s="201">
        <v>40725</v>
      </c>
      <c r="B19" s="222">
        <v>337.11</v>
      </c>
      <c r="C19" s="222">
        <v>62969</v>
      </c>
      <c r="D19" s="222">
        <v>23259.61</v>
      </c>
      <c r="E19" s="224">
        <v>36.93819180866776</v>
      </c>
      <c r="F19" s="222">
        <v>59554.67</v>
      </c>
      <c r="G19" s="222">
        <v>16217.08</v>
      </c>
      <c r="H19" s="224">
        <v>27.230576544207196</v>
      </c>
      <c r="I19" s="222">
        <v>23258.959999999999</v>
      </c>
      <c r="J19" s="224">
        <v>99.99</v>
      </c>
      <c r="K19" s="222">
        <v>16216.87</v>
      </c>
      <c r="L19" s="224">
        <v>99.99</v>
      </c>
      <c r="M19" s="222">
        <v>82.41</v>
      </c>
      <c r="N19" s="224">
        <v>0.35431506825756609</v>
      </c>
      <c r="O19" s="222">
        <v>5738.83</v>
      </c>
      <c r="P19" s="222">
        <v>16217.08</v>
      </c>
      <c r="Q19" s="223">
        <v>3795.43</v>
      </c>
    </row>
    <row r="20" spans="1:17">
      <c r="A20" s="201">
        <v>40756</v>
      </c>
      <c r="B20" s="222">
        <v>331.25</v>
      </c>
      <c r="C20" s="222">
        <v>56341</v>
      </c>
      <c r="D20" s="222">
        <v>22367.77</v>
      </c>
      <c r="E20" s="224">
        <v>39.700697538204857</v>
      </c>
      <c r="F20" s="222">
        <v>53300.75</v>
      </c>
      <c r="G20" s="222">
        <v>15048.79</v>
      </c>
      <c r="H20" s="224">
        <v>28.233730294601862</v>
      </c>
      <c r="I20" s="222">
        <v>22367.5</v>
      </c>
      <c r="J20" s="224">
        <v>99.99</v>
      </c>
      <c r="K20" s="222">
        <v>15048.63</v>
      </c>
      <c r="L20" s="224">
        <v>99.99</v>
      </c>
      <c r="M20" s="222">
        <v>37.25</v>
      </c>
      <c r="N20" s="224">
        <v>0.16653626914049402</v>
      </c>
      <c r="O20" s="222">
        <v>4934.5600000000004</v>
      </c>
      <c r="P20" s="222">
        <v>15048.79</v>
      </c>
      <c r="Q20" s="223">
        <v>3936.5</v>
      </c>
    </row>
    <row r="21" spans="1:17">
      <c r="A21" s="201">
        <v>40787</v>
      </c>
      <c r="B21" s="222">
        <v>333.58</v>
      </c>
      <c r="C21" s="222">
        <v>51748</v>
      </c>
      <c r="D21" s="222">
        <v>20057.759999999998</v>
      </c>
      <c r="E21" s="224">
        <v>38.760454510319235</v>
      </c>
      <c r="F21" s="222">
        <v>54359.92</v>
      </c>
      <c r="G21" s="222">
        <v>14093.66</v>
      </c>
      <c r="H21" s="224">
        <v>25.926565013340714</v>
      </c>
      <c r="I21" s="222">
        <v>20057.650000000001</v>
      </c>
      <c r="J21" s="224">
        <v>99.99</v>
      </c>
      <c r="K21" s="222">
        <v>14093.6</v>
      </c>
      <c r="L21" s="224">
        <v>99.99</v>
      </c>
      <c r="M21" s="222">
        <v>124.32</v>
      </c>
      <c r="N21" s="224">
        <v>0.61981338790935125</v>
      </c>
      <c r="O21" s="222">
        <v>4410.84</v>
      </c>
      <c r="P21" s="222">
        <v>14093.66</v>
      </c>
      <c r="Q21" s="223">
        <v>3746.64</v>
      </c>
    </row>
    <row r="22" spans="1:17">
      <c r="A22" s="201">
        <v>40817</v>
      </c>
      <c r="B22" s="222">
        <v>278.72000000000003</v>
      </c>
      <c r="C22" s="222">
        <v>37421</v>
      </c>
      <c r="D22" s="222">
        <v>15244.13</v>
      </c>
      <c r="E22" s="224">
        <v>40.736832259960984</v>
      </c>
      <c r="F22" s="222">
        <v>43515.17</v>
      </c>
      <c r="G22" s="222">
        <v>11408.19</v>
      </c>
      <c r="H22" s="224">
        <v>26.216581481814277</v>
      </c>
      <c r="I22" s="222">
        <v>15242.12</v>
      </c>
      <c r="J22" s="224">
        <v>99.986814596831707</v>
      </c>
      <c r="K22" s="222">
        <v>11408.12</v>
      </c>
      <c r="L22" s="224">
        <v>99.99</v>
      </c>
      <c r="M22" s="222">
        <v>57.13</v>
      </c>
      <c r="N22" s="224">
        <v>0.37481662655851022</v>
      </c>
      <c r="O22" s="222">
        <v>4488.3500000000004</v>
      </c>
      <c r="P22" s="222">
        <v>11408.19</v>
      </c>
      <c r="Q22" s="223">
        <v>3626.94</v>
      </c>
    </row>
    <row r="23" spans="1:17">
      <c r="A23" s="201">
        <v>40858</v>
      </c>
      <c r="B23" s="222">
        <v>295.23</v>
      </c>
      <c r="C23" s="222">
        <v>46388</v>
      </c>
      <c r="D23" s="222">
        <v>21068.81</v>
      </c>
      <c r="E23" s="224">
        <v>45.418664309735277</v>
      </c>
      <c r="F23" s="222">
        <v>43872.12</v>
      </c>
      <c r="G23" s="222">
        <v>11684.33</v>
      </c>
      <c r="H23" s="224">
        <v>26.632699764679707</v>
      </c>
      <c r="I23" s="222">
        <v>21068.62</v>
      </c>
      <c r="J23" s="224">
        <v>99.99</v>
      </c>
      <c r="K23" s="222">
        <v>11684.26</v>
      </c>
      <c r="L23" s="224">
        <v>99.99</v>
      </c>
      <c r="M23" s="222">
        <v>103.72</v>
      </c>
      <c r="N23" s="224">
        <v>0.49229612570733156</v>
      </c>
      <c r="O23" s="222">
        <v>4243.55</v>
      </c>
      <c r="P23" s="222">
        <v>11684.33</v>
      </c>
      <c r="Q23" s="223">
        <v>3567.27</v>
      </c>
    </row>
    <row r="24" spans="1:17">
      <c r="A24" s="201">
        <v>40888</v>
      </c>
      <c r="B24" s="222">
        <v>269.16000000000003</v>
      </c>
      <c r="C24" s="222">
        <v>40714</v>
      </c>
      <c r="D24" s="222">
        <v>17045.240000000002</v>
      </c>
      <c r="E24" s="224">
        <v>41.86579554944246</v>
      </c>
      <c r="F24" s="222">
        <v>39492.21</v>
      </c>
      <c r="G24" s="222">
        <v>11520.96</v>
      </c>
      <c r="H24" s="224">
        <v>29.172740649358442</v>
      </c>
      <c r="I24" s="222">
        <v>17044.669999999998</v>
      </c>
      <c r="J24" s="224">
        <v>99.99</v>
      </c>
      <c r="K24" s="222">
        <v>11520.78</v>
      </c>
      <c r="L24" s="224">
        <v>99.99</v>
      </c>
      <c r="M24" s="222">
        <v>43.35</v>
      </c>
      <c r="N24" s="224">
        <v>0.25433170604065669</v>
      </c>
      <c r="O24" s="222">
        <v>4526.3500000000004</v>
      </c>
      <c r="P24" s="222">
        <v>11520.96</v>
      </c>
      <c r="Q24" s="223">
        <v>3472.35</v>
      </c>
    </row>
    <row r="25" spans="1:17">
      <c r="A25" s="201">
        <v>40919</v>
      </c>
      <c r="B25" s="98">
        <v>351.85</v>
      </c>
      <c r="C25" s="222">
        <v>54648</v>
      </c>
      <c r="D25" s="222">
        <v>21140.19</v>
      </c>
      <c r="E25" s="170">
        <v>38.684288537549406</v>
      </c>
      <c r="F25" s="222">
        <v>52570.82</v>
      </c>
      <c r="G25" s="222">
        <v>13788.43</v>
      </c>
      <c r="H25" s="170">
        <v>26.228295468855155</v>
      </c>
      <c r="I25" s="222">
        <v>21139.88</v>
      </c>
      <c r="J25" s="170">
        <v>99.993803272345247</v>
      </c>
      <c r="K25" s="222">
        <v>13788.28</v>
      </c>
      <c r="L25" s="170">
        <v>99.99</v>
      </c>
      <c r="M25" s="98">
        <v>54.93</v>
      </c>
      <c r="N25" s="170">
        <v>0.25985293449794877</v>
      </c>
      <c r="O25" s="98">
        <v>4027.59</v>
      </c>
      <c r="P25" s="222">
        <v>13788.43</v>
      </c>
      <c r="Q25" s="304">
        <v>3470.5</v>
      </c>
    </row>
    <row r="26" spans="1:17">
      <c r="A26" s="201">
        <v>40951</v>
      </c>
      <c r="B26" s="98">
        <v>415.42</v>
      </c>
      <c r="C26" s="222">
        <v>68270</v>
      </c>
      <c r="D26" s="222">
        <v>24030.05</v>
      </c>
      <c r="E26" s="170">
        <v>35.198549875494365</v>
      </c>
      <c r="F26" s="222">
        <v>69946.92</v>
      </c>
      <c r="G26" s="222">
        <v>18772.27</v>
      </c>
      <c r="H26" s="170">
        <v>26.837879351942874</v>
      </c>
      <c r="I26" s="222">
        <v>24029.78</v>
      </c>
      <c r="J26" s="170">
        <v>99.99</v>
      </c>
      <c r="K26" s="222">
        <v>18772.11</v>
      </c>
      <c r="L26" s="170">
        <v>99.99</v>
      </c>
      <c r="M26" s="98">
        <v>46.84</v>
      </c>
      <c r="N26" s="170">
        <v>0.19492479748045968</v>
      </c>
      <c r="O26" s="98">
        <v>7403.59</v>
      </c>
      <c r="P26" s="222">
        <v>18772.27</v>
      </c>
      <c r="Q26" s="304">
        <v>3305.49</v>
      </c>
    </row>
    <row r="27" spans="1:17">
      <c r="A27" s="201">
        <v>40979</v>
      </c>
      <c r="B27" s="98">
        <v>333.4</v>
      </c>
      <c r="C27" s="222">
        <v>62409</v>
      </c>
      <c r="D27" s="222">
        <v>26765.88</v>
      </c>
      <c r="E27" s="170">
        <v>42.887852713550934</v>
      </c>
      <c r="F27" s="222">
        <v>62717.17</v>
      </c>
      <c r="G27" s="222">
        <v>19263.36</v>
      </c>
      <c r="H27" s="170">
        <v>30.714651187226721</v>
      </c>
      <c r="I27" s="222">
        <v>26762.92</v>
      </c>
      <c r="J27" s="170">
        <v>99.98894114447198</v>
      </c>
      <c r="K27" s="222">
        <v>19262.490000000002</v>
      </c>
      <c r="L27" s="170">
        <v>99.99</v>
      </c>
      <c r="M27" s="98">
        <v>119.61</v>
      </c>
      <c r="N27" s="170">
        <v>0.44692432664298221</v>
      </c>
      <c r="O27" s="98">
        <v>7804.14</v>
      </c>
      <c r="P27" s="222">
        <v>19263.36</v>
      </c>
      <c r="Q27" s="304">
        <v>3334.88</v>
      </c>
    </row>
    <row r="28" spans="1:17">
      <c r="A28" s="201">
        <v>41011</v>
      </c>
      <c r="B28" s="222">
        <v>253.33</v>
      </c>
      <c r="C28" s="222">
        <v>41605</v>
      </c>
      <c r="D28" s="222">
        <v>16329.66</v>
      </c>
      <c r="E28" s="224">
        <v>39.249272923927414</v>
      </c>
      <c r="F28" s="222">
        <v>42305.46</v>
      </c>
      <c r="G28" s="222">
        <v>12174.18</v>
      </c>
      <c r="H28" s="224">
        <v>28.776852916857543</v>
      </c>
      <c r="I28" s="222">
        <v>16329.47</v>
      </c>
      <c r="J28" s="224">
        <v>99.99</v>
      </c>
      <c r="K28" s="222">
        <v>12173.95</v>
      </c>
      <c r="L28" s="224">
        <v>99.99</v>
      </c>
      <c r="M28" s="222">
        <v>73.260000000000005</v>
      </c>
      <c r="N28" s="224">
        <v>0.44863672856498099</v>
      </c>
      <c r="O28" s="222">
        <v>4493.22</v>
      </c>
      <c r="P28" s="222">
        <v>12174.18</v>
      </c>
      <c r="Q28" s="223">
        <v>3239.75</v>
      </c>
    </row>
    <row r="29" spans="1:17">
      <c r="A29" s="201">
        <v>41041</v>
      </c>
      <c r="B29" s="222">
        <v>269.33999999999997</v>
      </c>
      <c r="C29" s="222">
        <v>41953</v>
      </c>
      <c r="D29" s="222">
        <v>16528</v>
      </c>
      <c r="E29" s="224">
        <v>39.39646747550831</v>
      </c>
      <c r="F29" s="222">
        <v>41654.6</v>
      </c>
      <c r="G29" s="222">
        <v>10211.120000000001</v>
      </c>
      <c r="H29" s="224">
        <v>24.51378719277103</v>
      </c>
      <c r="I29" s="222">
        <v>16527.830000000002</v>
      </c>
      <c r="J29" s="224">
        <v>99.99</v>
      </c>
      <c r="K29" s="222">
        <v>10210.99</v>
      </c>
      <c r="L29" s="224">
        <v>99.99</v>
      </c>
      <c r="M29" s="222">
        <v>39.86</v>
      </c>
      <c r="N29" s="224">
        <v>0.24116898588622945</v>
      </c>
      <c r="O29" s="222">
        <v>3570.96</v>
      </c>
      <c r="P29" s="222">
        <v>10211.120000000001</v>
      </c>
      <c r="Q29" s="223">
        <v>3139.29</v>
      </c>
    </row>
    <row r="30" spans="1:17">
      <c r="A30" s="201">
        <v>41072</v>
      </c>
      <c r="B30" s="222">
        <v>254.9</v>
      </c>
      <c r="C30" s="222">
        <v>39880</v>
      </c>
      <c r="D30" s="222">
        <v>16010.66</v>
      </c>
      <c r="E30" s="224">
        <v>40.147091273821459</v>
      </c>
      <c r="F30" s="222">
        <v>44314.720000000001</v>
      </c>
      <c r="G30" s="222">
        <v>13453.85</v>
      </c>
      <c r="H30" s="224">
        <v>30.359776615986746</v>
      </c>
      <c r="I30" s="222">
        <v>16009.84</v>
      </c>
      <c r="J30" s="224">
        <v>99.994878412257833</v>
      </c>
      <c r="K30" s="222">
        <v>13453.7</v>
      </c>
      <c r="L30" s="224">
        <v>99.99</v>
      </c>
      <c r="M30" s="222">
        <v>31.92</v>
      </c>
      <c r="N30" s="224">
        <v>0.19937738290951068</v>
      </c>
      <c r="O30" s="222">
        <v>6874.74</v>
      </c>
      <c r="P30" s="222">
        <v>13453.85</v>
      </c>
      <c r="Q30" s="223">
        <v>3134.44</v>
      </c>
    </row>
    <row r="31" spans="1:17">
      <c r="A31" s="201">
        <v>41094</v>
      </c>
      <c r="B31" s="222">
        <v>280.16000000000003</v>
      </c>
      <c r="C31" s="222">
        <v>47728</v>
      </c>
      <c r="D31" s="222">
        <v>19563.09</v>
      </c>
      <c r="E31" s="224">
        <v>40.98870683875294</v>
      </c>
      <c r="F31" s="222">
        <v>44474.58</v>
      </c>
      <c r="G31" s="222">
        <v>13100.06</v>
      </c>
      <c r="H31" s="224">
        <v>29.455162926777493</v>
      </c>
      <c r="I31" s="222">
        <v>19562.96</v>
      </c>
      <c r="J31" s="224">
        <v>99.99</v>
      </c>
      <c r="K31" s="222">
        <v>13100</v>
      </c>
      <c r="L31" s="224">
        <v>99.99</v>
      </c>
      <c r="M31" s="222">
        <v>53.78</v>
      </c>
      <c r="N31" s="224">
        <v>0.2749072737458953</v>
      </c>
      <c r="O31" s="222">
        <v>5084.96</v>
      </c>
      <c r="P31" s="222">
        <v>13100.06</v>
      </c>
      <c r="Q31" s="223">
        <v>3040.13</v>
      </c>
    </row>
    <row r="32" spans="1:17">
      <c r="A32" s="201">
        <v>41133</v>
      </c>
      <c r="B32" s="222">
        <v>269.75</v>
      </c>
      <c r="C32" s="222">
        <v>41623</v>
      </c>
      <c r="D32" s="222">
        <v>17774.36</v>
      </c>
      <c r="E32" s="224">
        <v>42.703216971386013</v>
      </c>
      <c r="F32" s="222">
        <v>42788.82</v>
      </c>
      <c r="G32" s="222">
        <v>13054.9</v>
      </c>
      <c r="H32" s="224">
        <v>30.51007249089832</v>
      </c>
      <c r="I32" s="222">
        <v>17774.330000000002</v>
      </c>
      <c r="J32" s="224">
        <v>99.99</v>
      </c>
      <c r="K32" s="222">
        <v>13054.89</v>
      </c>
      <c r="L32" s="224">
        <v>99.99</v>
      </c>
      <c r="M32" s="222">
        <v>48.08</v>
      </c>
      <c r="N32" s="224">
        <v>0.27050246057094696</v>
      </c>
      <c r="O32" s="222">
        <v>5155.1899999999996</v>
      </c>
      <c r="P32" s="222">
        <v>13054.9</v>
      </c>
      <c r="Q32" s="223">
        <v>3074.89</v>
      </c>
    </row>
    <row r="33" spans="1:17">
      <c r="A33" s="201">
        <v>41172</v>
      </c>
      <c r="B33" s="222">
        <v>277.61</v>
      </c>
      <c r="C33" s="222">
        <v>45209</v>
      </c>
      <c r="D33" s="222">
        <v>19002.72</v>
      </c>
      <c r="E33" s="224">
        <v>42.03304651728638</v>
      </c>
      <c r="F33" s="222">
        <v>45501.32</v>
      </c>
      <c r="G33" s="222">
        <v>14577.03</v>
      </c>
      <c r="H33" s="224">
        <v>32.036499160903467</v>
      </c>
      <c r="I33" s="222">
        <v>18779.22</v>
      </c>
      <c r="J33" s="224">
        <v>98.8238525853141</v>
      </c>
      <c r="K33" s="222">
        <v>14571.75</v>
      </c>
      <c r="L33" s="224">
        <v>99.963778629803187</v>
      </c>
      <c r="M33" s="222">
        <v>61.5</v>
      </c>
      <c r="N33" s="224">
        <v>0.32748964014479831</v>
      </c>
      <c r="O33" s="222">
        <v>5094.6899999999996</v>
      </c>
      <c r="P33" s="222">
        <v>14577.03</v>
      </c>
      <c r="Q33" s="223">
        <v>3015.11</v>
      </c>
    </row>
    <row r="34" spans="1:17">
      <c r="A34" s="201">
        <v>41211</v>
      </c>
      <c r="B34" s="222">
        <v>298.02</v>
      </c>
      <c r="C34" s="222">
        <v>53435</v>
      </c>
      <c r="D34" s="222">
        <v>22975.79</v>
      </c>
      <c r="E34" s="224">
        <v>42.997641994947131</v>
      </c>
      <c r="F34" s="222">
        <v>51030.19</v>
      </c>
      <c r="G34" s="222">
        <v>16325.61</v>
      </c>
      <c r="H34" s="224">
        <v>31.992061953913947</v>
      </c>
      <c r="I34" s="222">
        <v>22133.64</v>
      </c>
      <c r="J34" s="224">
        <v>96.334620050061375</v>
      </c>
      <c r="K34" s="222">
        <v>16304.27</v>
      </c>
      <c r="L34" s="224">
        <v>99.86928512931523</v>
      </c>
      <c r="M34" s="222">
        <v>39.93</v>
      </c>
      <c r="N34" s="224">
        <v>0.18040412693077146</v>
      </c>
      <c r="O34" s="222">
        <v>6095.61</v>
      </c>
      <c r="P34" s="222">
        <v>16325.61</v>
      </c>
      <c r="Q34" s="223">
        <v>3009.73</v>
      </c>
    </row>
    <row r="35" spans="1:17">
      <c r="A35" s="201">
        <v>41220</v>
      </c>
      <c r="B35" s="222">
        <v>270.97000000000003</v>
      </c>
      <c r="C35" s="222">
        <v>47510</v>
      </c>
      <c r="D35" s="222">
        <v>19634.97</v>
      </c>
      <c r="E35" s="224">
        <v>41.32807829930541</v>
      </c>
      <c r="F35" s="222">
        <v>47782.96</v>
      </c>
      <c r="G35" s="222">
        <v>13484.031157635001</v>
      </c>
      <c r="H35" s="224">
        <v>28.21932998214217</v>
      </c>
      <c r="I35" s="222">
        <v>19634.922559999999</v>
      </c>
      <c r="J35" s="224">
        <v>99.99</v>
      </c>
      <c r="K35" s="222">
        <v>13483.989745135003</v>
      </c>
      <c r="L35" s="224">
        <v>99.99</v>
      </c>
      <c r="M35" s="222">
        <v>45.46</v>
      </c>
      <c r="N35" s="224">
        <v>0.23152625054203424</v>
      </c>
      <c r="O35" s="222">
        <v>4886.6104643999997</v>
      </c>
      <c r="P35" s="222">
        <v>13484.031157635001</v>
      </c>
      <c r="Q35" s="223">
        <v>3020.68</v>
      </c>
    </row>
    <row r="36" spans="1:17">
      <c r="A36" s="201">
        <v>41259</v>
      </c>
      <c r="B36" s="222">
        <v>285.02548999999993</v>
      </c>
      <c r="C36" s="222">
        <v>54235</v>
      </c>
      <c r="D36" s="222">
        <v>22822.663430000001</v>
      </c>
      <c r="E36" s="224">
        <v>42.081060993823179</v>
      </c>
      <c r="F36" s="222">
        <v>50377.24</v>
      </c>
      <c r="G36" s="222">
        <v>15795.974491101999</v>
      </c>
      <c r="H36" s="224">
        <v>31.355378919333411</v>
      </c>
      <c r="I36" s="222">
        <v>22822.61983</v>
      </c>
      <c r="J36" s="224">
        <v>99.99</v>
      </c>
      <c r="K36" s="222">
        <v>15795.933793252001</v>
      </c>
      <c r="L36" s="224">
        <v>99.99</v>
      </c>
      <c r="M36" s="222">
        <v>48.159230000000001</v>
      </c>
      <c r="N36" s="224">
        <v>0.21101534512131423</v>
      </c>
      <c r="O36" s="222">
        <v>5961.5977730809982</v>
      </c>
      <c r="P36" s="222">
        <v>15795.974491101999</v>
      </c>
      <c r="Q36" s="223">
        <v>3088.31</v>
      </c>
    </row>
    <row r="37" spans="1:17">
      <c r="A37" s="202">
        <v>41298</v>
      </c>
      <c r="B37" s="355">
        <v>317.68</v>
      </c>
      <c r="C37" s="355">
        <v>63121</v>
      </c>
      <c r="D37" s="355">
        <v>28950.17</v>
      </c>
      <c r="E37" s="356">
        <v>45.864561714801724</v>
      </c>
      <c r="F37" s="355">
        <v>56661.68</v>
      </c>
      <c r="G37" s="355">
        <v>17741.53</v>
      </c>
      <c r="H37" s="356">
        <v>31.311337750663231</v>
      </c>
      <c r="I37" s="355">
        <v>28950.15</v>
      </c>
      <c r="J37" s="356">
        <v>99.99</v>
      </c>
      <c r="K37" s="355">
        <v>17741.32</v>
      </c>
      <c r="L37" s="356">
        <v>99.99</v>
      </c>
      <c r="M37" s="355">
        <v>62.19</v>
      </c>
      <c r="N37" s="356">
        <v>0.21481753980549323</v>
      </c>
      <c r="O37" s="355">
        <v>6026.31</v>
      </c>
      <c r="P37" s="355">
        <v>17741.53</v>
      </c>
      <c r="Q37" s="383">
        <v>3075.78</v>
      </c>
    </row>
    <row r="38" spans="1:17">
      <c r="A38" s="202">
        <v>41309</v>
      </c>
      <c r="B38" s="355">
        <v>239.55</v>
      </c>
      <c r="C38" s="355">
        <v>45816</v>
      </c>
      <c r="D38" s="355">
        <v>22159.32</v>
      </c>
      <c r="E38" s="356">
        <v>48.365898376113151</v>
      </c>
      <c r="F38" s="355">
        <v>42137.95</v>
      </c>
      <c r="G38" s="355">
        <v>14371.44</v>
      </c>
      <c r="H38" s="356">
        <v>34.105693323951449</v>
      </c>
      <c r="I38" s="355">
        <v>22159.11</v>
      </c>
      <c r="J38" s="356">
        <v>99.99</v>
      </c>
      <c r="K38" s="355">
        <v>14371.29</v>
      </c>
      <c r="L38" s="356">
        <v>99.99</v>
      </c>
      <c r="M38" s="355">
        <v>63.79</v>
      </c>
      <c r="N38" s="356">
        <v>0.28787257249952725</v>
      </c>
      <c r="O38" s="355">
        <v>6411.06</v>
      </c>
      <c r="P38" s="355">
        <v>14371.44</v>
      </c>
      <c r="Q38" s="383">
        <v>3046.71</v>
      </c>
    </row>
    <row r="39" spans="1:17">
      <c r="A39" s="202">
        <v>41334</v>
      </c>
      <c r="B39" s="355">
        <v>218.75453999999999</v>
      </c>
      <c r="C39" s="355">
        <v>45103</v>
      </c>
      <c r="D39" s="355">
        <v>21465.95204</v>
      </c>
      <c r="E39" s="356">
        <v>47.593180143227727</v>
      </c>
      <c r="F39" s="355">
        <v>39744.92</v>
      </c>
      <c r="G39" s="355">
        <v>14200.02</v>
      </c>
      <c r="H39" s="356">
        <v>35.727281426222518</v>
      </c>
      <c r="I39" s="355">
        <v>21465.891449999999</v>
      </c>
      <c r="J39" s="356">
        <v>99.99</v>
      </c>
      <c r="K39" s="355">
        <v>14199.779421026999</v>
      </c>
      <c r="L39" s="356">
        <v>99.99</v>
      </c>
      <c r="M39" s="355">
        <v>27.344999999999999</v>
      </c>
      <c r="N39" s="356">
        <v>0.12738814068679175</v>
      </c>
      <c r="O39" s="355">
        <v>5559.3935779000003</v>
      </c>
      <c r="P39" s="355">
        <v>14200.02</v>
      </c>
      <c r="Q39" s="383">
        <v>3243.1</v>
      </c>
    </row>
    <row r="40" spans="1:17">
      <c r="A40" s="202">
        <v>41365</v>
      </c>
      <c r="B40" s="355">
        <v>220.15802999999997</v>
      </c>
      <c r="C40" s="355">
        <v>35267</v>
      </c>
      <c r="D40" s="355">
        <v>14528.23316</v>
      </c>
      <c r="E40" s="356">
        <v>41.194978762015481</v>
      </c>
      <c r="F40" s="355">
        <v>40980.019999999997</v>
      </c>
      <c r="G40" s="355">
        <v>10685.00607732</v>
      </c>
      <c r="H40" s="356">
        <v>26.073696589996786</v>
      </c>
      <c r="I40" s="355">
        <v>14528.197109999999</v>
      </c>
      <c r="J40" s="356">
        <v>99.99</v>
      </c>
      <c r="K40" s="355">
        <v>10684.96</v>
      </c>
      <c r="L40" s="356">
        <v>99.99</v>
      </c>
      <c r="M40" s="355">
        <v>49.151200000000003</v>
      </c>
      <c r="N40" s="356">
        <v>0.33831589444892934</v>
      </c>
      <c r="O40" s="355">
        <v>4205.2882030000001</v>
      </c>
      <c r="P40" s="355">
        <v>10685.00607732</v>
      </c>
      <c r="Q40" s="383">
        <v>3324.81</v>
      </c>
    </row>
    <row r="41" spans="1:17">
      <c r="A41" s="202">
        <v>41395</v>
      </c>
      <c r="B41" s="355">
        <v>241.37</v>
      </c>
      <c r="C41" s="355">
        <v>40349</v>
      </c>
      <c r="D41" s="355">
        <v>18209.402010000002</v>
      </c>
      <c r="E41" s="356">
        <v>45.129747973927486</v>
      </c>
      <c r="F41" s="355">
        <v>49996.07</v>
      </c>
      <c r="G41" s="355">
        <v>18021.921098803003</v>
      </c>
      <c r="H41" s="356">
        <v>36.046675466297657</v>
      </c>
      <c r="I41" s="355">
        <v>18209.297930000001</v>
      </c>
      <c r="J41" s="356">
        <v>99.99</v>
      </c>
      <c r="K41" s="355">
        <v>18021.698044818</v>
      </c>
      <c r="L41" s="356">
        <v>99.99</v>
      </c>
      <c r="M41" s="355">
        <v>49.69</v>
      </c>
      <c r="N41" s="356">
        <v>0.27288256906453939</v>
      </c>
      <c r="O41" s="355">
        <v>5159.7381158999997</v>
      </c>
      <c r="P41" s="355">
        <v>18021.921098803003</v>
      </c>
      <c r="Q41" s="383">
        <v>3779.93</v>
      </c>
    </row>
    <row r="42" spans="1:17">
      <c r="A42" s="202">
        <v>41426</v>
      </c>
      <c r="B42" s="355">
        <v>245.36</v>
      </c>
      <c r="C42" s="355">
        <v>33323</v>
      </c>
      <c r="D42" s="355">
        <v>14805.160459999999</v>
      </c>
      <c r="E42" s="356">
        <v>44.429254448879149</v>
      </c>
      <c r="F42" s="355">
        <v>36377.410000000003</v>
      </c>
      <c r="G42" s="355">
        <v>11595.435890176001</v>
      </c>
      <c r="H42" s="356">
        <v>31.87537510277944</v>
      </c>
      <c r="I42" s="355">
        <v>14805.03031</v>
      </c>
      <c r="J42" s="356">
        <v>99.99</v>
      </c>
      <c r="K42" s="355">
        <v>11595.363379026001</v>
      </c>
      <c r="L42" s="356">
        <v>99.99</v>
      </c>
      <c r="M42" s="355">
        <v>29.2483</v>
      </c>
      <c r="N42" s="356">
        <v>0.19755650199678654</v>
      </c>
      <c r="O42" s="355">
        <v>5391.7828908999991</v>
      </c>
      <c r="P42" s="355">
        <v>11595.435890176001</v>
      </c>
      <c r="Q42" s="383">
        <v>3267.84</v>
      </c>
    </row>
    <row r="43" spans="1:17">
      <c r="A43" s="202">
        <v>41456</v>
      </c>
      <c r="B43" s="355">
        <v>342.74</v>
      </c>
      <c r="C43" s="355">
        <v>37644</v>
      </c>
      <c r="D43" s="355">
        <v>16493.227210000001</v>
      </c>
      <c r="E43" s="356">
        <v>43.813694639251942</v>
      </c>
      <c r="F43" s="355">
        <v>41535.120000000003</v>
      </c>
      <c r="G43" s="355">
        <v>13503.692024108999</v>
      </c>
      <c r="H43" s="356">
        <v>32.511503576031558</v>
      </c>
      <c r="I43" s="355">
        <v>16493.180560000001</v>
      </c>
      <c r="J43" s="356">
        <v>99.99</v>
      </c>
      <c r="K43" s="355">
        <v>13503.660929759</v>
      </c>
      <c r="L43" s="356">
        <v>99.99</v>
      </c>
      <c r="M43" s="355">
        <v>26.01</v>
      </c>
      <c r="N43" s="356">
        <v>0.15770154158792524</v>
      </c>
      <c r="O43" s="355">
        <v>5590.4852455</v>
      </c>
      <c r="P43" s="355">
        <v>13503.692024108999</v>
      </c>
      <c r="Q43" s="383">
        <v>3169.95</v>
      </c>
    </row>
    <row r="44" spans="1:17">
      <c r="A44" s="202">
        <v>41487</v>
      </c>
      <c r="B44" s="355">
        <v>340.22855999999996</v>
      </c>
      <c r="C44" s="355">
        <v>35412</v>
      </c>
      <c r="D44" s="355">
        <v>15151.035830000001</v>
      </c>
      <c r="E44" s="356">
        <v>42.785032841974477</v>
      </c>
      <c r="F44" s="355">
        <v>40875.72</v>
      </c>
      <c r="G44" s="355">
        <v>13141.780130948</v>
      </c>
      <c r="H44" s="356">
        <v>32.150577729145816</v>
      </c>
      <c r="I44" s="355">
        <v>15127.04808</v>
      </c>
      <c r="J44" s="356">
        <v>99.841675841380408</v>
      </c>
      <c r="K44" s="355">
        <v>13141.393793128</v>
      </c>
      <c r="L44" s="356">
        <v>99.99</v>
      </c>
      <c r="M44" s="355">
        <v>40.593330000000002</v>
      </c>
      <c r="N44" s="356">
        <v>0.26834931564519759</v>
      </c>
      <c r="O44" s="355">
        <v>5692.6170518999998</v>
      </c>
      <c r="P44" s="355">
        <v>13141.780130948</v>
      </c>
      <c r="Q44" s="383">
        <v>3029.61</v>
      </c>
    </row>
    <row r="45" spans="1:17">
      <c r="A45" s="202">
        <v>41518</v>
      </c>
      <c r="B45" s="355">
        <v>318.64999999999998</v>
      </c>
      <c r="C45" s="355">
        <v>36375</v>
      </c>
      <c r="D45" s="355">
        <v>16406.60354</v>
      </c>
      <c r="E45" s="356">
        <v>45.104064714776634</v>
      </c>
      <c r="F45" s="355">
        <v>39898.47</v>
      </c>
      <c r="G45" s="355">
        <v>12630.007984587</v>
      </c>
      <c r="H45" s="356">
        <v>31.655369202345351</v>
      </c>
      <c r="I45" s="355">
        <v>16406.571899999999</v>
      </c>
      <c r="J45" s="356">
        <v>99.99</v>
      </c>
      <c r="K45" s="355">
        <v>12629.972996587001</v>
      </c>
      <c r="L45" s="356">
        <v>99.99</v>
      </c>
      <c r="M45" s="355">
        <v>43.663130000000002</v>
      </c>
      <c r="N45" s="356">
        <v>0.26613195167236614</v>
      </c>
      <c r="O45" s="355">
        <v>5443.9653664999996</v>
      </c>
      <c r="P45" s="355">
        <v>12630.007984587</v>
      </c>
      <c r="Q45" s="383">
        <v>3041.76</v>
      </c>
    </row>
    <row r="46" spans="1:17">
      <c r="A46" s="202">
        <v>41548</v>
      </c>
      <c r="B46" s="355">
        <v>328.05</v>
      </c>
      <c r="C46" s="355">
        <v>40134</v>
      </c>
      <c r="D46" s="355">
        <v>19425.32</v>
      </c>
      <c r="E46" s="356">
        <v>48.401156126974634</v>
      </c>
      <c r="F46" s="355">
        <v>41018.410000000003</v>
      </c>
      <c r="G46" s="355">
        <v>12784.59</v>
      </c>
      <c r="H46" s="356">
        <v>31.167931667756012</v>
      </c>
      <c r="I46" s="355">
        <v>19424.66</v>
      </c>
      <c r="J46" s="356">
        <v>99.99</v>
      </c>
      <c r="K46" s="355">
        <v>12784.41</v>
      </c>
      <c r="L46" s="356">
        <v>99.99</v>
      </c>
      <c r="M46" s="355">
        <v>33.69</v>
      </c>
      <c r="N46" s="356">
        <v>0.17343932918259572</v>
      </c>
      <c r="O46" s="355">
        <v>5113.8500000000004</v>
      </c>
      <c r="P46" s="355">
        <v>12784.59</v>
      </c>
      <c r="Q46" s="383">
        <v>3016.58</v>
      </c>
    </row>
    <row r="47" spans="1:17">
      <c r="A47" s="202">
        <v>41579</v>
      </c>
      <c r="B47" s="355">
        <v>314.76</v>
      </c>
      <c r="C47" s="355">
        <v>36548</v>
      </c>
      <c r="D47" s="355">
        <v>17015.806860000001</v>
      </c>
      <c r="E47" s="356">
        <v>46.55742273175003</v>
      </c>
      <c r="F47" s="355">
        <v>40767.61</v>
      </c>
      <c r="G47" s="355">
        <v>13212.398799529999</v>
      </c>
      <c r="H47" s="356">
        <v>32.409059053326892</v>
      </c>
      <c r="I47" s="355">
        <v>17015.805609999999</v>
      </c>
      <c r="J47" s="356">
        <v>99.99</v>
      </c>
      <c r="K47" s="355">
        <v>13212.373248155</v>
      </c>
      <c r="L47" s="356">
        <v>99.99</v>
      </c>
      <c r="M47" s="355">
        <v>84.209569999999999</v>
      </c>
      <c r="N47" s="356">
        <v>0.49489029159166564</v>
      </c>
      <c r="O47" s="355">
        <v>5791.0069418000003</v>
      </c>
      <c r="P47" s="355">
        <v>13212.398799529999</v>
      </c>
      <c r="Q47" s="383">
        <v>3018.14</v>
      </c>
    </row>
    <row r="48" spans="1:17">
      <c r="A48" s="201">
        <v>41609</v>
      </c>
      <c r="B48" s="222">
        <v>327.83019000000007</v>
      </c>
      <c r="C48" s="222">
        <v>42101</v>
      </c>
      <c r="D48" s="222">
        <v>20505.25549</v>
      </c>
      <c r="E48" s="224">
        <v>48.704913161207571</v>
      </c>
      <c r="F48" s="222">
        <v>43566.18</v>
      </c>
      <c r="G48" s="222">
        <v>16068.780477444001</v>
      </c>
      <c r="H48" s="224">
        <v>36.883611272422783</v>
      </c>
      <c r="I48" s="222">
        <v>20504.90206</v>
      </c>
      <c r="J48" s="224">
        <v>99.99</v>
      </c>
      <c r="K48" s="222">
        <v>16065.750976853999</v>
      </c>
      <c r="L48" s="224">
        <v>99.98114666763756</v>
      </c>
      <c r="M48" s="222">
        <v>47.329210000000003</v>
      </c>
      <c r="N48" s="224">
        <v>0.2308190005565918</v>
      </c>
      <c r="O48" s="222">
        <v>6223.3594357000011</v>
      </c>
      <c r="P48" s="222">
        <v>16068.780477444001</v>
      </c>
      <c r="Q48" s="223">
        <v>3395.7</v>
      </c>
    </row>
    <row r="49" spans="1:18">
      <c r="A49" s="202">
        <v>41663</v>
      </c>
      <c r="B49" s="355">
        <v>360.35962999999998</v>
      </c>
      <c r="C49" s="355">
        <v>46996</v>
      </c>
      <c r="D49" s="355">
        <v>23708.02058</v>
      </c>
      <c r="E49" s="356">
        <v>50.446890331092007</v>
      </c>
      <c r="F49" s="355">
        <v>49673.04</v>
      </c>
      <c r="G49" s="355">
        <v>18527.669418947997</v>
      </c>
      <c r="H49" s="356">
        <v>37.299246067782441</v>
      </c>
      <c r="I49" s="355">
        <v>23707.89719</v>
      </c>
      <c r="J49" s="356">
        <v>99.99</v>
      </c>
      <c r="K49" s="355">
        <v>18527.366215352999</v>
      </c>
      <c r="L49" s="356">
        <v>99.99</v>
      </c>
      <c r="M49" s="355">
        <v>42.635829999999999</v>
      </c>
      <c r="N49" s="356">
        <v>0.17983809216948946</v>
      </c>
      <c r="O49" s="355">
        <v>7125.7387310000004</v>
      </c>
      <c r="P49" s="355">
        <v>18527.669418947997</v>
      </c>
      <c r="Q49" s="383">
        <v>3194.44</v>
      </c>
    </row>
    <row r="50" spans="1:18">
      <c r="A50" s="202">
        <v>41674</v>
      </c>
      <c r="B50" s="355">
        <v>252.96</v>
      </c>
      <c r="C50" s="355">
        <v>30743</v>
      </c>
      <c r="D50" s="355">
        <v>16534.40252</v>
      </c>
      <c r="E50" s="356">
        <v>53.782657905864752</v>
      </c>
      <c r="F50" s="355">
        <v>34851.65</v>
      </c>
      <c r="G50" s="355">
        <v>13235.737578987</v>
      </c>
      <c r="H50" s="356">
        <v>37.977362847919679</v>
      </c>
      <c r="I50" s="355">
        <v>16533.97409</v>
      </c>
      <c r="J50" s="356">
        <v>99.99</v>
      </c>
      <c r="K50" s="355">
        <v>13235.047495372002</v>
      </c>
      <c r="L50" s="356">
        <v>99.994786209601997</v>
      </c>
      <c r="M50" s="355">
        <v>30.39631</v>
      </c>
      <c r="N50" s="356">
        <v>0.18384152433373022</v>
      </c>
      <c r="O50" s="355">
        <v>5613.2953673000002</v>
      </c>
      <c r="P50" s="355">
        <v>13235.737578987</v>
      </c>
      <c r="Q50" s="383">
        <v>3437.48</v>
      </c>
    </row>
    <row r="51" spans="1:18">
      <c r="A51" s="202">
        <v>41699</v>
      </c>
      <c r="B51" s="355">
        <v>339.63</v>
      </c>
      <c r="C51" s="355">
        <v>65057</v>
      </c>
      <c r="D51" s="355">
        <v>38464.869709999999</v>
      </c>
      <c r="E51" s="356">
        <v>59.124874663756401</v>
      </c>
      <c r="F51" s="355">
        <v>62124.5</v>
      </c>
      <c r="G51" s="355">
        <v>26835.828327248993</v>
      </c>
      <c r="H51" s="356">
        <v>43.196852010477336</v>
      </c>
      <c r="I51" s="355">
        <v>38464.831660000003</v>
      </c>
      <c r="J51" s="356">
        <v>99.999901078567845</v>
      </c>
      <c r="K51" s="355">
        <v>26835.778305148997</v>
      </c>
      <c r="L51" s="356">
        <v>99.999813599567773</v>
      </c>
      <c r="M51" s="355">
        <v>52.74</v>
      </c>
      <c r="N51" s="356">
        <v>0.13711226001502277</v>
      </c>
      <c r="O51" s="355">
        <v>106541.58916488099</v>
      </c>
      <c r="P51" s="355">
        <v>26835.828327248993</v>
      </c>
      <c r="Q51" s="383">
        <v>3360.38</v>
      </c>
    </row>
    <row r="52" spans="1:18">
      <c r="A52" s="202">
        <v>41730</v>
      </c>
      <c r="B52" s="355">
        <v>423.42</v>
      </c>
      <c r="C52" s="355">
        <v>57044</v>
      </c>
      <c r="D52" s="355">
        <v>30140.69944</v>
      </c>
      <c r="E52" s="356">
        <v>52.83763312530678</v>
      </c>
      <c r="F52" s="355">
        <v>49716.26</v>
      </c>
      <c r="G52" s="355">
        <v>16130.221933780998</v>
      </c>
      <c r="H52" s="356">
        <v>32.444560258114748</v>
      </c>
      <c r="I52" s="355">
        <v>30123.70624</v>
      </c>
      <c r="J52" s="356">
        <v>99.943620419181613</v>
      </c>
      <c r="K52" s="355">
        <v>16126.503846226</v>
      </c>
      <c r="L52" s="356">
        <v>99.97694955735723</v>
      </c>
      <c r="M52" s="355">
        <v>43.8</v>
      </c>
      <c r="N52" s="356">
        <v>0.14540043529517568</v>
      </c>
      <c r="O52" s="355">
        <v>5945.9672759000005</v>
      </c>
      <c r="P52" s="355">
        <v>16130.221933780998</v>
      </c>
      <c r="Q52" s="383">
        <v>2907.73</v>
      </c>
    </row>
    <row r="53" spans="1:18">
      <c r="A53" s="202">
        <v>41760</v>
      </c>
      <c r="B53" s="355">
        <v>712.62324000000012</v>
      </c>
      <c r="C53" s="355">
        <v>82489</v>
      </c>
      <c r="D53" s="355">
        <v>37961.39776</v>
      </c>
      <c r="E53" s="356">
        <v>46.01995146019469</v>
      </c>
      <c r="F53" s="355">
        <v>92121.919999999998</v>
      </c>
      <c r="G53" s="355">
        <v>32851.847948367002</v>
      </c>
      <c r="H53" s="356">
        <v>35.661271441549417</v>
      </c>
      <c r="I53" s="355">
        <v>37961.096299999997</v>
      </c>
      <c r="J53" s="356">
        <v>99.99</v>
      </c>
      <c r="K53" s="355">
        <v>32851.659322167005</v>
      </c>
      <c r="L53" s="356">
        <v>99.99</v>
      </c>
      <c r="M53" s="355">
        <v>80.405439999999999</v>
      </c>
      <c r="N53" s="356">
        <v>0.21181011044720541</v>
      </c>
      <c r="O53" s="355">
        <v>13963.7223724</v>
      </c>
      <c r="P53" s="355">
        <v>32851.847948367002</v>
      </c>
      <c r="Q53" s="383">
        <v>3561.11</v>
      </c>
    </row>
    <row r="54" spans="1:18">
      <c r="A54" s="202">
        <v>41791</v>
      </c>
      <c r="B54" s="355">
        <v>699.87</v>
      </c>
      <c r="C54" s="355">
        <v>94632</v>
      </c>
      <c r="D54" s="355">
        <v>48525.71</v>
      </c>
      <c r="E54" s="356">
        <v>51.278330797193341</v>
      </c>
      <c r="F54" s="355">
        <v>84140.63</v>
      </c>
      <c r="G54" s="355">
        <v>27990.23</v>
      </c>
      <c r="H54" s="356">
        <v>33.266009536653094</v>
      </c>
      <c r="I54" s="355">
        <v>48525.68</v>
      </c>
      <c r="J54" s="356">
        <v>99.99</v>
      </c>
      <c r="K54" s="355">
        <v>27990.2</v>
      </c>
      <c r="L54" s="356">
        <v>99.99</v>
      </c>
      <c r="M54" s="355">
        <v>75.459999999999994</v>
      </c>
      <c r="N54" s="356">
        <v>0.15550519508112295</v>
      </c>
      <c r="O54" s="355">
        <v>9854.1</v>
      </c>
      <c r="P54" s="355">
        <v>27990.23</v>
      </c>
      <c r="Q54" s="383">
        <v>3393.12</v>
      </c>
    </row>
    <row r="55" spans="1:18">
      <c r="A55" s="202">
        <v>41821</v>
      </c>
      <c r="B55" s="355">
        <v>631.41999999999996</v>
      </c>
      <c r="C55" s="355">
        <v>74465</v>
      </c>
      <c r="D55" s="355">
        <v>40679.449999999997</v>
      </c>
      <c r="E55" s="356">
        <v>54.63</v>
      </c>
      <c r="F55" s="355">
        <v>75119.03</v>
      </c>
      <c r="G55" s="355">
        <v>25716.57</v>
      </c>
      <c r="H55" s="356">
        <v>34.229999999999997</v>
      </c>
      <c r="I55" s="355">
        <v>40679.440000000002</v>
      </c>
      <c r="J55" s="356">
        <v>99.99</v>
      </c>
      <c r="K55" s="355">
        <v>25716.560000000001</v>
      </c>
      <c r="L55" s="356">
        <v>99.99</v>
      </c>
      <c r="M55" s="355">
        <v>74.53</v>
      </c>
      <c r="N55" s="356">
        <v>0.18</v>
      </c>
      <c r="O55" s="355">
        <v>9523.15</v>
      </c>
      <c r="P55" s="355">
        <v>25716.57</v>
      </c>
      <c r="Q55" s="383">
        <v>3353.81</v>
      </c>
    </row>
    <row r="56" spans="1:18">
      <c r="A56" s="202">
        <v>41852</v>
      </c>
      <c r="B56" s="355">
        <v>497.67793999999998</v>
      </c>
      <c r="C56" s="355">
        <v>64862</v>
      </c>
      <c r="D56" s="355">
        <v>36681.729959999997</v>
      </c>
      <c r="E56" s="356">
        <v>56.55</v>
      </c>
      <c r="F56" s="355">
        <v>53648.030000000006</v>
      </c>
      <c r="G56" s="355">
        <v>18373.021918129001</v>
      </c>
      <c r="H56" s="356">
        <v>34.247337540873353</v>
      </c>
      <c r="I56" s="355">
        <v>36609.595970000002</v>
      </c>
      <c r="J56" s="356">
        <v>99.8</v>
      </c>
      <c r="K56" s="355">
        <v>18362.273326498998</v>
      </c>
      <c r="L56" s="356">
        <v>99.94</v>
      </c>
      <c r="M56" s="355">
        <v>56.857289999999999</v>
      </c>
      <c r="N56" s="356">
        <v>0.15530706770594277</v>
      </c>
      <c r="O56" s="355">
        <v>6240.2338047000003</v>
      </c>
      <c r="P56" s="355">
        <v>18373.021918129001</v>
      </c>
      <c r="Q56" s="383">
        <v>3412.15</v>
      </c>
    </row>
    <row r="57" spans="1:18">
      <c r="A57" s="202">
        <v>41883</v>
      </c>
      <c r="B57" s="355">
        <v>699</v>
      </c>
      <c r="C57" s="355">
        <v>81249</v>
      </c>
      <c r="D57" s="355">
        <v>39584</v>
      </c>
      <c r="E57" s="356">
        <v>48.7</v>
      </c>
      <c r="F57" s="355">
        <v>82311</v>
      </c>
      <c r="G57" s="355">
        <v>30117</v>
      </c>
      <c r="H57" s="356">
        <v>36.6</v>
      </c>
      <c r="I57" s="355">
        <v>39584</v>
      </c>
      <c r="J57" s="356">
        <v>100</v>
      </c>
      <c r="K57" s="355">
        <v>30117</v>
      </c>
      <c r="L57" s="356">
        <v>100</v>
      </c>
      <c r="M57" s="355">
        <v>106</v>
      </c>
      <c r="N57" s="356">
        <v>0.27</v>
      </c>
      <c r="O57" s="355">
        <v>10862</v>
      </c>
      <c r="P57" s="355">
        <v>30117</v>
      </c>
      <c r="Q57" s="383">
        <v>3357</v>
      </c>
    </row>
    <row r="58" spans="1:18">
      <c r="A58" s="202">
        <v>41913</v>
      </c>
      <c r="B58" s="355">
        <v>434</v>
      </c>
      <c r="C58" s="355">
        <v>51787</v>
      </c>
      <c r="D58" s="355">
        <v>27382</v>
      </c>
      <c r="E58" s="356">
        <v>52.9</v>
      </c>
      <c r="F58" s="355">
        <v>51078</v>
      </c>
      <c r="G58" s="355">
        <v>17896</v>
      </c>
      <c r="H58" s="356">
        <v>35</v>
      </c>
      <c r="I58" s="355">
        <v>27376</v>
      </c>
      <c r="J58" s="356">
        <v>100</v>
      </c>
      <c r="K58" s="355">
        <v>17894</v>
      </c>
      <c r="L58" s="356">
        <v>100</v>
      </c>
      <c r="M58" s="355">
        <v>35</v>
      </c>
      <c r="N58" s="356">
        <v>0.13</v>
      </c>
      <c r="O58" s="355">
        <v>6553</v>
      </c>
      <c r="P58" s="355">
        <v>17896</v>
      </c>
      <c r="Q58" s="383">
        <v>3317</v>
      </c>
    </row>
    <row r="59" spans="1:18">
      <c r="A59" s="202">
        <v>41944</v>
      </c>
      <c r="B59" s="355">
        <v>545</v>
      </c>
      <c r="C59" s="355">
        <v>64105</v>
      </c>
      <c r="D59" s="355">
        <v>31185</v>
      </c>
      <c r="E59" s="356">
        <v>48.6</v>
      </c>
      <c r="F59" s="355">
        <v>67892</v>
      </c>
      <c r="G59" s="355">
        <v>24518</v>
      </c>
      <c r="H59" s="356">
        <v>36.1</v>
      </c>
      <c r="I59" s="355">
        <v>31185</v>
      </c>
      <c r="J59" s="356">
        <v>100</v>
      </c>
      <c r="K59" s="355">
        <v>24518</v>
      </c>
      <c r="L59" s="356">
        <v>100</v>
      </c>
      <c r="M59" s="355">
        <v>46</v>
      </c>
      <c r="N59" s="356">
        <v>0.15</v>
      </c>
      <c r="O59" s="355">
        <v>8938</v>
      </c>
      <c r="P59" s="355">
        <v>24518</v>
      </c>
      <c r="Q59" s="383">
        <v>3332</v>
      </c>
    </row>
    <row r="60" spans="1:18">
      <c r="A60" s="201">
        <v>41974</v>
      </c>
      <c r="B60" s="222">
        <v>594</v>
      </c>
      <c r="C60" s="222">
        <v>75589</v>
      </c>
      <c r="D60" s="222">
        <v>38413</v>
      </c>
      <c r="E60" s="224">
        <v>51</v>
      </c>
      <c r="F60" s="222">
        <v>67135</v>
      </c>
      <c r="G60" s="222">
        <v>22872</v>
      </c>
      <c r="H60" s="224">
        <v>34</v>
      </c>
      <c r="I60" s="222">
        <v>38413</v>
      </c>
      <c r="J60" s="224">
        <v>100</v>
      </c>
      <c r="K60" s="222">
        <v>22872</v>
      </c>
      <c r="L60" s="224">
        <v>100</v>
      </c>
      <c r="M60" s="222">
        <v>128</v>
      </c>
      <c r="N60" s="224">
        <v>0</v>
      </c>
      <c r="O60" s="222">
        <v>7930</v>
      </c>
      <c r="P60" s="222">
        <v>22872</v>
      </c>
      <c r="Q60" s="223">
        <v>88.52</v>
      </c>
      <c r="R60" s="524"/>
    </row>
    <row r="61" spans="1:18">
      <c r="A61" s="202">
        <v>42005</v>
      </c>
      <c r="B61" s="222">
        <v>634.27553999999986</v>
      </c>
      <c r="C61" s="222">
        <v>66694</v>
      </c>
      <c r="D61" s="222">
        <v>31209.002530000002</v>
      </c>
      <c r="E61" s="224">
        <v>46.794318124568932</v>
      </c>
      <c r="F61" s="222">
        <v>73686.01999999999</v>
      </c>
      <c r="G61" s="222">
        <v>25987.962825616003</v>
      </c>
      <c r="H61" s="224">
        <v>35.26851202659067</v>
      </c>
      <c r="I61" s="222">
        <v>31209.002530000002</v>
      </c>
      <c r="J61" s="224">
        <v>99.99</v>
      </c>
      <c r="K61" s="222">
        <v>25987.962825616003</v>
      </c>
      <c r="L61" s="224">
        <v>99.99</v>
      </c>
      <c r="M61" s="222">
        <v>72.282169999999994</v>
      </c>
      <c r="N61" s="224">
        <v>0.2316067933620049</v>
      </c>
      <c r="O61" s="222">
        <v>8814.0697451630022</v>
      </c>
      <c r="P61" s="222">
        <v>25987.962825616003</v>
      </c>
      <c r="Q61" s="223">
        <v>3108.89</v>
      </c>
      <c r="R61" s="524"/>
    </row>
    <row r="62" spans="1:18">
      <c r="A62" s="201">
        <v>42036</v>
      </c>
      <c r="B62" s="222">
        <v>680.84</v>
      </c>
      <c r="C62" s="222">
        <v>74636</v>
      </c>
      <c r="D62" s="222">
        <v>34139.257380000003</v>
      </c>
      <c r="E62" s="224">
        <v>45.741006190042341</v>
      </c>
      <c r="F62" s="222">
        <v>82459.259999999995</v>
      </c>
      <c r="G62" s="222">
        <v>27228.475283588999</v>
      </c>
      <c r="H62" s="224">
        <v>33.020518597412831</v>
      </c>
      <c r="I62" s="222">
        <v>34139.206480000001</v>
      </c>
      <c r="J62" s="224">
        <v>99.99</v>
      </c>
      <c r="K62" s="222">
        <v>27228.275439139001</v>
      </c>
      <c r="L62" s="224">
        <v>99.99</v>
      </c>
      <c r="M62" s="222">
        <v>101.54</v>
      </c>
      <c r="N62" s="224">
        <v>0.29742929162540982</v>
      </c>
      <c r="O62" s="222">
        <v>9879.9281603999989</v>
      </c>
      <c r="P62" s="222">
        <v>27228.475283588999</v>
      </c>
      <c r="Q62" s="223">
        <v>3348.96</v>
      </c>
      <c r="R62" s="524"/>
    </row>
    <row r="63" spans="1:18">
      <c r="A63" s="202">
        <v>42064</v>
      </c>
      <c r="B63" s="222">
        <v>593.74776999999995</v>
      </c>
      <c r="C63" s="222">
        <v>73143</v>
      </c>
      <c r="D63" s="222">
        <v>36211.068229999997</v>
      </c>
      <c r="E63" s="224">
        <v>49.507223151907901</v>
      </c>
      <c r="F63" s="222">
        <v>79588.14</v>
      </c>
      <c r="G63" s="222">
        <v>30153.625593396999</v>
      </c>
      <c r="H63" s="224">
        <v>37.887084172839067</v>
      </c>
      <c r="I63" s="222">
        <v>36210.988230000003</v>
      </c>
      <c r="J63" s="224">
        <v>99.99</v>
      </c>
      <c r="K63" s="222">
        <v>30153.407513397</v>
      </c>
      <c r="L63" s="224">
        <v>99.99</v>
      </c>
      <c r="M63" s="222">
        <v>58.41422</v>
      </c>
      <c r="N63" s="224">
        <v>0.16131628230903985</v>
      </c>
      <c r="O63" s="222">
        <v>13024.112131400001</v>
      </c>
      <c r="P63" s="222">
        <v>30153.625593396999</v>
      </c>
      <c r="Q63" s="223">
        <v>3264.07</v>
      </c>
      <c r="R63" s="524"/>
    </row>
    <row r="64" spans="1:18">
      <c r="A64" s="201">
        <v>42095</v>
      </c>
      <c r="B64" s="222">
        <v>538.68518000000006</v>
      </c>
      <c r="C64" s="222">
        <v>65252</v>
      </c>
      <c r="D64" s="222">
        <v>36551.523939999999</v>
      </c>
      <c r="E64" s="224">
        <v>56.015944246919638</v>
      </c>
      <c r="F64" s="222">
        <v>67421.279999999999</v>
      </c>
      <c r="G64" s="222">
        <v>23902.627252746999</v>
      </c>
      <c r="H64" s="224">
        <v>35.452645296480576</v>
      </c>
      <c r="I64" s="222">
        <v>36496.997309999999</v>
      </c>
      <c r="J64" s="224">
        <v>99.85082255369295</v>
      </c>
      <c r="K64" s="222">
        <v>23873.582541916996</v>
      </c>
      <c r="L64" s="224">
        <v>99.878487370769392</v>
      </c>
      <c r="M64" s="222">
        <v>61.676949999999998</v>
      </c>
      <c r="N64" s="224">
        <v>0.16899184740082937</v>
      </c>
      <c r="O64" s="222">
        <v>9458.3499125000017</v>
      </c>
      <c r="P64" s="222">
        <v>23902.627252746999</v>
      </c>
      <c r="Q64" s="223">
        <v>104.47</v>
      </c>
      <c r="R64" s="524"/>
    </row>
    <row r="65" spans="1:18">
      <c r="A65" s="202">
        <v>42125</v>
      </c>
      <c r="B65" s="222">
        <v>326.07067999999998</v>
      </c>
      <c r="C65" s="222">
        <v>48330</v>
      </c>
      <c r="D65" s="222">
        <v>23547.742590000002</v>
      </c>
      <c r="E65" s="224">
        <v>48.722827622594664</v>
      </c>
      <c r="F65" s="222">
        <v>60604.609999999993</v>
      </c>
      <c r="G65" s="222">
        <v>21877.320807074004</v>
      </c>
      <c r="H65" s="224">
        <v>36.098443347913644</v>
      </c>
      <c r="I65" s="222">
        <v>23547.737539999998</v>
      </c>
      <c r="J65" s="224">
        <v>99.99</v>
      </c>
      <c r="K65" s="222">
        <v>21877.318022574003</v>
      </c>
      <c r="L65" s="224">
        <v>99.99</v>
      </c>
      <c r="M65" s="222">
        <v>55.681989999999999</v>
      </c>
      <c r="N65" s="224">
        <v>0.23646428836491951</v>
      </c>
      <c r="O65" s="222">
        <v>9587.0916566999986</v>
      </c>
      <c r="P65" s="222">
        <v>21877.320807074004</v>
      </c>
      <c r="Q65" s="223">
        <v>104.91</v>
      </c>
      <c r="R65" s="524"/>
    </row>
    <row r="66" spans="1:18">
      <c r="A66" s="201">
        <v>42156</v>
      </c>
      <c r="B66" s="222">
        <v>291.7</v>
      </c>
      <c r="C66" s="222">
        <v>55679</v>
      </c>
      <c r="D66" s="222">
        <v>25677.599999999999</v>
      </c>
      <c r="E66" s="224">
        <v>46.11720756479103</v>
      </c>
      <c r="F66" s="222">
        <v>60370.22</v>
      </c>
      <c r="G66" s="222">
        <v>21683.49</v>
      </c>
      <c r="H66" s="224">
        <v>35.917526886600712</v>
      </c>
      <c r="I66" s="222">
        <v>25677.35</v>
      </c>
      <c r="J66" s="224">
        <v>99.99</v>
      </c>
      <c r="K66" s="222">
        <v>21683.23</v>
      </c>
      <c r="L66" s="224">
        <v>99.99</v>
      </c>
      <c r="M66" s="222">
        <v>52.96</v>
      </c>
      <c r="N66" s="224">
        <v>0.20625181336859141</v>
      </c>
      <c r="O66" s="222">
        <v>10312.7394473</v>
      </c>
      <c r="P66" s="222">
        <v>21683.49</v>
      </c>
      <c r="Q66" s="223">
        <v>105.47</v>
      </c>
      <c r="R66" s="524"/>
    </row>
    <row r="67" spans="1:18">
      <c r="A67" s="202">
        <v>42186</v>
      </c>
      <c r="B67" s="222">
        <v>374.48</v>
      </c>
      <c r="C67" s="222">
        <v>70989</v>
      </c>
      <c r="D67" s="222">
        <v>33678.699999999997</v>
      </c>
      <c r="E67" s="224">
        <v>47.4</v>
      </c>
      <c r="F67" s="222">
        <v>70253.67</v>
      </c>
      <c r="G67" s="222">
        <v>23913.41</v>
      </c>
      <c r="H67" s="224">
        <v>34.04</v>
      </c>
      <c r="I67" s="222">
        <v>33669.370000000003</v>
      </c>
      <c r="J67" s="224">
        <v>99.97</v>
      </c>
      <c r="K67" s="222">
        <v>23906.93</v>
      </c>
      <c r="L67" s="224">
        <v>99.97</v>
      </c>
      <c r="M67" s="222">
        <v>93.19</v>
      </c>
      <c r="N67" s="224">
        <v>0.28000000000000003</v>
      </c>
      <c r="O67" s="222">
        <v>8631.19</v>
      </c>
      <c r="P67" s="222">
        <v>23913.41</v>
      </c>
      <c r="Q67" s="223">
        <v>106.15</v>
      </c>
      <c r="R67" s="524"/>
    </row>
    <row r="68" spans="1:18">
      <c r="A68" s="201">
        <v>42217</v>
      </c>
      <c r="B68" s="222">
        <v>392.68</v>
      </c>
      <c r="C68" s="222">
        <v>73701</v>
      </c>
      <c r="D68" s="222">
        <v>33725.79279</v>
      </c>
      <c r="E68" s="224">
        <v>45.760291977042371</v>
      </c>
      <c r="F68" s="222">
        <v>73821.73000000001</v>
      </c>
      <c r="G68" s="222">
        <v>24242.592500348001</v>
      </c>
      <c r="H68" s="224">
        <v>32.839371957752817</v>
      </c>
      <c r="I68" s="222">
        <v>33724.916100000002</v>
      </c>
      <c r="J68" s="224">
        <v>99.99</v>
      </c>
      <c r="K68" s="222">
        <v>24241.517284747002</v>
      </c>
      <c r="L68" s="224">
        <v>99.99</v>
      </c>
      <c r="M68" s="222">
        <v>72.05</v>
      </c>
      <c r="N68" s="224">
        <v>2.1000000000000001E-2</v>
      </c>
      <c r="O68" s="222">
        <v>7986.6133550000013</v>
      </c>
      <c r="P68" s="222">
        <v>24242.592500348001</v>
      </c>
      <c r="Q68" s="223">
        <v>106.76</v>
      </c>
      <c r="R68" s="524"/>
    </row>
    <row r="69" spans="1:18">
      <c r="A69" s="202">
        <v>42248</v>
      </c>
      <c r="B69" s="222">
        <v>274.94238000000001</v>
      </c>
      <c r="C69" s="222">
        <v>48261</v>
      </c>
      <c r="D69" s="222">
        <v>22264.131799999999</v>
      </c>
      <c r="E69" s="224">
        <v>46.132761028573796</v>
      </c>
      <c r="F69" s="222">
        <v>54426.38</v>
      </c>
      <c r="G69" s="222">
        <v>18916.642756826001</v>
      </c>
      <c r="H69" s="224">
        <v>34.756386070185087</v>
      </c>
      <c r="I69" s="222">
        <v>22264.123800000001</v>
      </c>
      <c r="J69" s="224">
        <v>99.99</v>
      </c>
      <c r="K69" s="222">
        <v>18916.636892326002</v>
      </c>
      <c r="L69" s="224">
        <v>99.99</v>
      </c>
      <c r="M69" s="222">
        <v>71.470939999999999</v>
      </c>
      <c r="N69" s="224">
        <v>0.32101393543275214</v>
      </c>
      <c r="O69" s="222">
        <v>8669.1133915999999</v>
      </c>
      <c r="P69" s="222">
        <v>18916.642756826001</v>
      </c>
      <c r="Q69" s="223">
        <v>107.49</v>
      </c>
      <c r="R69" s="524"/>
    </row>
    <row r="70" spans="1:18">
      <c r="A70" s="201">
        <v>42278</v>
      </c>
      <c r="B70" s="222">
        <v>311.45999999999998</v>
      </c>
      <c r="C70" s="222">
        <v>61304</v>
      </c>
      <c r="D70" s="222">
        <v>27383.319169999999</v>
      </c>
      <c r="E70" s="224">
        <v>44.668079032363302</v>
      </c>
      <c r="F70" s="222">
        <v>58142.83</v>
      </c>
      <c r="G70" s="222">
        <v>17508.759351593002</v>
      </c>
      <c r="H70" s="224">
        <v>30.113359379983745</v>
      </c>
      <c r="I70" s="222">
        <v>27276.796719999998</v>
      </c>
      <c r="J70" s="224">
        <v>99.610995112248119</v>
      </c>
      <c r="K70" s="222">
        <v>17508.234656593002</v>
      </c>
      <c r="L70" s="224">
        <v>99.99</v>
      </c>
      <c r="M70" s="222">
        <v>50.014449999999997</v>
      </c>
      <c r="N70" s="224">
        <v>0.18335895711437483</v>
      </c>
      <c r="O70" s="222">
        <v>6125.4055767</v>
      </c>
      <c r="P70" s="222">
        <v>17508.759351593002</v>
      </c>
      <c r="Q70" s="223">
        <v>107.49</v>
      </c>
      <c r="R70" s="524"/>
    </row>
    <row r="71" spans="1:18">
      <c r="A71" s="202">
        <v>42309</v>
      </c>
      <c r="B71" s="222">
        <v>286.33494999999999</v>
      </c>
      <c r="C71" s="222">
        <v>64993</v>
      </c>
      <c r="D71" s="222">
        <v>32815.081870000002</v>
      </c>
      <c r="E71" s="224">
        <v>50.490178742326094</v>
      </c>
      <c r="F71" s="222">
        <v>50799.19</v>
      </c>
      <c r="G71" s="222">
        <v>14931.012051494001</v>
      </c>
      <c r="H71" s="224">
        <v>29.392224662428674</v>
      </c>
      <c r="I71" s="222">
        <v>32815.080569999998</v>
      </c>
      <c r="J71" s="224">
        <v>99.99</v>
      </c>
      <c r="K71" s="222">
        <v>14930.941843994</v>
      </c>
      <c r="L71" s="224">
        <v>99.99</v>
      </c>
      <c r="M71" s="222">
        <v>45.733739999999997</v>
      </c>
      <c r="N71" s="224">
        <v>0.13936805641065655</v>
      </c>
      <c r="O71" s="222">
        <v>4905.6598813999999</v>
      </c>
      <c r="P71" s="222">
        <v>14931.012051494001</v>
      </c>
      <c r="Q71" s="223">
        <v>108.23</v>
      </c>
      <c r="R71" s="524"/>
    </row>
    <row r="72" spans="1:18">
      <c r="A72" s="201">
        <v>42339</v>
      </c>
      <c r="B72" s="222">
        <v>350.52389000000005</v>
      </c>
      <c r="C72" s="222">
        <v>84598</v>
      </c>
      <c r="D72" s="222">
        <v>38390.993829999999</v>
      </c>
      <c r="E72" s="224">
        <v>45.380498155984775</v>
      </c>
      <c r="F72" s="222">
        <v>61741.37</v>
      </c>
      <c r="G72" s="222">
        <v>19289.062842475996</v>
      </c>
      <c r="H72" s="224">
        <v>31.241714983771811</v>
      </c>
      <c r="I72" s="222">
        <v>38390.9683</v>
      </c>
      <c r="J72" s="224">
        <v>99.99</v>
      </c>
      <c r="K72" s="222">
        <v>19289.021045575995</v>
      </c>
      <c r="L72" s="224">
        <v>99.99</v>
      </c>
      <c r="M72" s="222">
        <v>81.243510000000001</v>
      </c>
      <c r="N72" s="224">
        <v>0.21162141409181387</v>
      </c>
      <c r="O72" s="222">
        <v>7205.0213802000017</v>
      </c>
      <c r="P72" s="222">
        <v>19289.062842475996</v>
      </c>
      <c r="Q72" s="223">
        <v>108.98</v>
      </c>
      <c r="R72" s="524"/>
    </row>
    <row r="73" spans="1:18" s="725" customFormat="1" ht="15" customHeight="1">
      <c r="A73" s="874" t="s">
        <v>579</v>
      </c>
      <c r="B73" s="874"/>
      <c r="C73" s="874"/>
      <c r="D73" s="874"/>
      <c r="E73" s="874"/>
      <c r="F73" s="874"/>
      <c r="G73" s="874"/>
      <c r="H73" s="874"/>
      <c r="I73" s="874"/>
      <c r="J73" s="874"/>
      <c r="K73" s="874"/>
      <c r="L73" s="874"/>
      <c r="M73" s="874"/>
      <c r="N73" s="874"/>
      <c r="O73" s="874"/>
      <c r="P73" s="874"/>
      <c r="Q73" s="874"/>
    </row>
    <row r="74" spans="1:18">
      <c r="A74" s="97" t="s">
        <v>186</v>
      </c>
      <c r="B74" s="17"/>
      <c r="C74" s="162"/>
      <c r="D74" s="162"/>
      <c r="E74" s="159"/>
      <c r="F74" s="162"/>
      <c r="G74" s="162"/>
      <c r="H74" s="159"/>
      <c r="I74" s="162"/>
      <c r="J74" s="159"/>
      <c r="K74" s="162"/>
      <c r="L74" s="159"/>
      <c r="M74" s="162"/>
      <c r="N74" s="159"/>
      <c r="O74" s="162"/>
      <c r="P74" s="162"/>
      <c r="Q74" s="162"/>
    </row>
    <row r="75" spans="1:18">
      <c r="A75" s="30"/>
      <c r="B75" s="17"/>
      <c r="C75" s="162"/>
      <c r="D75" s="162"/>
      <c r="E75" s="159"/>
      <c r="F75" s="162"/>
      <c r="G75" s="162"/>
      <c r="H75" s="159"/>
      <c r="I75" s="162"/>
      <c r="J75" s="159"/>
      <c r="K75" s="162"/>
      <c r="L75" s="159"/>
      <c r="M75" s="162"/>
      <c r="N75" s="159"/>
      <c r="O75" s="162"/>
      <c r="P75" s="162"/>
      <c r="Q75" s="162"/>
    </row>
    <row r="76" spans="1:18">
      <c r="A76" s="7"/>
      <c r="B76" s="17"/>
      <c r="C76" s="162"/>
      <c r="D76" s="162"/>
      <c r="E76" s="159"/>
      <c r="F76" s="162"/>
      <c r="G76" s="162"/>
      <c r="H76" s="159"/>
      <c r="I76" s="162"/>
      <c r="J76" s="159"/>
      <c r="K76" s="162"/>
      <c r="L76" s="159"/>
      <c r="M76" s="162"/>
      <c r="N76" s="159"/>
      <c r="O76" s="162"/>
      <c r="P76" s="162"/>
      <c r="Q76" s="162"/>
    </row>
    <row r="77" spans="1:18">
      <c r="A77" s="7"/>
      <c r="B77" s="17"/>
      <c r="C77" s="162"/>
      <c r="D77" s="162"/>
      <c r="E77" s="159"/>
      <c r="F77" s="162"/>
      <c r="G77" s="162"/>
      <c r="H77" s="159"/>
      <c r="I77" s="162"/>
      <c r="J77" s="159"/>
      <c r="K77" s="162"/>
      <c r="L77" s="159"/>
      <c r="M77" s="162"/>
      <c r="N77" s="159"/>
      <c r="O77" s="162"/>
      <c r="P77" s="162"/>
      <c r="Q77" s="162"/>
    </row>
    <row r="78" spans="1:18">
      <c r="A78" s="7"/>
      <c r="B78" s="17"/>
      <c r="C78" s="162"/>
      <c r="D78" s="162"/>
      <c r="E78" s="159"/>
      <c r="F78" s="162"/>
      <c r="G78" s="162"/>
      <c r="H78" s="159"/>
      <c r="I78" s="162"/>
      <c r="J78" s="159"/>
      <c r="K78" s="162"/>
      <c r="L78" s="159"/>
      <c r="M78" s="162"/>
      <c r="N78" s="159"/>
      <c r="O78" s="162"/>
      <c r="P78" s="162"/>
      <c r="Q78" s="162"/>
    </row>
    <row r="79" spans="1:18">
      <c r="A79" s="7"/>
      <c r="B79" s="17"/>
      <c r="C79" s="162"/>
      <c r="D79" s="162"/>
      <c r="E79" s="159"/>
      <c r="F79" s="162"/>
      <c r="G79" s="162"/>
      <c r="H79" s="159"/>
      <c r="I79" s="162"/>
      <c r="J79" s="159"/>
      <c r="K79" s="162"/>
      <c r="L79" s="159"/>
      <c r="M79" s="162"/>
      <c r="N79" s="159"/>
      <c r="O79" s="162"/>
      <c r="P79" s="162"/>
      <c r="Q79" s="162"/>
    </row>
    <row r="80" spans="1:18">
      <c r="A80" s="7"/>
      <c r="B80" s="17"/>
      <c r="C80" s="162"/>
      <c r="D80" s="162"/>
      <c r="E80" s="159"/>
      <c r="F80" s="162"/>
      <c r="G80" s="162"/>
      <c r="H80" s="159"/>
      <c r="I80" s="162"/>
      <c r="J80" s="159"/>
      <c r="K80" s="162"/>
      <c r="L80" s="159"/>
      <c r="M80" s="162"/>
      <c r="N80" s="159"/>
      <c r="O80" s="162"/>
      <c r="P80" s="162"/>
      <c r="Q80" s="162"/>
    </row>
    <row r="81" spans="1:17">
      <c r="A81" s="7"/>
      <c r="B81" s="17"/>
      <c r="C81" s="162"/>
      <c r="D81" s="162"/>
      <c r="E81" s="159"/>
      <c r="F81" s="162"/>
      <c r="G81" s="162"/>
      <c r="H81" s="159"/>
      <c r="I81" s="162"/>
      <c r="J81" s="159"/>
      <c r="K81" s="162"/>
      <c r="L81" s="159"/>
      <c r="M81" s="162"/>
      <c r="N81" s="159"/>
      <c r="O81" s="162"/>
      <c r="P81" s="162"/>
      <c r="Q81" s="162"/>
    </row>
    <row r="82" spans="1:17">
      <c r="A82" s="7"/>
      <c r="B82" s="17"/>
      <c r="C82" s="162"/>
      <c r="D82" s="162"/>
      <c r="E82" s="159"/>
      <c r="F82" s="162"/>
      <c r="G82" s="162"/>
      <c r="H82" s="159"/>
      <c r="I82" s="162"/>
      <c r="J82" s="159"/>
      <c r="K82" s="162"/>
      <c r="L82" s="159"/>
      <c r="M82" s="162"/>
      <c r="N82" s="159"/>
      <c r="O82" s="162"/>
      <c r="P82" s="162"/>
      <c r="Q82" s="162"/>
    </row>
    <row r="83" spans="1:17">
      <c r="A83" s="7"/>
      <c r="B83" s="17"/>
      <c r="C83" s="162"/>
      <c r="D83" s="162"/>
      <c r="E83" s="159"/>
      <c r="F83" s="162"/>
      <c r="G83" s="162"/>
      <c r="H83" s="159"/>
      <c r="I83" s="162"/>
      <c r="J83" s="159"/>
      <c r="K83" s="162"/>
      <c r="L83" s="159"/>
      <c r="M83" s="162"/>
      <c r="N83" s="159"/>
      <c r="O83" s="162"/>
      <c r="P83" s="162"/>
      <c r="Q83" s="162"/>
    </row>
    <row r="84" spans="1:17">
      <c r="A84" s="7"/>
      <c r="B84" s="17"/>
      <c r="C84" s="162"/>
      <c r="D84" s="162"/>
      <c r="E84" s="159"/>
      <c r="F84" s="162"/>
      <c r="G84" s="162"/>
      <c r="H84" s="159"/>
      <c r="I84" s="162"/>
      <c r="J84" s="159"/>
      <c r="K84" s="162"/>
      <c r="L84" s="159"/>
      <c r="M84" s="162"/>
      <c r="N84" s="159"/>
      <c r="O84" s="162"/>
      <c r="P84" s="162"/>
      <c r="Q84" s="162"/>
    </row>
    <row r="85" spans="1:17">
      <c r="A85" s="7"/>
      <c r="B85" s="17"/>
      <c r="C85" s="162"/>
      <c r="D85" s="162"/>
      <c r="E85" s="159"/>
      <c r="F85" s="162"/>
      <c r="G85" s="162"/>
      <c r="H85" s="159"/>
      <c r="I85" s="162"/>
      <c r="J85" s="159"/>
      <c r="K85" s="162"/>
      <c r="L85" s="159"/>
      <c r="M85" s="162"/>
      <c r="N85" s="159"/>
      <c r="O85" s="162"/>
      <c r="P85" s="162"/>
      <c r="Q85" s="162"/>
    </row>
    <row r="86" spans="1:17">
      <c r="A86" s="7"/>
      <c r="B86" s="17"/>
      <c r="C86" s="162"/>
      <c r="D86" s="162"/>
      <c r="E86" s="159"/>
      <c r="F86" s="162"/>
      <c r="G86" s="162"/>
      <c r="H86" s="159"/>
      <c r="I86" s="162"/>
      <c r="J86" s="159"/>
      <c r="K86" s="162"/>
      <c r="L86" s="159"/>
      <c r="M86" s="162"/>
      <c r="N86" s="159"/>
      <c r="O86" s="162"/>
      <c r="P86" s="162"/>
      <c r="Q86" s="162"/>
    </row>
    <row r="87" spans="1:17">
      <c r="A87" s="7"/>
      <c r="B87" s="17"/>
      <c r="C87" s="162"/>
      <c r="D87" s="162"/>
      <c r="E87" s="159"/>
      <c r="F87" s="162"/>
      <c r="G87" s="162"/>
      <c r="H87" s="159"/>
      <c r="I87" s="162"/>
      <c r="J87" s="159"/>
      <c r="K87" s="162"/>
      <c r="L87" s="159"/>
      <c r="M87" s="162"/>
      <c r="N87" s="159"/>
      <c r="O87" s="162"/>
      <c r="P87" s="162"/>
      <c r="Q87" s="162"/>
    </row>
    <row r="88" spans="1:17">
      <c r="A88" s="7"/>
      <c r="B88" s="17"/>
      <c r="C88" s="162"/>
      <c r="D88" s="162"/>
      <c r="E88" s="159"/>
      <c r="F88" s="162"/>
      <c r="G88" s="162"/>
      <c r="H88" s="159"/>
      <c r="I88" s="162"/>
      <c r="J88" s="159"/>
      <c r="K88" s="162"/>
      <c r="L88" s="159"/>
      <c r="M88" s="162"/>
      <c r="N88" s="159"/>
      <c r="O88" s="162"/>
      <c r="P88" s="162"/>
      <c r="Q88" s="162"/>
    </row>
    <row r="89" spans="1:17">
      <c r="A89" s="7"/>
      <c r="B89" s="17"/>
      <c r="C89" s="162"/>
      <c r="D89" s="162"/>
      <c r="E89" s="159"/>
      <c r="F89" s="162"/>
      <c r="G89" s="162"/>
      <c r="H89" s="159"/>
      <c r="I89" s="162"/>
      <c r="J89" s="159"/>
      <c r="K89" s="162"/>
      <c r="L89" s="159"/>
      <c r="M89" s="162"/>
      <c r="N89" s="159"/>
      <c r="O89" s="162"/>
      <c r="P89" s="162"/>
      <c r="Q89" s="162"/>
    </row>
    <row r="90" spans="1:17">
      <c r="A90" s="7"/>
      <c r="B90" s="17"/>
      <c r="C90" s="162"/>
      <c r="D90" s="162"/>
      <c r="E90" s="159"/>
      <c r="F90" s="162"/>
      <c r="G90" s="162"/>
      <c r="H90" s="159"/>
      <c r="I90" s="162"/>
      <c r="J90" s="159"/>
      <c r="K90" s="162"/>
      <c r="L90" s="159"/>
      <c r="M90" s="162"/>
      <c r="N90" s="159"/>
      <c r="O90" s="162"/>
      <c r="P90" s="162"/>
      <c r="Q90" s="162"/>
    </row>
    <row r="91" spans="1:17">
      <c r="A91" s="7"/>
      <c r="B91" s="17"/>
      <c r="C91" s="162"/>
      <c r="D91" s="162"/>
      <c r="E91" s="159"/>
      <c r="F91" s="162"/>
      <c r="G91" s="162"/>
      <c r="H91" s="159"/>
      <c r="I91" s="162"/>
      <c r="J91" s="159"/>
      <c r="K91" s="162"/>
      <c r="L91" s="159"/>
      <c r="M91" s="162"/>
      <c r="N91" s="159"/>
      <c r="O91" s="162"/>
      <c r="P91" s="162"/>
      <c r="Q91" s="162"/>
    </row>
    <row r="92" spans="1:17">
      <c r="A92" s="7"/>
      <c r="B92" s="17"/>
      <c r="C92" s="162"/>
      <c r="D92" s="162"/>
      <c r="E92" s="159"/>
      <c r="F92" s="162"/>
      <c r="G92" s="162"/>
      <c r="H92" s="159"/>
      <c r="I92" s="162"/>
      <c r="J92" s="159"/>
      <c r="K92" s="162"/>
      <c r="L92" s="159"/>
      <c r="M92" s="162"/>
      <c r="N92" s="159"/>
      <c r="O92" s="162"/>
      <c r="P92" s="162"/>
      <c r="Q92" s="162"/>
    </row>
    <row r="93" spans="1:17">
      <c r="A93" s="7"/>
      <c r="B93" s="17"/>
      <c r="C93" s="162"/>
      <c r="D93" s="162"/>
      <c r="E93" s="159"/>
      <c r="F93" s="162"/>
      <c r="G93" s="162"/>
      <c r="H93" s="159"/>
      <c r="I93" s="162"/>
      <c r="J93" s="159"/>
      <c r="K93" s="162"/>
      <c r="L93" s="159"/>
      <c r="M93" s="162"/>
      <c r="N93" s="159"/>
      <c r="O93" s="162"/>
      <c r="P93" s="162"/>
      <c r="Q93" s="162"/>
    </row>
    <row r="94" spans="1:17">
      <c r="A94" s="7"/>
      <c r="B94" s="17"/>
      <c r="C94" s="162"/>
      <c r="D94" s="162"/>
      <c r="E94" s="159"/>
      <c r="F94" s="162"/>
      <c r="G94" s="162"/>
      <c r="H94" s="159"/>
      <c r="I94" s="162"/>
      <c r="J94" s="159"/>
      <c r="K94" s="162"/>
      <c r="L94" s="159"/>
      <c r="M94" s="162"/>
      <c r="N94" s="159"/>
      <c r="O94" s="162"/>
      <c r="P94" s="162"/>
      <c r="Q94" s="162"/>
    </row>
    <row r="95" spans="1:17">
      <c r="A95" s="7"/>
      <c r="B95" s="17"/>
      <c r="C95" s="162"/>
      <c r="D95" s="162"/>
      <c r="E95" s="159"/>
      <c r="F95" s="162"/>
      <c r="G95" s="162"/>
      <c r="H95" s="159"/>
      <c r="I95" s="162"/>
      <c r="J95" s="159"/>
      <c r="K95" s="162"/>
      <c r="L95" s="159"/>
      <c r="M95" s="162"/>
      <c r="N95" s="159"/>
      <c r="O95" s="162"/>
      <c r="P95" s="162"/>
      <c r="Q95" s="162"/>
    </row>
    <row r="96" spans="1:17">
      <c r="A96" s="7"/>
      <c r="B96" s="17"/>
      <c r="C96" s="162"/>
      <c r="D96" s="162"/>
      <c r="E96" s="159"/>
      <c r="F96" s="162"/>
      <c r="G96" s="162"/>
      <c r="H96" s="159"/>
      <c r="I96" s="162"/>
      <c r="J96" s="159"/>
      <c r="K96" s="162"/>
      <c r="L96" s="159"/>
      <c r="M96" s="162"/>
      <c r="N96" s="159"/>
      <c r="O96" s="162"/>
      <c r="P96" s="162"/>
      <c r="Q96" s="162"/>
    </row>
    <row r="97" spans="1:17">
      <c r="A97" s="7"/>
      <c r="B97" s="17"/>
      <c r="C97" s="162"/>
      <c r="D97" s="162"/>
      <c r="E97" s="159"/>
      <c r="F97" s="162"/>
      <c r="G97" s="162"/>
      <c r="H97" s="159"/>
      <c r="I97" s="162"/>
      <c r="J97" s="159"/>
      <c r="K97" s="162"/>
      <c r="L97" s="159"/>
      <c r="M97" s="162"/>
      <c r="N97" s="159"/>
      <c r="O97" s="162"/>
      <c r="P97" s="162"/>
      <c r="Q97" s="162"/>
    </row>
    <row r="98" spans="1:17">
      <c r="A98" s="7"/>
      <c r="B98" s="17"/>
      <c r="C98" s="162"/>
      <c r="D98" s="162"/>
      <c r="E98" s="159"/>
      <c r="F98" s="162"/>
      <c r="G98" s="162"/>
      <c r="H98" s="159"/>
      <c r="I98" s="162"/>
      <c r="J98" s="159"/>
      <c r="K98" s="162"/>
      <c r="L98" s="159"/>
      <c r="M98" s="162"/>
      <c r="N98" s="159"/>
      <c r="O98" s="162"/>
      <c r="P98" s="162"/>
      <c r="Q98" s="162"/>
    </row>
    <row r="99" spans="1:17">
      <c r="A99" s="7"/>
      <c r="B99" s="17"/>
      <c r="C99" s="162"/>
      <c r="D99" s="162"/>
      <c r="E99" s="159"/>
      <c r="F99" s="162"/>
      <c r="G99" s="162"/>
      <c r="H99" s="159"/>
      <c r="I99" s="162"/>
      <c r="J99" s="159"/>
      <c r="K99" s="162"/>
      <c r="L99" s="159"/>
      <c r="M99" s="162"/>
      <c r="N99" s="159"/>
      <c r="O99" s="162"/>
      <c r="P99" s="162"/>
      <c r="Q99" s="162"/>
    </row>
    <row r="100" spans="1:17">
      <c r="A100" s="7"/>
      <c r="B100" s="17"/>
      <c r="C100" s="162"/>
      <c r="D100" s="162"/>
      <c r="E100" s="159"/>
      <c r="F100" s="162"/>
      <c r="G100" s="162"/>
      <c r="H100" s="159"/>
      <c r="I100" s="162"/>
      <c r="J100" s="159"/>
      <c r="K100" s="162"/>
      <c r="L100" s="159"/>
      <c r="M100" s="162"/>
      <c r="N100" s="159"/>
      <c r="O100" s="162"/>
      <c r="P100" s="162"/>
      <c r="Q100" s="162"/>
    </row>
    <row r="101" spans="1:17">
      <c r="A101" s="7"/>
      <c r="B101" s="17"/>
      <c r="C101" s="162"/>
      <c r="D101" s="162"/>
      <c r="E101" s="159"/>
      <c r="F101" s="162"/>
      <c r="G101" s="162"/>
      <c r="H101" s="159"/>
      <c r="I101" s="162"/>
      <c r="J101" s="159"/>
      <c r="K101" s="162"/>
      <c r="L101" s="159"/>
      <c r="M101" s="162"/>
      <c r="N101" s="159"/>
      <c r="O101" s="162"/>
      <c r="P101" s="162"/>
      <c r="Q101" s="162"/>
    </row>
    <row r="102" spans="1:17">
      <c r="A102" s="7"/>
      <c r="B102" s="17"/>
      <c r="C102" s="162"/>
      <c r="D102" s="162"/>
      <c r="E102" s="159"/>
      <c r="F102" s="162"/>
      <c r="G102" s="162"/>
      <c r="H102" s="159"/>
      <c r="I102" s="162"/>
      <c r="J102" s="159"/>
      <c r="K102" s="162"/>
      <c r="L102" s="159"/>
      <c r="M102" s="162"/>
      <c r="N102" s="159"/>
      <c r="O102" s="162"/>
      <c r="P102" s="162"/>
      <c r="Q102" s="162"/>
    </row>
    <row r="103" spans="1:17">
      <c r="A103" s="7"/>
      <c r="B103" s="17"/>
      <c r="C103" s="162"/>
      <c r="D103" s="162"/>
      <c r="E103" s="159"/>
      <c r="F103" s="162"/>
      <c r="G103" s="162"/>
      <c r="H103" s="159"/>
      <c r="I103" s="162"/>
      <c r="J103" s="159"/>
      <c r="K103" s="162"/>
      <c r="L103" s="159"/>
      <c r="M103" s="162"/>
      <c r="N103" s="159"/>
      <c r="O103" s="162"/>
      <c r="P103" s="162"/>
      <c r="Q103" s="162"/>
    </row>
    <row r="104" spans="1:17">
      <c r="A104" s="7"/>
      <c r="B104" s="17"/>
      <c r="C104" s="162"/>
      <c r="D104" s="162"/>
      <c r="E104" s="159"/>
      <c r="F104" s="162"/>
      <c r="G104" s="162"/>
      <c r="H104" s="159"/>
      <c r="I104" s="162"/>
      <c r="J104" s="159"/>
      <c r="K104" s="162"/>
      <c r="L104" s="159"/>
      <c r="M104" s="162"/>
      <c r="N104" s="159"/>
      <c r="O104" s="162"/>
      <c r="P104" s="162"/>
      <c r="Q104" s="162"/>
    </row>
    <row r="105" spans="1:17">
      <c r="A105" s="7"/>
      <c r="B105" s="17"/>
      <c r="C105" s="162"/>
      <c r="D105" s="162"/>
      <c r="E105" s="159"/>
      <c r="F105" s="162"/>
      <c r="G105" s="162"/>
      <c r="H105" s="159"/>
      <c r="I105" s="162"/>
      <c r="J105" s="159"/>
      <c r="K105" s="162"/>
      <c r="L105" s="159"/>
      <c r="M105" s="162"/>
      <c r="N105" s="159"/>
      <c r="O105" s="162"/>
      <c r="P105" s="162"/>
      <c r="Q105" s="162"/>
    </row>
    <row r="106" spans="1:17">
      <c r="A106" s="7"/>
      <c r="B106" s="17"/>
      <c r="C106" s="162"/>
      <c r="D106" s="162"/>
      <c r="E106" s="159"/>
      <c r="F106" s="162"/>
      <c r="G106" s="162"/>
      <c r="H106" s="159"/>
      <c r="I106" s="162"/>
      <c r="J106" s="159"/>
      <c r="K106" s="162"/>
      <c r="L106" s="159"/>
      <c r="M106" s="162"/>
      <c r="N106" s="159"/>
      <c r="O106" s="162"/>
      <c r="P106" s="162"/>
      <c r="Q106" s="162"/>
    </row>
    <row r="107" spans="1:17">
      <c r="A107" s="7"/>
      <c r="B107" s="17"/>
      <c r="C107" s="162"/>
      <c r="D107" s="162"/>
      <c r="E107" s="159"/>
      <c r="F107" s="162"/>
      <c r="G107" s="162"/>
      <c r="H107" s="159"/>
      <c r="I107" s="162"/>
      <c r="J107" s="159"/>
      <c r="K107" s="162"/>
      <c r="L107" s="159"/>
      <c r="M107" s="162"/>
      <c r="N107" s="159"/>
      <c r="O107" s="162"/>
      <c r="P107" s="162"/>
      <c r="Q107" s="162"/>
    </row>
    <row r="108" spans="1:17">
      <c r="A108" s="7"/>
      <c r="B108" s="17"/>
      <c r="C108" s="162"/>
      <c r="D108" s="162"/>
      <c r="E108" s="159"/>
      <c r="F108" s="162"/>
      <c r="G108" s="162"/>
      <c r="H108" s="159"/>
      <c r="I108" s="162"/>
      <c r="J108" s="159"/>
      <c r="K108" s="162"/>
      <c r="L108" s="159"/>
      <c r="M108" s="162"/>
      <c r="N108" s="159"/>
      <c r="O108" s="162"/>
      <c r="P108" s="162"/>
      <c r="Q108" s="162"/>
    </row>
    <row r="109" spans="1:17">
      <c r="A109" s="7"/>
      <c r="B109" s="17"/>
      <c r="C109" s="162"/>
      <c r="D109" s="162"/>
      <c r="E109" s="159"/>
      <c r="F109" s="162"/>
      <c r="G109" s="162"/>
      <c r="H109" s="159"/>
      <c r="I109" s="162"/>
      <c r="J109" s="159"/>
      <c r="K109" s="162"/>
      <c r="L109" s="159"/>
      <c r="M109" s="162"/>
      <c r="N109" s="159"/>
      <c r="O109" s="162"/>
      <c r="P109" s="162"/>
      <c r="Q109" s="162"/>
    </row>
    <row r="110" spans="1:17">
      <c r="A110" s="7"/>
      <c r="B110" s="17"/>
      <c r="C110" s="162"/>
      <c r="D110" s="162"/>
      <c r="E110" s="159"/>
      <c r="F110" s="162"/>
      <c r="G110" s="162"/>
      <c r="H110" s="159"/>
      <c r="I110" s="162"/>
      <c r="J110" s="159"/>
      <c r="K110" s="162"/>
      <c r="L110" s="159"/>
      <c r="M110" s="162"/>
      <c r="N110" s="159"/>
      <c r="O110" s="162"/>
      <c r="P110" s="162"/>
      <c r="Q110" s="162"/>
    </row>
    <row r="111" spans="1:17">
      <c r="A111" s="7"/>
      <c r="B111" s="17"/>
      <c r="C111" s="162"/>
      <c r="D111" s="162"/>
      <c r="E111" s="159"/>
      <c r="F111" s="162"/>
      <c r="G111" s="162"/>
      <c r="H111" s="159"/>
      <c r="I111" s="162"/>
      <c r="J111" s="159"/>
      <c r="K111" s="162"/>
      <c r="L111" s="159"/>
      <c r="M111" s="162"/>
      <c r="N111" s="159"/>
      <c r="O111" s="162"/>
      <c r="P111" s="162"/>
      <c r="Q111" s="162"/>
    </row>
    <row r="112" spans="1:17">
      <c r="A112" s="7"/>
      <c r="B112" s="17"/>
      <c r="C112" s="162"/>
      <c r="D112" s="162"/>
      <c r="E112" s="159"/>
      <c r="F112" s="162"/>
      <c r="G112" s="162"/>
      <c r="H112" s="159"/>
      <c r="I112" s="162"/>
      <c r="J112" s="159"/>
      <c r="K112" s="162"/>
      <c r="L112" s="159"/>
      <c r="M112" s="162"/>
      <c r="N112" s="159"/>
      <c r="O112" s="162"/>
      <c r="P112" s="162"/>
      <c r="Q112" s="162"/>
    </row>
    <row r="113" spans="1:17">
      <c r="A113" s="7"/>
      <c r="B113" s="17"/>
      <c r="C113" s="162"/>
      <c r="D113" s="162"/>
      <c r="E113" s="159"/>
      <c r="F113" s="162"/>
      <c r="G113" s="162"/>
      <c r="H113" s="159"/>
      <c r="I113" s="162"/>
      <c r="J113" s="159"/>
      <c r="K113" s="162"/>
      <c r="L113" s="159"/>
      <c r="M113" s="162"/>
      <c r="N113" s="159"/>
      <c r="O113" s="162"/>
      <c r="P113" s="162"/>
      <c r="Q113" s="162"/>
    </row>
    <row r="114" spans="1:17">
      <c r="A114" s="7"/>
      <c r="B114" s="17"/>
      <c r="C114" s="162"/>
      <c r="D114" s="162"/>
      <c r="E114" s="159"/>
      <c r="F114" s="162"/>
      <c r="G114" s="162"/>
      <c r="H114" s="159"/>
      <c r="I114" s="162"/>
      <c r="J114" s="159"/>
      <c r="K114" s="162"/>
      <c r="L114" s="159"/>
      <c r="M114" s="162"/>
      <c r="N114" s="159"/>
      <c r="O114" s="162"/>
      <c r="P114" s="162"/>
      <c r="Q114" s="162"/>
    </row>
    <row r="115" spans="1:17">
      <c r="A115" s="7"/>
      <c r="B115" s="17"/>
      <c r="C115" s="162"/>
      <c r="D115" s="162"/>
      <c r="E115" s="159"/>
      <c r="F115" s="162"/>
      <c r="G115" s="162"/>
      <c r="H115" s="159"/>
      <c r="I115" s="162"/>
      <c r="J115" s="159"/>
      <c r="K115" s="162"/>
      <c r="L115" s="159"/>
      <c r="M115" s="162"/>
      <c r="N115" s="159"/>
      <c r="O115" s="162"/>
      <c r="P115" s="162"/>
      <c r="Q115" s="162"/>
    </row>
    <row r="116" spans="1:17">
      <c r="A116" s="7"/>
      <c r="B116" s="17"/>
      <c r="C116" s="162"/>
      <c r="D116" s="162"/>
      <c r="E116" s="159"/>
      <c r="F116" s="162"/>
      <c r="G116" s="162"/>
      <c r="H116" s="159"/>
      <c r="I116" s="162"/>
      <c r="J116" s="159"/>
      <c r="K116" s="162"/>
      <c r="L116" s="159"/>
      <c r="M116" s="162"/>
      <c r="N116" s="159"/>
      <c r="O116" s="162"/>
      <c r="P116" s="162"/>
      <c r="Q116" s="162"/>
    </row>
    <row r="117" spans="1:17">
      <c r="A117" s="7"/>
      <c r="B117" s="17"/>
      <c r="C117" s="162"/>
      <c r="D117" s="162"/>
      <c r="E117" s="159"/>
      <c r="F117" s="162"/>
      <c r="G117" s="162"/>
      <c r="H117" s="159"/>
      <c r="I117" s="162"/>
      <c r="J117" s="159"/>
      <c r="K117" s="162"/>
      <c r="L117" s="159"/>
      <c r="M117" s="162"/>
      <c r="N117" s="159"/>
      <c r="O117" s="162"/>
      <c r="P117" s="162"/>
      <c r="Q117" s="162"/>
    </row>
    <row r="118" spans="1:17">
      <c r="A118" s="7"/>
      <c r="B118" s="17"/>
      <c r="C118" s="162"/>
      <c r="D118" s="162"/>
      <c r="E118" s="159"/>
      <c r="F118" s="162"/>
      <c r="G118" s="162"/>
      <c r="H118" s="159"/>
      <c r="I118" s="162"/>
      <c r="J118" s="159"/>
      <c r="K118" s="162"/>
      <c r="L118" s="159"/>
      <c r="M118" s="162"/>
      <c r="N118" s="159"/>
      <c r="O118" s="162"/>
      <c r="P118" s="162"/>
      <c r="Q118" s="162"/>
    </row>
    <row r="119" spans="1:17">
      <c r="A119" s="7"/>
      <c r="B119" s="17"/>
      <c r="C119" s="162"/>
      <c r="D119" s="162"/>
      <c r="E119" s="159"/>
      <c r="F119" s="162"/>
      <c r="G119" s="162"/>
      <c r="H119" s="159"/>
      <c r="I119" s="162"/>
      <c r="J119" s="159"/>
      <c r="K119" s="162"/>
      <c r="L119" s="159"/>
      <c r="M119" s="162"/>
      <c r="N119" s="159"/>
      <c r="O119" s="162"/>
      <c r="P119" s="162"/>
      <c r="Q119" s="162"/>
    </row>
    <row r="120" spans="1:17">
      <c r="A120" s="7"/>
      <c r="B120" s="17"/>
      <c r="C120" s="162"/>
      <c r="D120" s="162"/>
      <c r="E120" s="159"/>
      <c r="F120" s="162"/>
      <c r="G120" s="162"/>
      <c r="H120" s="159"/>
      <c r="I120" s="162"/>
      <c r="J120" s="159"/>
      <c r="K120" s="162"/>
      <c r="L120" s="159"/>
      <c r="M120" s="162"/>
      <c r="N120" s="159"/>
      <c r="O120" s="162"/>
      <c r="P120" s="162"/>
      <c r="Q120" s="162"/>
    </row>
    <row r="121" spans="1:17">
      <c r="A121" s="7"/>
      <c r="B121" s="17"/>
      <c r="C121" s="162"/>
      <c r="D121" s="162"/>
      <c r="E121" s="159"/>
      <c r="F121" s="162"/>
      <c r="G121" s="162"/>
      <c r="H121" s="159"/>
      <c r="I121" s="162"/>
      <c r="J121" s="159"/>
      <c r="K121" s="162"/>
      <c r="L121" s="159"/>
      <c r="M121" s="162"/>
      <c r="N121" s="159"/>
      <c r="O121" s="162"/>
      <c r="P121" s="162"/>
      <c r="Q121" s="162"/>
    </row>
    <row r="122" spans="1:17">
      <c r="A122" s="7"/>
      <c r="B122" s="17"/>
      <c r="C122" s="162"/>
      <c r="D122" s="162"/>
      <c r="E122" s="159"/>
      <c r="F122" s="162"/>
      <c r="G122" s="162"/>
      <c r="H122" s="159"/>
      <c r="I122" s="162"/>
      <c r="J122" s="159"/>
      <c r="K122" s="162"/>
      <c r="L122" s="159"/>
      <c r="M122" s="162"/>
      <c r="N122" s="159"/>
      <c r="O122" s="162"/>
      <c r="P122" s="162"/>
      <c r="Q122" s="162"/>
    </row>
    <row r="123" spans="1:17">
      <c r="A123" s="7"/>
      <c r="B123" s="17"/>
      <c r="C123" s="162"/>
      <c r="D123" s="162"/>
      <c r="E123" s="159"/>
      <c r="F123" s="162"/>
      <c r="G123" s="162"/>
      <c r="H123" s="159"/>
      <c r="I123" s="162"/>
      <c r="J123" s="159"/>
      <c r="K123" s="162"/>
      <c r="L123" s="159"/>
      <c r="M123" s="162"/>
      <c r="N123" s="159"/>
      <c r="O123" s="162"/>
      <c r="P123" s="162"/>
      <c r="Q123" s="162"/>
    </row>
    <row r="124" spans="1:17">
      <c r="A124" s="7"/>
      <c r="B124" s="17"/>
      <c r="C124" s="162"/>
      <c r="D124" s="162"/>
      <c r="E124" s="159"/>
      <c r="F124" s="162"/>
      <c r="G124" s="162"/>
      <c r="H124" s="159"/>
      <c r="I124" s="162"/>
      <c r="J124" s="159"/>
      <c r="K124" s="162"/>
      <c r="L124" s="159"/>
      <c r="M124" s="162"/>
      <c r="N124" s="159"/>
      <c r="O124" s="162"/>
      <c r="P124" s="162"/>
      <c r="Q124" s="162"/>
    </row>
    <row r="125" spans="1:17">
      <c r="A125" s="7"/>
      <c r="B125" s="17"/>
      <c r="C125" s="162"/>
      <c r="D125" s="162"/>
      <c r="E125" s="159"/>
      <c r="F125" s="162"/>
      <c r="G125" s="162"/>
      <c r="H125" s="159"/>
      <c r="I125" s="162"/>
      <c r="J125" s="159"/>
      <c r="K125" s="162"/>
      <c r="L125" s="159"/>
      <c r="M125" s="162"/>
      <c r="N125" s="159"/>
      <c r="O125" s="162"/>
      <c r="P125" s="162"/>
      <c r="Q125" s="162"/>
    </row>
    <row r="126" spans="1:17">
      <c r="A126" s="7"/>
      <c r="B126" s="17"/>
      <c r="C126" s="162"/>
      <c r="D126" s="162"/>
      <c r="E126" s="159"/>
      <c r="F126" s="162"/>
      <c r="G126" s="162"/>
      <c r="H126" s="159"/>
      <c r="I126" s="162"/>
      <c r="J126" s="159"/>
      <c r="K126" s="162"/>
      <c r="L126" s="159"/>
      <c r="M126" s="162"/>
      <c r="N126" s="159"/>
      <c r="O126" s="162"/>
      <c r="P126" s="162"/>
      <c r="Q126" s="162"/>
    </row>
    <row r="127" spans="1:17">
      <c r="A127" s="7"/>
      <c r="B127" s="17"/>
      <c r="C127" s="162"/>
      <c r="D127" s="162"/>
      <c r="E127" s="159"/>
      <c r="F127" s="162"/>
      <c r="G127" s="162"/>
      <c r="H127" s="159"/>
      <c r="I127" s="162"/>
      <c r="J127" s="159"/>
      <c r="K127" s="162"/>
      <c r="L127" s="159"/>
      <c r="M127" s="162"/>
      <c r="N127" s="159"/>
      <c r="O127" s="162"/>
      <c r="P127" s="162"/>
      <c r="Q127" s="162"/>
    </row>
    <row r="128" spans="1:17">
      <c r="A128" s="7"/>
      <c r="B128" s="17"/>
      <c r="C128" s="162"/>
      <c r="D128" s="162"/>
      <c r="E128" s="159"/>
      <c r="F128" s="162"/>
      <c r="G128" s="162"/>
      <c r="H128" s="159"/>
      <c r="I128" s="162"/>
      <c r="J128" s="159"/>
      <c r="K128" s="162"/>
      <c r="L128" s="159"/>
      <c r="M128" s="162"/>
      <c r="N128" s="159"/>
      <c r="O128" s="162"/>
      <c r="P128" s="162"/>
      <c r="Q128" s="162"/>
    </row>
    <row r="129" spans="1:17">
      <c r="A129" s="7"/>
      <c r="B129" s="17"/>
      <c r="C129" s="162"/>
      <c r="D129" s="162"/>
      <c r="E129" s="159"/>
      <c r="F129" s="162"/>
      <c r="G129" s="162"/>
      <c r="H129" s="159"/>
      <c r="I129" s="162"/>
      <c r="J129" s="159"/>
      <c r="K129" s="162"/>
      <c r="L129" s="159"/>
      <c r="M129" s="162"/>
      <c r="N129" s="159"/>
      <c r="O129" s="162"/>
      <c r="P129" s="162"/>
      <c r="Q129" s="162"/>
    </row>
    <row r="130" spans="1:17">
      <c r="A130" s="7"/>
      <c r="B130" s="17"/>
      <c r="C130" s="162"/>
      <c r="D130" s="162"/>
      <c r="E130" s="159"/>
      <c r="F130" s="162"/>
      <c r="G130" s="162"/>
      <c r="H130" s="159"/>
      <c r="I130" s="162"/>
      <c r="J130" s="159"/>
      <c r="K130" s="162"/>
      <c r="L130" s="159"/>
      <c r="M130" s="162"/>
      <c r="N130" s="159"/>
      <c r="O130" s="162"/>
      <c r="P130" s="162"/>
      <c r="Q130" s="162"/>
    </row>
    <row r="131" spans="1:17">
      <c r="A131" s="7"/>
      <c r="B131" s="17"/>
      <c r="C131" s="162"/>
      <c r="D131" s="162"/>
      <c r="E131" s="159"/>
      <c r="F131" s="162"/>
      <c r="G131" s="162"/>
      <c r="H131" s="159"/>
      <c r="I131" s="162"/>
      <c r="J131" s="159"/>
      <c r="K131" s="162"/>
      <c r="L131" s="159"/>
      <c r="M131" s="162"/>
      <c r="N131" s="159"/>
      <c r="O131" s="162"/>
      <c r="P131" s="162"/>
      <c r="Q131" s="162"/>
    </row>
    <row r="132" spans="1:17">
      <c r="A132" s="7"/>
      <c r="B132" s="17"/>
      <c r="C132" s="162"/>
      <c r="D132" s="162"/>
      <c r="E132" s="159"/>
      <c r="F132" s="162"/>
      <c r="G132" s="162"/>
      <c r="H132" s="159"/>
      <c r="I132" s="162"/>
      <c r="J132" s="159"/>
      <c r="K132" s="162"/>
      <c r="L132" s="159"/>
      <c r="M132" s="162"/>
      <c r="N132" s="159"/>
      <c r="O132" s="162"/>
      <c r="P132" s="162"/>
      <c r="Q132" s="162"/>
    </row>
    <row r="133" spans="1:17">
      <c r="A133" s="7"/>
      <c r="B133" s="17"/>
      <c r="C133" s="162"/>
      <c r="D133" s="162"/>
      <c r="E133" s="159"/>
      <c r="F133" s="162"/>
      <c r="G133" s="162"/>
      <c r="H133" s="159"/>
      <c r="I133" s="162"/>
      <c r="J133" s="159"/>
      <c r="K133" s="162"/>
      <c r="L133" s="159"/>
      <c r="M133" s="162"/>
      <c r="N133" s="159"/>
      <c r="O133" s="162"/>
      <c r="P133" s="162"/>
      <c r="Q133" s="162"/>
    </row>
    <row r="134" spans="1:17">
      <c r="A134" s="7"/>
      <c r="B134" s="17"/>
      <c r="C134" s="162"/>
      <c r="D134" s="162"/>
      <c r="E134" s="159"/>
      <c r="F134" s="162"/>
      <c r="G134" s="162"/>
      <c r="H134" s="159"/>
      <c r="I134" s="162"/>
      <c r="J134" s="159"/>
      <c r="K134" s="162"/>
      <c r="L134" s="159"/>
      <c r="M134" s="162"/>
      <c r="N134" s="159"/>
      <c r="O134" s="162"/>
      <c r="P134" s="162"/>
      <c r="Q134" s="162"/>
    </row>
    <row r="135" spans="1:17">
      <c r="A135" s="7"/>
      <c r="B135" s="17"/>
      <c r="C135" s="162"/>
      <c r="D135" s="162"/>
      <c r="E135" s="159"/>
      <c r="F135" s="162"/>
      <c r="G135" s="162"/>
      <c r="H135" s="159"/>
      <c r="I135" s="162"/>
      <c r="J135" s="159"/>
      <c r="K135" s="162"/>
      <c r="L135" s="159"/>
      <c r="M135" s="162"/>
      <c r="N135" s="159"/>
      <c r="O135" s="162"/>
      <c r="P135" s="162"/>
      <c r="Q135" s="162"/>
    </row>
    <row r="136" spans="1:17">
      <c r="A136" s="7"/>
      <c r="B136" s="17"/>
      <c r="C136" s="162"/>
      <c r="D136" s="162"/>
      <c r="E136" s="159"/>
      <c r="F136" s="162"/>
      <c r="G136" s="162"/>
      <c r="H136" s="159"/>
      <c r="I136" s="162"/>
      <c r="J136" s="159"/>
      <c r="K136" s="162"/>
      <c r="L136" s="159"/>
      <c r="M136" s="162"/>
      <c r="N136" s="159"/>
      <c r="O136" s="162"/>
      <c r="P136" s="162"/>
      <c r="Q136" s="162"/>
    </row>
    <row r="137" spans="1:17">
      <c r="A137" s="7"/>
      <c r="B137" s="17"/>
      <c r="C137" s="162"/>
      <c r="D137" s="162"/>
      <c r="E137" s="159"/>
      <c r="F137" s="162"/>
      <c r="G137" s="162"/>
      <c r="H137" s="159"/>
      <c r="I137" s="162"/>
      <c r="J137" s="159"/>
      <c r="K137" s="162"/>
      <c r="L137" s="159"/>
      <c r="M137" s="162"/>
      <c r="N137" s="159"/>
      <c r="O137" s="162"/>
      <c r="P137" s="162"/>
      <c r="Q137" s="162"/>
    </row>
    <row r="138" spans="1:17">
      <c r="A138" s="7"/>
      <c r="B138" s="17"/>
      <c r="C138" s="162"/>
      <c r="D138" s="162"/>
      <c r="E138" s="159"/>
      <c r="F138" s="162"/>
      <c r="G138" s="162"/>
      <c r="H138" s="159"/>
      <c r="I138" s="162"/>
      <c r="J138" s="159"/>
      <c r="K138" s="162"/>
      <c r="L138" s="159"/>
      <c r="M138" s="162"/>
      <c r="N138" s="159"/>
      <c r="O138" s="162"/>
      <c r="P138" s="162"/>
      <c r="Q138" s="162"/>
    </row>
    <row r="139" spans="1:17">
      <c r="A139" s="7"/>
      <c r="B139" s="17"/>
      <c r="C139" s="162"/>
      <c r="D139" s="162"/>
      <c r="E139" s="159"/>
      <c r="F139" s="162"/>
      <c r="G139" s="162"/>
      <c r="H139" s="159"/>
      <c r="I139" s="162"/>
      <c r="J139" s="159"/>
      <c r="K139" s="162"/>
      <c r="L139" s="159"/>
      <c r="M139" s="162"/>
      <c r="N139" s="159"/>
      <c r="O139" s="162"/>
      <c r="P139" s="162"/>
      <c r="Q139" s="162"/>
    </row>
    <row r="140" spans="1:17">
      <c r="A140" s="7"/>
      <c r="B140" s="17"/>
      <c r="C140" s="162"/>
      <c r="D140" s="162"/>
      <c r="E140" s="159"/>
      <c r="F140" s="162"/>
      <c r="G140" s="162"/>
      <c r="H140" s="159"/>
      <c r="I140" s="162"/>
      <c r="J140" s="159"/>
      <c r="K140" s="162"/>
      <c r="L140" s="159"/>
      <c r="M140" s="162"/>
      <c r="N140" s="159"/>
      <c r="O140" s="162"/>
      <c r="P140" s="162"/>
      <c r="Q140" s="162"/>
    </row>
    <row r="141" spans="1:17">
      <c r="A141" s="7"/>
      <c r="B141" s="17"/>
      <c r="C141" s="162"/>
      <c r="D141" s="162"/>
      <c r="E141" s="159"/>
      <c r="F141" s="162"/>
      <c r="G141" s="162"/>
      <c r="H141" s="159"/>
      <c r="I141" s="162"/>
      <c r="J141" s="159"/>
      <c r="K141" s="162"/>
      <c r="L141" s="159"/>
      <c r="M141" s="162"/>
      <c r="N141" s="159"/>
      <c r="O141" s="162"/>
      <c r="P141" s="162"/>
      <c r="Q141" s="162"/>
    </row>
    <row r="142" spans="1:17">
      <c r="A142" s="7"/>
      <c r="B142" s="17"/>
      <c r="C142" s="162"/>
      <c r="D142" s="162"/>
      <c r="E142" s="159"/>
      <c r="F142" s="162"/>
      <c r="G142" s="162"/>
      <c r="H142" s="159"/>
      <c r="I142" s="162"/>
      <c r="J142" s="159"/>
      <c r="K142" s="162"/>
      <c r="L142" s="159"/>
      <c r="M142" s="162"/>
      <c r="N142" s="159"/>
      <c r="O142" s="162"/>
      <c r="P142" s="162"/>
      <c r="Q142" s="162"/>
    </row>
    <row r="143" spans="1:17">
      <c r="A143" s="7"/>
      <c r="B143" s="17"/>
      <c r="C143" s="162"/>
      <c r="D143" s="162"/>
      <c r="E143" s="159"/>
      <c r="F143" s="162"/>
      <c r="G143" s="162"/>
      <c r="H143" s="159"/>
      <c r="I143" s="162"/>
      <c r="J143" s="159"/>
      <c r="K143" s="162"/>
      <c r="L143" s="159"/>
      <c r="M143" s="162"/>
      <c r="N143" s="159"/>
      <c r="O143" s="162"/>
      <c r="P143" s="162"/>
      <c r="Q143" s="162"/>
    </row>
    <row r="144" spans="1:17">
      <c r="A144" s="7"/>
      <c r="B144" s="17"/>
      <c r="C144" s="162"/>
      <c r="D144" s="162"/>
      <c r="E144" s="159"/>
      <c r="F144" s="162"/>
      <c r="G144" s="162"/>
      <c r="H144" s="159"/>
      <c r="I144" s="162"/>
      <c r="J144" s="159"/>
      <c r="K144" s="162"/>
      <c r="L144" s="159"/>
      <c r="M144" s="162"/>
      <c r="N144" s="159"/>
      <c r="O144" s="162"/>
      <c r="P144" s="162"/>
      <c r="Q144" s="162"/>
    </row>
    <row r="145" spans="1:17">
      <c r="A145" s="7"/>
      <c r="B145" s="17"/>
      <c r="C145" s="162"/>
      <c r="D145" s="162"/>
      <c r="E145" s="159"/>
      <c r="F145" s="162"/>
      <c r="G145" s="162"/>
      <c r="H145" s="159"/>
      <c r="I145" s="162"/>
      <c r="J145" s="159"/>
      <c r="K145" s="162"/>
      <c r="L145" s="159"/>
      <c r="M145" s="162"/>
      <c r="N145" s="159"/>
      <c r="O145" s="162"/>
      <c r="P145" s="162"/>
      <c r="Q145" s="162"/>
    </row>
    <row r="146" spans="1:17">
      <c r="A146" s="7"/>
      <c r="B146" s="17"/>
      <c r="C146" s="162"/>
      <c r="D146" s="162"/>
      <c r="E146" s="159"/>
      <c r="F146" s="162"/>
      <c r="G146" s="162"/>
      <c r="H146" s="159"/>
      <c r="I146" s="162"/>
      <c r="J146" s="159"/>
      <c r="K146" s="162"/>
      <c r="L146" s="159"/>
      <c r="M146" s="162"/>
      <c r="N146" s="159"/>
      <c r="O146" s="162"/>
      <c r="P146" s="162"/>
      <c r="Q146" s="162"/>
    </row>
    <row r="147" spans="1:17">
      <c r="A147" s="7"/>
      <c r="B147" s="17"/>
      <c r="C147" s="162"/>
      <c r="D147" s="162"/>
      <c r="E147" s="159"/>
      <c r="F147" s="162"/>
      <c r="G147" s="162"/>
      <c r="H147" s="159"/>
      <c r="I147" s="162"/>
      <c r="J147" s="159"/>
      <c r="K147" s="162"/>
      <c r="L147" s="159"/>
      <c r="M147" s="162"/>
      <c r="N147" s="159"/>
      <c r="O147" s="162"/>
      <c r="P147" s="162"/>
      <c r="Q147" s="162"/>
    </row>
    <row r="148" spans="1:17">
      <c r="A148" s="7"/>
      <c r="B148" s="17"/>
      <c r="C148" s="162"/>
      <c r="D148" s="162"/>
      <c r="E148" s="159"/>
      <c r="F148" s="162"/>
      <c r="G148" s="162"/>
      <c r="H148" s="159"/>
      <c r="I148" s="162"/>
      <c r="J148" s="159"/>
      <c r="K148" s="162"/>
      <c r="L148" s="159"/>
      <c r="M148" s="162"/>
      <c r="N148" s="159"/>
      <c r="O148" s="162"/>
      <c r="P148" s="162"/>
      <c r="Q148" s="162"/>
    </row>
    <row r="149" spans="1:17">
      <c r="A149" s="7"/>
      <c r="B149" s="17"/>
      <c r="C149" s="162"/>
      <c r="D149" s="162"/>
      <c r="E149" s="159"/>
      <c r="F149" s="162"/>
      <c r="G149" s="162"/>
      <c r="H149" s="159"/>
      <c r="I149" s="162"/>
      <c r="J149" s="159"/>
      <c r="K149" s="162"/>
      <c r="L149" s="159"/>
      <c r="M149" s="162"/>
      <c r="N149" s="159"/>
      <c r="O149" s="162"/>
      <c r="P149" s="162"/>
      <c r="Q149" s="162"/>
    </row>
    <row r="150" spans="1:17">
      <c r="A150" s="7"/>
      <c r="B150" s="17"/>
      <c r="C150" s="162"/>
      <c r="D150" s="162"/>
      <c r="E150" s="159"/>
      <c r="F150" s="162"/>
      <c r="G150" s="162"/>
      <c r="H150" s="159"/>
      <c r="I150" s="162"/>
      <c r="J150" s="159"/>
      <c r="K150" s="162"/>
      <c r="L150" s="159"/>
      <c r="M150" s="162"/>
      <c r="N150" s="159"/>
      <c r="O150" s="162"/>
      <c r="P150" s="162"/>
      <c r="Q150" s="162"/>
    </row>
    <row r="151" spans="1:17">
      <c r="A151" s="7"/>
      <c r="B151" s="17"/>
      <c r="C151" s="162"/>
      <c r="D151" s="162"/>
      <c r="E151" s="159"/>
      <c r="F151" s="162"/>
      <c r="G151" s="162"/>
      <c r="H151" s="159"/>
      <c r="I151" s="162"/>
      <c r="J151" s="159"/>
      <c r="K151" s="162"/>
      <c r="L151" s="159"/>
      <c r="M151" s="162"/>
      <c r="N151" s="159"/>
      <c r="O151" s="162"/>
      <c r="P151" s="162"/>
      <c r="Q151" s="162"/>
    </row>
    <row r="152" spans="1:17">
      <c r="A152" s="7"/>
      <c r="B152" s="17"/>
      <c r="C152" s="162"/>
      <c r="D152" s="162"/>
      <c r="E152" s="159"/>
      <c r="F152" s="162"/>
      <c r="G152" s="162"/>
      <c r="H152" s="159"/>
      <c r="I152" s="162"/>
      <c r="J152" s="159"/>
      <c r="K152" s="162"/>
      <c r="L152" s="159"/>
      <c r="M152" s="162"/>
      <c r="N152" s="159"/>
      <c r="O152" s="162"/>
      <c r="P152" s="162"/>
      <c r="Q152" s="162"/>
    </row>
    <row r="153" spans="1:17">
      <c r="A153" s="7"/>
      <c r="B153" s="17"/>
      <c r="C153" s="162"/>
      <c r="D153" s="162"/>
      <c r="E153" s="159"/>
      <c r="F153" s="162"/>
      <c r="G153" s="162"/>
      <c r="H153" s="159"/>
      <c r="I153" s="162"/>
      <c r="J153" s="159"/>
      <c r="K153" s="162"/>
      <c r="L153" s="159"/>
      <c r="M153" s="162"/>
      <c r="N153" s="159"/>
      <c r="O153" s="162"/>
      <c r="P153" s="162"/>
      <c r="Q153" s="162"/>
    </row>
    <row r="154" spans="1:17">
      <c r="A154" s="7"/>
      <c r="B154" s="17"/>
      <c r="C154" s="162"/>
      <c r="D154" s="162"/>
      <c r="E154" s="159"/>
      <c r="F154" s="162"/>
      <c r="G154" s="162"/>
      <c r="H154" s="159"/>
      <c r="I154" s="162"/>
      <c r="J154" s="159"/>
      <c r="K154" s="162"/>
      <c r="L154" s="159"/>
      <c r="M154" s="162"/>
      <c r="N154" s="159"/>
      <c r="O154" s="162"/>
      <c r="P154" s="162"/>
      <c r="Q154" s="162"/>
    </row>
    <row r="155" spans="1:17">
      <c r="A155" s="7"/>
      <c r="B155" s="17"/>
      <c r="C155" s="162"/>
      <c r="D155" s="162"/>
      <c r="E155" s="159"/>
      <c r="F155" s="162"/>
      <c r="G155" s="162"/>
      <c r="H155" s="159"/>
      <c r="I155" s="162"/>
      <c r="J155" s="159"/>
      <c r="K155" s="162"/>
      <c r="L155" s="159"/>
      <c r="M155" s="162"/>
      <c r="N155" s="159"/>
      <c r="O155" s="162"/>
      <c r="P155" s="162"/>
      <c r="Q155" s="162"/>
    </row>
    <row r="156" spans="1:17">
      <c r="A156" s="7"/>
      <c r="B156" s="17"/>
      <c r="C156" s="162"/>
      <c r="D156" s="162"/>
      <c r="E156" s="159"/>
      <c r="F156" s="162"/>
      <c r="G156" s="162"/>
      <c r="H156" s="159"/>
      <c r="I156" s="162"/>
      <c r="J156" s="159"/>
      <c r="K156" s="162"/>
      <c r="L156" s="159"/>
      <c r="M156" s="162"/>
      <c r="N156" s="159"/>
      <c r="O156" s="162"/>
      <c r="P156" s="162"/>
      <c r="Q156" s="162"/>
    </row>
    <row r="157" spans="1:17">
      <c r="A157" s="7"/>
      <c r="B157" s="17"/>
      <c r="C157" s="162"/>
      <c r="D157" s="162"/>
      <c r="E157" s="159"/>
      <c r="F157" s="162"/>
      <c r="G157" s="162"/>
      <c r="H157" s="159"/>
      <c r="I157" s="162"/>
      <c r="J157" s="159"/>
      <c r="K157" s="162"/>
      <c r="L157" s="159"/>
      <c r="M157" s="162"/>
      <c r="N157" s="159"/>
      <c r="O157" s="162"/>
      <c r="P157" s="162"/>
      <c r="Q157" s="162"/>
    </row>
    <row r="158" spans="1:17">
      <c r="A158" s="7"/>
      <c r="B158" s="17"/>
      <c r="C158" s="162"/>
      <c r="D158" s="162"/>
      <c r="E158" s="159"/>
      <c r="F158" s="162"/>
      <c r="G158" s="162"/>
      <c r="H158" s="159"/>
      <c r="I158" s="162"/>
      <c r="J158" s="159"/>
      <c r="K158" s="162"/>
      <c r="L158" s="159"/>
      <c r="M158" s="162"/>
      <c r="N158" s="159"/>
      <c r="O158" s="162"/>
      <c r="P158" s="162"/>
      <c r="Q158" s="162"/>
    </row>
    <row r="159" spans="1:17">
      <c r="A159" s="7"/>
      <c r="B159" s="17"/>
      <c r="C159" s="162"/>
      <c r="D159" s="162"/>
      <c r="E159" s="159"/>
      <c r="F159" s="162"/>
      <c r="G159" s="162"/>
      <c r="H159" s="159"/>
      <c r="I159" s="162"/>
      <c r="J159" s="159"/>
      <c r="K159" s="162"/>
      <c r="L159" s="159"/>
      <c r="M159" s="162"/>
      <c r="N159" s="159"/>
      <c r="O159" s="162"/>
      <c r="P159" s="162"/>
      <c r="Q159" s="162"/>
    </row>
    <row r="160" spans="1:17">
      <c r="A160" s="7"/>
      <c r="B160" s="17"/>
      <c r="C160" s="162"/>
      <c r="D160" s="162"/>
      <c r="E160" s="159"/>
      <c r="F160" s="162"/>
      <c r="G160" s="162"/>
      <c r="H160" s="159"/>
      <c r="I160" s="162"/>
      <c r="J160" s="159"/>
      <c r="K160" s="162"/>
      <c r="L160" s="159"/>
      <c r="M160" s="162"/>
      <c r="N160" s="159"/>
      <c r="O160" s="162"/>
      <c r="P160" s="162"/>
      <c r="Q160" s="162"/>
    </row>
    <row r="161" spans="1:17">
      <c r="A161" s="7"/>
      <c r="B161" s="17"/>
      <c r="C161" s="162"/>
      <c r="D161" s="162"/>
      <c r="E161" s="159"/>
      <c r="F161" s="162"/>
      <c r="G161" s="162"/>
      <c r="H161" s="159"/>
      <c r="I161" s="162"/>
      <c r="J161" s="159"/>
      <c r="K161" s="162"/>
      <c r="L161" s="159"/>
      <c r="M161" s="162"/>
      <c r="N161" s="159"/>
      <c r="O161" s="162"/>
      <c r="P161" s="162"/>
      <c r="Q161" s="162"/>
    </row>
    <row r="162" spans="1:17">
      <c r="A162" s="7"/>
      <c r="B162" s="17"/>
      <c r="C162" s="162"/>
      <c r="D162" s="162"/>
      <c r="E162" s="159"/>
      <c r="F162" s="162"/>
      <c r="G162" s="162"/>
      <c r="H162" s="159"/>
      <c r="I162" s="162"/>
      <c r="J162" s="159"/>
      <c r="K162" s="162"/>
      <c r="L162" s="159"/>
      <c r="M162" s="162"/>
      <c r="N162" s="159"/>
      <c r="O162" s="162"/>
      <c r="P162" s="162"/>
      <c r="Q162" s="162"/>
    </row>
    <row r="163" spans="1:17">
      <c r="A163" s="7"/>
      <c r="B163" s="17"/>
      <c r="C163" s="162"/>
      <c r="D163" s="162"/>
      <c r="E163" s="159"/>
      <c r="F163" s="162"/>
      <c r="G163" s="162"/>
      <c r="H163" s="159"/>
      <c r="I163" s="162"/>
      <c r="J163" s="159"/>
      <c r="K163" s="162"/>
      <c r="L163" s="159"/>
      <c r="M163" s="162"/>
      <c r="N163" s="159"/>
      <c r="O163" s="162"/>
      <c r="P163" s="162"/>
      <c r="Q163" s="162"/>
    </row>
    <row r="164" spans="1:17">
      <c r="A164" s="7"/>
      <c r="B164" s="17"/>
      <c r="C164" s="162"/>
      <c r="D164" s="162"/>
      <c r="E164" s="159"/>
      <c r="F164" s="162"/>
      <c r="G164" s="162"/>
      <c r="H164" s="159"/>
      <c r="I164" s="162"/>
      <c r="J164" s="159"/>
      <c r="K164" s="162"/>
      <c r="L164" s="159"/>
      <c r="M164" s="162"/>
      <c r="N164" s="159"/>
      <c r="O164" s="162"/>
      <c r="P164" s="162"/>
      <c r="Q164" s="162"/>
    </row>
    <row r="165" spans="1:17">
      <c r="A165" s="7"/>
      <c r="B165" s="17"/>
      <c r="C165" s="162"/>
      <c r="D165" s="162"/>
      <c r="E165" s="159"/>
      <c r="F165" s="162"/>
      <c r="G165" s="162"/>
      <c r="H165" s="159"/>
      <c r="I165" s="162"/>
      <c r="J165" s="159"/>
      <c r="K165" s="162"/>
      <c r="L165" s="159"/>
      <c r="M165" s="162"/>
      <c r="N165" s="159"/>
      <c r="O165" s="162"/>
      <c r="P165" s="162"/>
      <c r="Q165" s="162"/>
    </row>
    <row r="166" spans="1:17">
      <c r="A166" s="7"/>
      <c r="B166" s="17"/>
      <c r="C166" s="162"/>
      <c r="D166" s="162"/>
      <c r="E166" s="159"/>
      <c r="F166" s="162"/>
      <c r="G166" s="162"/>
      <c r="H166" s="159"/>
      <c r="I166" s="162"/>
      <c r="J166" s="159"/>
      <c r="K166" s="162"/>
      <c r="L166" s="159"/>
      <c r="M166" s="162"/>
      <c r="N166" s="159"/>
      <c r="O166" s="162"/>
      <c r="P166" s="162"/>
      <c r="Q166" s="162"/>
    </row>
    <row r="167" spans="1:17">
      <c r="A167" s="7"/>
      <c r="B167" s="17"/>
      <c r="C167" s="162"/>
      <c r="D167" s="162"/>
      <c r="E167" s="159"/>
      <c r="F167" s="162"/>
      <c r="G167" s="162"/>
      <c r="H167" s="159"/>
      <c r="I167" s="162"/>
      <c r="J167" s="159"/>
      <c r="K167" s="162"/>
      <c r="L167" s="159"/>
      <c r="M167" s="162"/>
      <c r="N167" s="159"/>
      <c r="O167" s="162"/>
      <c r="P167" s="162"/>
      <c r="Q167" s="162"/>
    </row>
    <row r="168" spans="1:17">
      <c r="A168" s="7"/>
      <c r="B168" s="17"/>
      <c r="C168" s="162"/>
      <c r="D168" s="162"/>
      <c r="E168" s="159"/>
      <c r="F168" s="162"/>
      <c r="G168" s="162"/>
      <c r="H168" s="159"/>
      <c r="I168" s="162"/>
      <c r="J168" s="159"/>
      <c r="K168" s="162"/>
      <c r="L168" s="159"/>
      <c r="M168" s="162"/>
      <c r="N168" s="159"/>
      <c r="O168" s="162"/>
      <c r="P168" s="162"/>
      <c r="Q168" s="162"/>
    </row>
    <row r="169" spans="1:17">
      <c r="A169" s="7"/>
      <c r="B169" s="17"/>
      <c r="C169" s="162"/>
      <c r="D169" s="162"/>
      <c r="E169" s="159"/>
      <c r="F169" s="162"/>
      <c r="G169" s="162"/>
      <c r="H169" s="159"/>
      <c r="I169" s="162"/>
      <c r="J169" s="159"/>
      <c r="K169" s="162"/>
      <c r="L169" s="159"/>
      <c r="M169" s="162"/>
      <c r="N169" s="159"/>
      <c r="O169" s="162"/>
      <c r="P169" s="162"/>
      <c r="Q169" s="162"/>
    </row>
    <row r="170" spans="1:17">
      <c r="A170" s="7"/>
      <c r="B170" s="17"/>
      <c r="C170" s="162"/>
      <c r="D170" s="162"/>
      <c r="E170" s="159"/>
      <c r="F170" s="162"/>
      <c r="G170" s="162"/>
      <c r="H170" s="159"/>
      <c r="I170" s="162"/>
      <c r="J170" s="159"/>
      <c r="K170" s="162"/>
      <c r="L170" s="159"/>
      <c r="M170" s="162"/>
      <c r="N170" s="159"/>
      <c r="O170" s="162"/>
      <c r="P170" s="162"/>
      <c r="Q170" s="162"/>
    </row>
    <row r="171" spans="1:17">
      <c r="A171" s="7"/>
      <c r="B171" s="17"/>
      <c r="C171" s="162"/>
      <c r="D171" s="162"/>
      <c r="E171" s="159"/>
      <c r="F171" s="162"/>
      <c r="G171" s="162"/>
      <c r="H171" s="159"/>
      <c r="I171" s="162"/>
      <c r="J171" s="159"/>
      <c r="K171" s="162"/>
      <c r="L171" s="159"/>
      <c r="M171" s="162"/>
      <c r="N171" s="159"/>
      <c r="O171" s="162"/>
      <c r="P171" s="162"/>
      <c r="Q171" s="162"/>
    </row>
    <row r="172" spans="1:17">
      <c r="A172" s="7"/>
      <c r="B172" s="17"/>
      <c r="C172" s="162"/>
      <c r="D172" s="162"/>
      <c r="E172" s="159"/>
      <c r="F172" s="162"/>
      <c r="G172" s="162"/>
      <c r="H172" s="159"/>
      <c r="I172" s="162"/>
      <c r="J172" s="159"/>
      <c r="K172" s="162"/>
      <c r="L172" s="159"/>
      <c r="M172" s="162"/>
      <c r="N172" s="159"/>
      <c r="O172" s="162"/>
      <c r="P172" s="162"/>
      <c r="Q172" s="162"/>
    </row>
    <row r="173" spans="1:17">
      <c r="A173" s="7"/>
      <c r="B173" s="17"/>
      <c r="C173" s="162"/>
      <c r="D173" s="162"/>
      <c r="E173" s="159"/>
      <c r="F173" s="162"/>
      <c r="G173" s="162"/>
      <c r="H173" s="159"/>
      <c r="I173" s="162"/>
      <c r="J173" s="159"/>
      <c r="K173" s="162"/>
      <c r="L173" s="159"/>
      <c r="M173" s="162"/>
      <c r="N173" s="159"/>
      <c r="O173" s="162"/>
      <c r="P173" s="162"/>
      <c r="Q173" s="162"/>
    </row>
    <row r="174" spans="1:17">
      <c r="A174" s="7"/>
      <c r="B174" s="17"/>
      <c r="C174" s="162"/>
      <c r="D174" s="162"/>
      <c r="E174" s="159"/>
      <c r="F174" s="162"/>
      <c r="G174" s="162"/>
      <c r="H174" s="159"/>
      <c r="I174" s="162"/>
      <c r="J174" s="159"/>
      <c r="K174" s="162"/>
      <c r="L174" s="159"/>
      <c r="M174" s="162"/>
      <c r="N174" s="159"/>
      <c r="O174" s="162"/>
      <c r="P174" s="162"/>
      <c r="Q174" s="162"/>
    </row>
    <row r="175" spans="1:17">
      <c r="A175" s="7"/>
      <c r="B175" s="17"/>
      <c r="C175" s="162"/>
      <c r="D175" s="162"/>
      <c r="E175" s="159"/>
      <c r="F175" s="162"/>
      <c r="G175" s="162"/>
      <c r="H175" s="159"/>
      <c r="I175" s="162"/>
      <c r="J175" s="159"/>
      <c r="K175" s="162"/>
      <c r="L175" s="159"/>
      <c r="M175" s="162"/>
      <c r="N175" s="159"/>
      <c r="O175" s="162"/>
      <c r="P175" s="162"/>
      <c r="Q175" s="162"/>
    </row>
    <row r="176" spans="1:17">
      <c r="A176" s="7"/>
      <c r="B176" s="17"/>
      <c r="C176" s="162"/>
      <c r="D176" s="162"/>
      <c r="E176" s="159"/>
      <c r="F176" s="162"/>
      <c r="G176" s="162"/>
      <c r="H176" s="159"/>
      <c r="I176" s="162"/>
      <c r="J176" s="159"/>
      <c r="K176" s="162"/>
      <c r="L176" s="159"/>
      <c r="M176" s="162"/>
      <c r="N176" s="159"/>
      <c r="O176" s="162"/>
      <c r="P176" s="162"/>
      <c r="Q176" s="162"/>
    </row>
    <row r="177" spans="1:17">
      <c r="A177" s="7"/>
      <c r="B177" s="17"/>
      <c r="C177" s="162"/>
      <c r="D177" s="162"/>
      <c r="E177" s="159"/>
      <c r="F177" s="162"/>
      <c r="G177" s="162"/>
      <c r="H177" s="159"/>
      <c r="I177" s="162"/>
      <c r="J177" s="159"/>
      <c r="K177" s="162"/>
      <c r="L177" s="159"/>
      <c r="M177" s="162"/>
      <c r="N177" s="159"/>
      <c r="O177" s="162"/>
      <c r="P177" s="162"/>
      <c r="Q177" s="162"/>
    </row>
    <row r="178" spans="1:17">
      <c r="A178" s="7"/>
      <c r="B178" s="17"/>
      <c r="C178" s="162"/>
      <c r="D178" s="162"/>
      <c r="E178" s="159"/>
      <c r="F178" s="162"/>
      <c r="G178" s="162"/>
      <c r="H178" s="159"/>
      <c r="I178" s="162"/>
      <c r="J178" s="159"/>
      <c r="K178" s="162"/>
      <c r="L178" s="159"/>
      <c r="M178" s="162"/>
      <c r="N178" s="159"/>
      <c r="O178" s="162"/>
      <c r="P178" s="162"/>
      <c r="Q178" s="162"/>
    </row>
    <row r="179" spans="1:17">
      <c r="A179" s="7"/>
      <c r="B179" s="17"/>
      <c r="C179" s="162"/>
      <c r="D179" s="162"/>
      <c r="E179" s="159"/>
      <c r="F179" s="162"/>
      <c r="G179" s="162"/>
      <c r="H179" s="159"/>
      <c r="I179" s="162"/>
      <c r="J179" s="159"/>
      <c r="K179" s="162"/>
      <c r="L179" s="159"/>
      <c r="M179" s="162"/>
      <c r="N179" s="159"/>
      <c r="O179" s="162"/>
      <c r="P179" s="162"/>
      <c r="Q179" s="162"/>
    </row>
    <row r="180" spans="1:17">
      <c r="A180" s="7"/>
      <c r="B180" s="17"/>
      <c r="C180" s="162"/>
      <c r="D180" s="162"/>
      <c r="E180" s="159"/>
      <c r="F180" s="162"/>
      <c r="G180" s="162"/>
      <c r="H180" s="159"/>
      <c r="I180" s="162"/>
      <c r="J180" s="159"/>
      <c r="K180" s="162"/>
      <c r="L180" s="159"/>
      <c r="M180" s="162"/>
      <c r="N180" s="159"/>
      <c r="O180" s="162"/>
      <c r="P180" s="162"/>
      <c r="Q180" s="162"/>
    </row>
    <row r="181" spans="1:17">
      <c r="A181" s="7"/>
      <c r="B181" s="17"/>
      <c r="C181" s="162"/>
      <c r="D181" s="162"/>
      <c r="E181" s="159"/>
      <c r="F181" s="162"/>
      <c r="G181" s="162"/>
      <c r="H181" s="159"/>
      <c r="I181" s="162"/>
      <c r="J181" s="159"/>
      <c r="K181" s="162"/>
      <c r="L181" s="159"/>
      <c r="M181" s="162"/>
      <c r="N181" s="159"/>
      <c r="O181" s="162"/>
      <c r="P181" s="162"/>
      <c r="Q181" s="162"/>
    </row>
    <row r="182" spans="1:17">
      <c r="A182" s="7"/>
      <c r="B182" s="17"/>
      <c r="C182" s="162"/>
      <c r="D182" s="162"/>
      <c r="E182" s="159"/>
      <c r="F182" s="162"/>
      <c r="G182" s="162"/>
      <c r="H182" s="159"/>
      <c r="I182" s="162"/>
      <c r="J182" s="159"/>
      <c r="K182" s="162"/>
      <c r="L182" s="159"/>
      <c r="M182" s="162"/>
      <c r="N182" s="159"/>
      <c r="O182" s="162"/>
      <c r="P182" s="162"/>
      <c r="Q182" s="162"/>
    </row>
    <row r="183" spans="1:17">
      <c r="A183" s="7"/>
      <c r="B183" s="17"/>
      <c r="C183" s="162"/>
      <c r="D183" s="162"/>
      <c r="E183" s="159"/>
      <c r="F183" s="162"/>
      <c r="G183" s="162"/>
      <c r="H183" s="159"/>
      <c r="I183" s="162"/>
      <c r="J183" s="159"/>
      <c r="K183" s="162"/>
      <c r="L183" s="159"/>
      <c r="M183" s="162"/>
      <c r="N183" s="159"/>
      <c r="O183" s="162"/>
      <c r="P183" s="162"/>
      <c r="Q183" s="162"/>
    </row>
    <row r="184" spans="1:17">
      <c r="A184" s="7"/>
      <c r="B184" s="17"/>
      <c r="C184" s="162"/>
      <c r="D184" s="162"/>
      <c r="E184" s="159"/>
      <c r="F184" s="162"/>
      <c r="G184" s="162"/>
      <c r="H184" s="159"/>
      <c r="I184" s="162"/>
      <c r="J184" s="159"/>
      <c r="K184" s="162"/>
      <c r="L184" s="159"/>
      <c r="M184" s="162"/>
      <c r="N184" s="159"/>
      <c r="O184" s="162"/>
      <c r="P184" s="162"/>
      <c r="Q184" s="162"/>
    </row>
    <row r="185" spans="1:17">
      <c r="A185" s="7"/>
      <c r="B185" s="17"/>
      <c r="C185" s="162"/>
      <c r="D185" s="162"/>
      <c r="E185" s="159"/>
      <c r="F185" s="162"/>
      <c r="G185" s="162"/>
      <c r="H185" s="159"/>
      <c r="I185" s="162"/>
      <c r="J185" s="159"/>
      <c r="K185" s="162"/>
      <c r="L185" s="159"/>
      <c r="M185" s="162"/>
      <c r="N185" s="159"/>
      <c r="O185" s="162"/>
      <c r="P185" s="162"/>
      <c r="Q185" s="162"/>
    </row>
    <row r="186" spans="1:17">
      <c r="A186" s="7"/>
      <c r="B186" s="17"/>
      <c r="C186" s="162"/>
      <c r="D186" s="162"/>
      <c r="E186" s="159"/>
      <c r="F186" s="162"/>
      <c r="G186" s="162"/>
      <c r="H186" s="159"/>
      <c r="I186" s="162"/>
      <c r="J186" s="159"/>
      <c r="K186" s="162"/>
      <c r="L186" s="159"/>
      <c r="M186" s="162"/>
      <c r="N186" s="159"/>
      <c r="O186" s="162"/>
      <c r="P186" s="162"/>
      <c r="Q186" s="162"/>
    </row>
    <row r="187" spans="1:17">
      <c r="A187" s="7"/>
      <c r="B187" s="17"/>
      <c r="C187" s="162"/>
      <c r="D187" s="162"/>
      <c r="E187" s="159"/>
      <c r="F187" s="162"/>
      <c r="G187" s="162"/>
      <c r="H187" s="159"/>
      <c r="I187" s="162"/>
      <c r="J187" s="159"/>
      <c r="K187" s="162"/>
      <c r="L187" s="159"/>
      <c r="M187" s="162"/>
      <c r="N187" s="159"/>
      <c r="O187" s="162"/>
      <c r="P187" s="162"/>
      <c r="Q187" s="162"/>
    </row>
    <row r="188" spans="1:17">
      <c r="A188" s="7"/>
      <c r="B188" s="17"/>
      <c r="C188" s="162"/>
      <c r="D188" s="162"/>
      <c r="E188" s="159"/>
      <c r="F188" s="162"/>
      <c r="G188" s="162"/>
      <c r="H188" s="159"/>
      <c r="I188" s="162"/>
      <c r="J188" s="159"/>
      <c r="K188" s="162"/>
      <c r="L188" s="159"/>
      <c r="M188" s="162"/>
      <c r="N188" s="159"/>
      <c r="O188" s="162"/>
      <c r="P188" s="162"/>
      <c r="Q188" s="162"/>
    </row>
    <row r="189" spans="1:17">
      <c r="A189" s="7"/>
      <c r="B189" s="17"/>
      <c r="C189" s="162"/>
      <c r="D189" s="162"/>
      <c r="E189" s="159"/>
      <c r="F189" s="162"/>
      <c r="G189" s="162"/>
      <c r="H189" s="159"/>
      <c r="I189" s="162"/>
      <c r="J189" s="159"/>
      <c r="K189" s="162"/>
      <c r="L189" s="159"/>
      <c r="M189" s="162"/>
      <c r="N189" s="159"/>
      <c r="O189" s="162"/>
      <c r="P189" s="162"/>
      <c r="Q189" s="162"/>
    </row>
    <row r="190" spans="1:17">
      <c r="A190" s="7"/>
      <c r="B190" s="17"/>
      <c r="C190" s="162"/>
      <c r="D190" s="162"/>
      <c r="E190" s="159"/>
      <c r="F190" s="162"/>
      <c r="G190" s="162"/>
      <c r="H190" s="159"/>
      <c r="I190" s="162"/>
      <c r="J190" s="159"/>
      <c r="K190" s="162"/>
      <c r="L190" s="159"/>
      <c r="M190" s="162"/>
      <c r="N190" s="159"/>
      <c r="O190" s="162"/>
      <c r="P190" s="162"/>
      <c r="Q190" s="162"/>
    </row>
    <row r="191" spans="1:17">
      <c r="A191" s="7"/>
      <c r="B191" s="17"/>
      <c r="C191" s="162"/>
      <c r="D191" s="162"/>
      <c r="E191" s="159"/>
      <c r="F191" s="162"/>
      <c r="G191" s="162"/>
      <c r="H191" s="159"/>
      <c r="I191" s="162"/>
      <c r="J191" s="159"/>
      <c r="K191" s="162"/>
      <c r="L191" s="159"/>
      <c r="M191" s="162"/>
      <c r="N191" s="159"/>
      <c r="O191" s="162"/>
      <c r="P191" s="162"/>
      <c r="Q191" s="162"/>
    </row>
    <row r="192" spans="1:17">
      <c r="A192" s="7"/>
      <c r="B192" s="17"/>
      <c r="C192" s="162"/>
      <c r="D192" s="162"/>
      <c r="E192" s="159"/>
      <c r="F192" s="162"/>
      <c r="G192" s="162"/>
      <c r="H192" s="159"/>
      <c r="I192" s="162"/>
      <c r="J192" s="159"/>
      <c r="K192" s="162"/>
      <c r="L192" s="159"/>
      <c r="M192" s="162"/>
      <c r="N192" s="159"/>
      <c r="O192" s="162"/>
      <c r="P192" s="162"/>
      <c r="Q192" s="162"/>
    </row>
    <row r="193" spans="1:17">
      <c r="A193" s="7"/>
      <c r="B193" s="17"/>
      <c r="C193" s="162"/>
      <c r="D193" s="162"/>
      <c r="E193" s="159"/>
      <c r="F193" s="162"/>
      <c r="G193" s="162"/>
      <c r="H193" s="159"/>
      <c r="I193" s="162"/>
      <c r="J193" s="159"/>
      <c r="K193" s="162"/>
      <c r="L193" s="159"/>
      <c r="M193" s="162"/>
      <c r="N193" s="159"/>
      <c r="O193" s="162"/>
      <c r="P193" s="162"/>
      <c r="Q193" s="162"/>
    </row>
    <row r="194" spans="1:17">
      <c r="A194" s="7"/>
      <c r="B194" s="17"/>
      <c r="C194" s="162"/>
      <c r="D194" s="162"/>
      <c r="E194" s="159"/>
      <c r="F194" s="162"/>
      <c r="G194" s="162"/>
      <c r="H194" s="159"/>
      <c r="I194" s="162"/>
      <c r="J194" s="159"/>
      <c r="K194" s="162"/>
      <c r="L194" s="159"/>
      <c r="M194" s="162"/>
      <c r="N194" s="159"/>
      <c r="O194" s="162"/>
      <c r="P194" s="162"/>
      <c r="Q194" s="162"/>
    </row>
    <row r="195" spans="1:17">
      <c r="A195" s="7"/>
      <c r="B195" s="17"/>
      <c r="C195" s="162"/>
      <c r="D195" s="162"/>
      <c r="E195" s="159"/>
      <c r="F195" s="162"/>
      <c r="G195" s="162"/>
      <c r="H195" s="159"/>
      <c r="I195" s="162"/>
      <c r="J195" s="159"/>
      <c r="K195" s="162"/>
      <c r="L195" s="159"/>
      <c r="M195" s="162"/>
      <c r="N195" s="159"/>
      <c r="O195" s="162"/>
      <c r="P195" s="162"/>
      <c r="Q195" s="162"/>
    </row>
    <row r="196" spans="1:17">
      <c r="A196" s="7"/>
      <c r="B196" s="17"/>
      <c r="C196" s="162"/>
      <c r="D196" s="162"/>
      <c r="E196" s="159"/>
      <c r="F196" s="162"/>
      <c r="G196" s="162"/>
      <c r="H196" s="159"/>
      <c r="I196" s="162"/>
      <c r="J196" s="159"/>
      <c r="K196" s="162"/>
      <c r="L196" s="159"/>
      <c r="M196" s="162"/>
      <c r="N196" s="159"/>
      <c r="O196" s="162"/>
      <c r="P196" s="162"/>
      <c r="Q196" s="162"/>
    </row>
    <row r="197" spans="1:17">
      <c r="A197" s="7"/>
      <c r="B197" s="17"/>
      <c r="C197" s="162"/>
      <c r="D197" s="162"/>
      <c r="E197" s="159"/>
      <c r="F197" s="162"/>
      <c r="G197" s="162"/>
      <c r="H197" s="159"/>
      <c r="I197" s="162"/>
      <c r="J197" s="159"/>
      <c r="K197" s="162"/>
      <c r="L197" s="159"/>
      <c r="M197" s="162"/>
      <c r="N197" s="159"/>
      <c r="O197" s="162"/>
      <c r="P197" s="162"/>
      <c r="Q197" s="162"/>
    </row>
    <row r="198" spans="1:17">
      <c r="A198" s="7"/>
      <c r="B198" s="17"/>
      <c r="C198" s="162"/>
      <c r="D198" s="162"/>
      <c r="E198" s="159"/>
      <c r="F198" s="162"/>
      <c r="G198" s="162"/>
      <c r="H198" s="159"/>
      <c r="I198" s="162"/>
      <c r="J198" s="159"/>
      <c r="K198" s="162"/>
      <c r="L198" s="159"/>
      <c r="M198" s="162"/>
      <c r="N198" s="159"/>
      <c r="O198" s="162"/>
      <c r="P198" s="162"/>
      <c r="Q198" s="162"/>
    </row>
    <row r="199" spans="1:17">
      <c r="A199" s="7"/>
      <c r="B199" s="17"/>
      <c r="C199" s="162"/>
      <c r="D199" s="162"/>
      <c r="E199" s="159"/>
      <c r="F199" s="162"/>
      <c r="G199" s="162"/>
      <c r="H199" s="159"/>
      <c r="I199" s="162"/>
      <c r="J199" s="159"/>
      <c r="K199" s="162"/>
      <c r="L199" s="159"/>
      <c r="M199" s="162"/>
      <c r="N199" s="159"/>
      <c r="O199" s="162"/>
      <c r="P199" s="162"/>
      <c r="Q199" s="162"/>
    </row>
    <row r="200" spans="1:17">
      <c r="A200" s="7"/>
      <c r="B200" s="17"/>
      <c r="C200" s="162"/>
      <c r="D200" s="162"/>
      <c r="E200" s="159"/>
      <c r="F200" s="162"/>
      <c r="G200" s="162"/>
      <c r="H200" s="159"/>
      <c r="I200" s="162"/>
      <c r="J200" s="159"/>
      <c r="K200" s="162"/>
      <c r="L200" s="159"/>
      <c r="M200" s="162"/>
      <c r="N200" s="159"/>
      <c r="O200" s="162"/>
      <c r="P200" s="162"/>
      <c r="Q200" s="162"/>
    </row>
    <row r="201" spans="1:17">
      <c r="A201" s="7"/>
      <c r="B201" s="17"/>
      <c r="C201" s="162"/>
      <c r="D201" s="162"/>
      <c r="E201" s="159"/>
      <c r="F201" s="162"/>
      <c r="G201" s="162"/>
      <c r="H201" s="159"/>
      <c r="I201" s="162"/>
      <c r="J201" s="159"/>
      <c r="K201" s="162"/>
      <c r="L201" s="159"/>
      <c r="M201" s="162"/>
      <c r="N201" s="159"/>
      <c r="O201" s="162"/>
      <c r="P201" s="162"/>
      <c r="Q201" s="162"/>
    </row>
    <row r="202" spans="1:17">
      <c r="A202" s="7"/>
      <c r="B202" s="17"/>
      <c r="C202" s="162"/>
      <c r="D202" s="162"/>
      <c r="E202" s="159"/>
      <c r="F202" s="162"/>
      <c r="G202" s="162"/>
      <c r="H202" s="159"/>
      <c r="I202" s="162"/>
      <c r="J202" s="159"/>
      <c r="K202" s="162"/>
      <c r="L202" s="159"/>
      <c r="M202" s="162"/>
      <c r="N202" s="159"/>
      <c r="O202" s="162"/>
      <c r="P202" s="162"/>
      <c r="Q202" s="162"/>
    </row>
    <row r="203" spans="1:17">
      <c r="A203" s="7"/>
      <c r="B203" s="17"/>
      <c r="C203" s="162"/>
      <c r="D203" s="162"/>
      <c r="E203" s="159"/>
      <c r="F203" s="162"/>
      <c r="G203" s="162"/>
      <c r="H203" s="159"/>
      <c r="I203" s="162"/>
      <c r="J203" s="159"/>
      <c r="K203" s="162"/>
      <c r="L203" s="159"/>
      <c r="M203" s="162"/>
      <c r="N203" s="159"/>
      <c r="O203" s="162"/>
      <c r="P203" s="162"/>
      <c r="Q203" s="162"/>
    </row>
    <row r="204" spans="1:17">
      <c r="A204" s="7"/>
      <c r="B204" s="17"/>
      <c r="C204" s="162"/>
      <c r="D204" s="162"/>
      <c r="E204" s="159"/>
      <c r="F204" s="162"/>
      <c r="G204" s="162"/>
      <c r="H204" s="159"/>
      <c r="I204" s="162"/>
      <c r="J204" s="159"/>
      <c r="K204" s="162"/>
      <c r="L204" s="159"/>
      <c r="M204" s="162"/>
      <c r="N204" s="159"/>
      <c r="O204" s="162"/>
      <c r="P204" s="162"/>
      <c r="Q204" s="162"/>
    </row>
    <row r="205" spans="1:17">
      <c r="A205" s="7"/>
      <c r="B205" s="17"/>
      <c r="C205" s="162"/>
      <c r="D205" s="162"/>
      <c r="E205" s="159"/>
      <c r="F205" s="162"/>
      <c r="G205" s="162"/>
      <c r="H205" s="159"/>
      <c r="I205" s="162"/>
      <c r="J205" s="159"/>
      <c r="K205" s="162"/>
      <c r="L205" s="159"/>
      <c r="M205" s="162"/>
      <c r="N205" s="159"/>
      <c r="O205" s="162"/>
      <c r="P205" s="162"/>
      <c r="Q205" s="162"/>
    </row>
    <row r="206" spans="1:17">
      <c r="A206" s="7"/>
      <c r="B206" s="17"/>
      <c r="C206" s="162"/>
      <c r="D206" s="162"/>
      <c r="E206" s="159"/>
      <c r="F206" s="162"/>
      <c r="G206" s="162"/>
      <c r="H206" s="159"/>
      <c r="I206" s="162"/>
      <c r="J206" s="159"/>
      <c r="K206" s="162"/>
      <c r="L206" s="159"/>
      <c r="M206" s="162"/>
      <c r="N206" s="159"/>
      <c r="O206" s="162"/>
      <c r="P206" s="162"/>
      <c r="Q206" s="162"/>
    </row>
    <row r="207" spans="1:17">
      <c r="A207" s="7"/>
      <c r="B207" s="17"/>
      <c r="C207" s="162"/>
      <c r="D207" s="162"/>
      <c r="E207" s="159"/>
      <c r="F207" s="162"/>
      <c r="G207" s="162"/>
      <c r="H207" s="159"/>
      <c r="I207" s="162"/>
      <c r="J207" s="159"/>
      <c r="K207" s="162"/>
      <c r="L207" s="159"/>
      <c r="M207" s="162"/>
      <c r="N207" s="159"/>
      <c r="O207" s="162"/>
      <c r="P207" s="162"/>
      <c r="Q207" s="162"/>
    </row>
    <row r="208" spans="1:17">
      <c r="A208" s="7"/>
      <c r="B208" s="17"/>
      <c r="C208" s="162"/>
      <c r="D208" s="162"/>
      <c r="E208" s="159"/>
      <c r="F208" s="162"/>
      <c r="G208" s="162"/>
      <c r="H208" s="159"/>
      <c r="I208" s="162"/>
      <c r="J208" s="159"/>
      <c r="K208" s="162"/>
      <c r="L208" s="159"/>
      <c r="M208" s="162"/>
      <c r="N208" s="159"/>
      <c r="O208" s="162"/>
      <c r="P208" s="162"/>
      <c r="Q208" s="162"/>
    </row>
    <row r="209" spans="1:17">
      <c r="A209" s="7"/>
      <c r="B209" s="17"/>
      <c r="C209" s="162"/>
      <c r="D209" s="162"/>
      <c r="E209" s="159"/>
      <c r="F209" s="162"/>
      <c r="G209" s="162"/>
      <c r="H209" s="159"/>
      <c r="I209" s="162"/>
      <c r="J209" s="159"/>
      <c r="K209" s="162"/>
      <c r="L209" s="159"/>
      <c r="M209" s="162"/>
      <c r="N209" s="159"/>
      <c r="O209" s="162"/>
      <c r="P209" s="162"/>
      <c r="Q209" s="162"/>
    </row>
    <row r="210" spans="1:17">
      <c r="A210" s="7"/>
      <c r="B210" s="17"/>
      <c r="C210" s="162"/>
      <c r="D210" s="162"/>
      <c r="E210" s="159"/>
      <c r="F210" s="162"/>
      <c r="G210" s="162"/>
      <c r="H210" s="159"/>
      <c r="I210" s="162"/>
      <c r="J210" s="159"/>
      <c r="K210" s="162"/>
      <c r="L210" s="159"/>
      <c r="M210" s="162"/>
      <c r="N210" s="159"/>
      <c r="O210" s="162"/>
      <c r="P210" s="162"/>
      <c r="Q210" s="162"/>
    </row>
    <row r="211" spans="1:17">
      <c r="A211" s="7"/>
      <c r="B211" s="17"/>
      <c r="C211" s="162"/>
      <c r="D211" s="162"/>
      <c r="E211" s="159"/>
      <c r="F211" s="162"/>
      <c r="G211" s="162"/>
      <c r="H211" s="159"/>
      <c r="I211" s="162"/>
      <c r="J211" s="159"/>
      <c r="K211" s="162"/>
      <c r="L211" s="159"/>
      <c r="M211" s="162"/>
      <c r="N211" s="159"/>
      <c r="O211" s="162"/>
      <c r="P211" s="162"/>
      <c r="Q211" s="162"/>
    </row>
    <row r="212" spans="1:17">
      <c r="A212" s="7"/>
      <c r="B212" s="17"/>
      <c r="C212" s="162"/>
      <c r="D212" s="162"/>
      <c r="E212" s="159"/>
      <c r="F212" s="162"/>
      <c r="G212" s="162"/>
      <c r="H212" s="159"/>
      <c r="I212" s="162"/>
      <c r="J212" s="159"/>
      <c r="K212" s="162"/>
      <c r="L212" s="159"/>
      <c r="M212" s="162"/>
      <c r="N212" s="159"/>
      <c r="O212" s="162"/>
      <c r="P212" s="162"/>
      <c r="Q212" s="162"/>
    </row>
    <row r="213" spans="1:17">
      <c r="A213" s="7"/>
      <c r="B213" s="17"/>
      <c r="C213" s="162"/>
      <c r="D213" s="162"/>
      <c r="E213" s="159"/>
      <c r="F213" s="162"/>
      <c r="G213" s="162"/>
      <c r="H213" s="159"/>
      <c r="I213" s="162"/>
      <c r="J213" s="159"/>
      <c r="K213" s="162"/>
      <c r="L213" s="159"/>
      <c r="M213" s="162"/>
      <c r="N213" s="159"/>
      <c r="O213" s="162"/>
      <c r="P213" s="162"/>
      <c r="Q213" s="162"/>
    </row>
    <row r="214" spans="1:17">
      <c r="A214" s="7"/>
      <c r="B214" s="17"/>
      <c r="C214" s="162"/>
      <c r="D214" s="162"/>
      <c r="E214" s="159"/>
      <c r="F214" s="162"/>
      <c r="G214" s="162"/>
      <c r="H214" s="159"/>
      <c r="I214" s="162"/>
      <c r="J214" s="159"/>
      <c r="K214" s="162"/>
      <c r="L214" s="159"/>
      <c r="M214" s="162"/>
      <c r="N214" s="159"/>
      <c r="O214" s="162"/>
      <c r="P214" s="162"/>
      <c r="Q214" s="162"/>
    </row>
    <row r="215" spans="1:17">
      <c r="A215" s="7"/>
      <c r="B215" s="17"/>
      <c r="C215" s="162"/>
      <c r="D215" s="162"/>
      <c r="E215" s="159"/>
      <c r="F215" s="162"/>
      <c r="G215" s="162"/>
      <c r="H215" s="159"/>
      <c r="I215" s="162"/>
      <c r="J215" s="159"/>
      <c r="K215" s="162"/>
      <c r="L215" s="159"/>
      <c r="M215" s="162"/>
      <c r="N215" s="159"/>
      <c r="O215" s="162"/>
      <c r="P215" s="162"/>
      <c r="Q215" s="162"/>
    </row>
    <row r="216" spans="1:17">
      <c r="A216" s="7"/>
      <c r="B216" s="17"/>
      <c r="C216" s="162"/>
      <c r="D216" s="162"/>
      <c r="E216" s="159"/>
      <c r="F216" s="162"/>
      <c r="G216" s="162"/>
      <c r="H216" s="159"/>
      <c r="I216" s="162"/>
      <c r="J216" s="159"/>
      <c r="K216" s="162"/>
      <c r="L216" s="159"/>
      <c r="M216" s="162"/>
      <c r="N216" s="159"/>
      <c r="O216" s="162"/>
      <c r="P216" s="162"/>
      <c r="Q216" s="162"/>
    </row>
    <row r="217" spans="1:17">
      <c r="A217" s="7"/>
      <c r="B217" s="17"/>
      <c r="C217" s="162"/>
      <c r="D217" s="162"/>
      <c r="E217" s="159"/>
      <c r="F217" s="162"/>
      <c r="G217" s="162"/>
      <c r="H217" s="159"/>
      <c r="I217" s="162"/>
      <c r="J217" s="159"/>
      <c r="K217" s="162"/>
      <c r="L217" s="159"/>
      <c r="M217" s="162"/>
      <c r="N217" s="159"/>
      <c r="O217" s="162"/>
      <c r="P217" s="162"/>
      <c r="Q217" s="162"/>
    </row>
    <row r="218" spans="1:17">
      <c r="A218" s="7"/>
      <c r="B218" s="17"/>
      <c r="C218" s="162"/>
      <c r="D218" s="162"/>
      <c r="E218" s="159"/>
      <c r="F218" s="162"/>
      <c r="G218" s="162"/>
      <c r="H218" s="159"/>
      <c r="I218" s="162"/>
      <c r="J218" s="159"/>
      <c r="K218" s="162"/>
      <c r="L218" s="159"/>
      <c r="M218" s="162"/>
      <c r="N218" s="159"/>
      <c r="O218" s="162"/>
      <c r="P218" s="162"/>
      <c r="Q218" s="162"/>
    </row>
    <row r="219" spans="1:17">
      <c r="A219" s="7"/>
      <c r="B219" s="17"/>
      <c r="C219" s="162"/>
      <c r="D219" s="162"/>
      <c r="E219" s="159"/>
      <c r="F219" s="162"/>
      <c r="G219" s="162"/>
      <c r="H219" s="159"/>
      <c r="I219" s="162"/>
      <c r="J219" s="159"/>
      <c r="K219" s="162"/>
      <c r="L219" s="159"/>
      <c r="M219" s="162"/>
      <c r="N219" s="159"/>
      <c r="O219" s="162"/>
      <c r="P219" s="162"/>
      <c r="Q219" s="162"/>
    </row>
    <row r="220" spans="1:17">
      <c r="A220" s="7"/>
      <c r="B220" s="17"/>
      <c r="C220" s="162"/>
      <c r="D220" s="162"/>
      <c r="E220" s="159"/>
      <c r="F220" s="162"/>
      <c r="G220" s="162"/>
      <c r="H220" s="159"/>
      <c r="I220" s="162"/>
      <c r="J220" s="159"/>
      <c r="K220" s="162"/>
      <c r="L220" s="159"/>
      <c r="M220" s="162"/>
      <c r="N220" s="159"/>
      <c r="O220" s="162"/>
      <c r="P220" s="162"/>
      <c r="Q220" s="162"/>
    </row>
    <row r="221" spans="1:17">
      <c r="A221" s="7"/>
      <c r="B221" s="17"/>
      <c r="C221" s="162"/>
      <c r="D221" s="162"/>
      <c r="E221" s="159"/>
      <c r="F221" s="162"/>
      <c r="G221" s="162"/>
      <c r="H221" s="159"/>
      <c r="I221" s="162"/>
      <c r="J221" s="159"/>
      <c r="K221" s="162"/>
      <c r="L221" s="159"/>
      <c r="M221" s="162"/>
      <c r="N221" s="159"/>
      <c r="O221" s="162"/>
      <c r="P221" s="162"/>
      <c r="Q221" s="162"/>
    </row>
    <row r="222" spans="1:17">
      <c r="A222" s="7"/>
      <c r="B222" s="17"/>
      <c r="C222" s="162"/>
      <c r="D222" s="162"/>
      <c r="E222" s="159"/>
      <c r="F222" s="162"/>
      <c r="G222" s="162"/>
      <c r="H222" s="159"/>
      <c r="I222" s="162"/>
      <c r="J222" s="159"/>
      <c r="K222" s="162"/>
      <c r="L222" s="159"/>
      <c r="M222" s="162"/>
      <c r="N222" s="159"/>
      <c r="O222" s="162"/>
      <c r="P222" s="162"/>
      <c r="Q222" s="162"/>
    </row>
    <row r="223" spans="1:17">
      <c r="A223" s="7"/>
      <c r="B223" s="17"/>
      <c r="C223" s="162"/>
      <c r="D223" s="162"/>
      <c r="E223" s="159"/>
      <c r="F223" s="162"/>
      <c r="G223" s="162"/>
      <c r="H223" s="159"/>
      <c r="I223" s="162"/>
      <c r="J223" s="159"/>
      <c r="K223" s="162"/>
      <c r="L223" s="159"/>
      <c r="M223" s="162"/>
      <c r="N223" s="159"/>
      <c r="O223" s="162"/>
      <c r="P223" s="162"/>
      <c r="Q223" s="162"/>
    </row>
    <row r="224" spans="1:17">
      <c r="A224" s="7"/>
      <c r="B224" s="17"/>
      <c r="C224" s="162"/>
      <c r="D224" s="162"/>
      <c r="E224" s="159"/>
      <c r="F224" s="162"/>
      <c r="G224" s="162"/>
      <c r="H224" s="159"/>
      <c r="I224" s="162"/>
      <c r="J224" s="159"/>
      <c r="K224" s="162"/>
      <c r="L224" s="159"/>
      <c r="M224" s="162"/>
      <c r="N224" s="159"/>
      <c r="O224" s="162"/>
      <c r="P224" s="162"/>
      <c r="Q224" s="162"/>
    </row>
    <row r="225" spans="1:17">
      <c r="A225" s="7"/>
      <c r="B225" s="17"/>
      <c r="C225" s="162"/>
      <c r="D225" s="162"/>
      <c r="E225" s="159"/>
      <c r="F225" s="162"/>
      <c r="G225" s="162"/>
      <c r="H225" s="159"/>
      <c r="I225" s="162"/>
      <c r="J225" s="159"/>
      <c r="K225" s="162"/>
      <c r="L225" s="159"/>
      <c r="M225" s="162"/>
      <c r="N225" s="159"/>
      <c r="O225" s="162"/>
      <c r="P225" s="162"/>
      <c r="Q225" s="162"/>
    </row>
    <row r="226" spans="1:17">
      <c r="A226" s="7"/>
      <c r="B226" s="17"/>
      <c r="C226" s="162"/>
      <c r="D226" s="162"/>
      <c r="E226" s="159"/>
      <c r="F226" s="162"/>
      <c r="G226" s="162"/>
      <c r="H226" s="159"/>
      <c r="I226" s="162"/>
      <c r="J226" s="159"/>
      <c r="K226" s="162"/>
      <c r="L226" s="159"/>
      <c r="M226" s="162"/>
      <c r="N226" s="159"/>
      <c r="O226" s="162"/>
      <c r="P226" s="162"/>
      <c r="Q226" s="162"/>
    </row>
    <row r="227" spans="1:17">
      <c r="A227" s="7"/>
      <c r="B227" s="17"/>
      <c r="C227" s="162"/>
      <c r="D227" s="162"/>
      <c r="E227" s="159"/>
      <c r="F227" s="162"/>
      <c r="G227" s="162"/>
      <c r="H227" s="159"/>
      <c r="I227" s="162"/>
      <c r="J227" s="159"/>
      <c r="K227" s="162"/>
      <c r="L227" s="159"/>
      <c r="M227" s="162"/>
      <c r="N227" s="159"/>
      <c r="O227" s="162"/>
      <c r="P227" s="162"/>
      <c r="Q227" s="162"/>
    </row>
    <row r="228" spans="1:17">
      <c r="A228" s="7"/>
      <c r="B228" s="17"/>
      <c r="C228" s="162"/>
      <c r="D228" s="162"/>
      <c r="E228" s="159"/>
      <c r="F228" s="162"/>
      <c r="G228" s="162"/>
      <c r="H228" s="159"/>
      <c r="I228" s="162"/>
      <c r="J228" s="159"/>
      <c r="K228" s="162"/>
      <c r="L228" s="159"/>
      <c r="M228" s="162"/>
      <c r="N228" s="159"/>
      <c r="O228" s="162"/>
      <c r="P228" s="162"/>
      <c r="Q228" s="162"/>
    </row>
    <row r="229" spans="1:17">
      <c r="A229" s="7"/>
      <c r="B229" s="17"/>
      <c r="C229" s="162"/>
      <c r="D229" s="162"/>
      <c r="E229" s="159"/>
      <c r="F229" s="162"/>
      <c r="G229" s="162"/>
      <c r="H229" s="159"/>
      <c r="I229" s="162"/>
      <c r="J229" s="159"/>
      <c r="K229" s="162"/>
      <c r="L229" s="159"/>
      <c r="M229" s="162"/>
      <c r="N229" s="159"/>
      <c r="O229" s="162"/>
      <c r="P229" s="162"/>
      <c r="Q229" s="162"/>
    </row>
    <row r="230" spans="1:17">
      <c r="A230" s="7"/>
      <c r="B230" s="17"/>
      <c r="C230" s="162"/>
      <c r="D230" s="162"/>
      <c r="E230" s="159"/>
      <c r="F230" s="162"/>
      <c r="G230" s="162"/>
      <c r="H230" s="159"/>
      <c r="I230" s="162"/>
      <c r="J230" s="159"/>
      <c r="K230" s="162"/>
      <c r="L230" s="159"/>
      <c r="M230" s="162"/>
      <c r="N230" s="159"/>
      <c r="O230" s="162"/>
      <c r="P230" s="162"/>
      <c r="Q230" s="162"/>
    </row>
    <row r="231" spans="1:17">
      <c r="A231" s="7"/>
      <c r="B231" s="17"/>
      <c r="C231" s="162"/>
      <c r="D231" s="162"/>
      <c r="E231" s="159"/>
      <c r="F231" s="162"/>
      <c r="G231" s="162"/>
      <c r="H231" s="159"/>
      <c r="I231" s="162"/>
      <c r="J231" s="159"/>
      <c r="K231" s="162"/>
      <c r="L231" s="159"/>
      <c r="M231" s="162"/>
      <c r="N231" s="159"/>
      <c r="O231" s="162"/>
      <c r="P231" s="162"/>
      <c r="Q231" s="162"/>
    </row>
    <row r="232" spans="1:17">
      <c r="A232" s="7"/>
      <c r="B232" s="17"/>
      <c r="C232" s="162"/>
      <c r="D232" s="162"/>
      <c r="E232" s="159"/>
      <c r="F232" s="162"/>
      <c r="G232" s="162"/>
      <c r="H232" s="159"/>
      <c r="I232" s="162"/>
      <c r="J232" s="159"/>
      <c r="K232" s="162"/>
      <c r="L232" s="159"/>
      <c r="M232" s="162"/>
      <c r="N232" s="159"/>
      <c r="O232" s="162"/>
      <c r="P232" s="162"/>
      <c r="Q232" s="162"/>
    </row>
    <row r="233" spans="1:17">
      <c r="A233" s="7"/>
      <c r="B233" s="17"/>
      <c r="C233" s="162"/>
      <c r="D233" s="162"/>
      <c r="E233" s="159"/>
      <c r="F233" s="162"/>
      <c r="G233" s="162"/>
      <c r="H233" s="159"/>
      <c r="I233" s="162"/>
      <c r="J233" s="159"/>
      <c r="K233" s="162"/>
      <c r="L233" s="159"/>
      <c r="M233" s="162"/>
      <c r="N233" s="159"/>
      <c r="O233" s="162"/>
      <c r="P233" s="162"/>
      <c r="Q233" s="162"/>
    </row>
    <row r="234" spans="1:17">
      <c r="A234" s="7"/>
      <c r="B234" s="17"/>
      <c r="C234" s="162"/>
      <c r="D234" s="162"/>
      <c r="E234" s="159"/>
      <c r="F234" s="162"/>
      <c r="G234" s="162"/>
      <c r="H234" s="159"/>
      <c r="I234" s="162"/>
      <c r="J234" s="159"/>
      <c r="K234" s="162"/>
      <c r="L234" s="159"/>
      <c r="M234" s="162"/>
      <c r="N234" s="159"/>
      <c r="O234" s="162"/>
      <c r="P234" s="162"/>
      <c r="Q234" s="162"/>
    </row>
    <row r="235" spans="1:17">
      <c r="A235" s="7"/>
      <c r="B235" s="17"/>
      <c r="C235" s="162"/>
      <c r="D235" s="162"/>
      <c r="E235" s="159"/>
      <c r="F235" s="162"/>
      <c r="G235" s="162"/>
      <c r="H235" s="159"/>
      <c r="I235" s="162"/>
      <c r="J235" s="159"/>
      <c r="K235" s="162"/>
      <c r="L235" s="159"/>
      <c r="M235" s="162"/>
      <c r="N235" s="159"/>
      <c r="O235" s="162"/>
      <c r="P235" s="162"/>
      <c r="Q235" s="162"/>
    </row>
    <row r="236" spans="1:17">
      <c r="A236" s="7"/>
      <c r="B236" s="17"/>
      <c r="C236" s="162"/>
      <c r="D236" s="162"/>
      <c r="E236" s="159"/>
      <c r="F236" s="162"/>
      <c r="G236" s="162"/>
      <c r="H236" s="159"/>
      <c r="I236" s="162"/>
      <c r="J236" s="159"/>
      <c r="K236" s="162"/>
      <c r="L236" s="159"/>
      <c r="M236" s="162"/>
      <c r="N236" s="159"/>
      <c r="O236" s="162"/>
      <c r="P236" s="162"/>
      <c r="Q236" s="162"/>
    </row>
    <row r="237" spans="1:17">
      <c r="A237" s="7"/>
      <c r="B237" s="17"/>
      <c r="C237" s="162"/>
      <c r="D237" s="162"/>
      <c r="E237" s="159"/>
      <c r="F237" s="162"/>
      <c r="G237" s="162"/>
      <c r="H237" s="159"/>
      <c r="I237" s="162"/>
      <c r="J237" s="159"/>
      <c r="K237" s="162"/>
      <c r="L237" s="159"/>
      <c r="M237" s="162"/>
      <c r="N237" s="159"/>
      <c r="O237" s="162"/>
      <c r="P237" s="162"/>
      <c r="Q237" s="162"/>
    </row>
    <row r="238" spans="1:17">
      <c r="A238" s="7"/>
      <c r="B238" s="17"/>
      <c r="C238" s="162"/>
      <c r="D238" s="162"/>
      <c r="E238" s="159"/>
      <c r="F238" s="162"/>
      <c r="G238" s="162"/>
      <c r="H238" s="159"/>
      <c r="I238" s="162"/>
      <c r="J238" s="159"/>
      <c r="K238" s="162"/>
      <c r="L238" s="159"/>
      <c r="M238" s="162"/>
      <c r="N238" s="159"/>
      <c r="O238" s="162"/>
      <c r="P238" s="162"/>
      <c r="Q238" s="162"/>
    </row>
    <row r="239" spans="1:17">
      <c r="A239" s="7"/>
      <c r="B239" s="17"/>
      <c r="C239" s="162"/>
      <c r="D239" s="162"/>
      <c r="E239" s="159"/>
      <c r="F239" s="162"/>
      <c r="G239" s="162"/>
      <c r="H239" s="159"/>
      <c r="I239" s="162"/>
      <c r="J239" s="159"/>
      <c r="K239" s="162"/>
      <c r="L239" s="159"/>
      <c r="M239" s="162"/>
      <c r="N239" s="159"/>
      <c r="O239" s="162"/>
      <c r="P239" s="162"/>
      <c r="Q239" s="162"/>
    </row>
    <row r="240" spans="1:17">
      <c r="A240" s="7"/>
      <c r="B240" s="17"/>
      <c r="C240" s="162"/>
      <c r="D240" s="162"/>
      <c r="E240" s="159"/>
      <c r="F240" s="162"/>
      <c r="G240" s="162"/>
      <c r="H240" s="159"/>
      <c r="I240" s="162"/>
      <c r="J240" s="159"/>
      <c r="K240" s="162"/>
      <c r="L240" s="159"/>
      <c r="M240" s="162"/>
      <c r="N240" s="159"/>
      <c r="O240" s="162"/>
      <c r="P240" s="162"/>
      <c r="Q240" s="162"/>
    </row>
    <row r="241" spans="1:17">
      <c r="A241" s="7"/>
      <c r="B241" s="17"/>
      <c r="C241" s="162"/>
      <c r="D241" s="162"/>
      <c r="E241" s="159"/>
      <c r="F241" s="162"/>
      <c r="G241" s="162"/>
      <c r="H241" s="159"/>
      <c r="I241" s="162"/>
      <c r="J241" s="159"/>
      <c r="K241" s="162"/>
      <c r="L241" s="159"/>
      <c r="M241" s="162"/>
      <c r="N241" s="159"/>
      <c r="O241" s="162"/>
      <c r="P241" s="162"/>
      <c r="Q241" s="162"/>
    </row>
    <row r="242" spans="1:17">
      <c r="A242" s="7"/>
      <c r="B242" s="17"/>
      <c r="C242" s="162"/>
      <c r="D242" s="162"/>
      <c r="E242" s="159"/>
      <c r="F242" s="162"/>
      <c r="G242" s="162"/>
      <c r="H242" s="159"/>
      <c r="I242" s="162"/>
      <c r="J242" s="159"/>
      <c r="K242" s="162"/>
      <c r="L242" s="159"/>
      <c r="M242" s="162"/>
      <c r="N242" s="159"/>
      <c r="O242" s="162"/>
      <c r="P242" s="162"/>
      <c r="Q242" s="162"/>
    </row>
    <row r="243" spans="1:17">
      <c r="A243" s="7"/>
      <c r="B243" s="17"/>
      <c r="C243" s="162"/>
      <c r="D243" s="162"/>
      <c r="E243" s="159"/>
      <c r="F243" s="162"/>
      <c r="G243" s="162"/>
      <c r="H243" s="159"/>
      <c r="I243" s="162"/>
      <c r="J243" s="159"/>
      <c r="K243" s="162"/>
      <c r="L243" s="159"/>
      <c r="M243" s="162"/>
      <c r="N243" s="159"/>
      <c r="O243" s="162"/>
      <c r="P243" s="162"/>
      <c r="Q243" s="162"/>
    </row>
    <row r="244" spans="1:17">
      <c r="A244" s="7"/>
      <c r="B244" s="17"/>
      <c r="C244" s="162"/>
      <c r="D244" s="162"/>
      <c r="E244" s="159"/>
      <c r="F244" s="162"/>
      <c r="G244" s="162"/>
      <c r="H244" s="159"/>
      <c r="I244" s="162"/>
      <c r="J244" s="159"/>
      <c r="K244" s="162"/>
      <c r="L244" s="159"/>
      <c r="M244" s="162"/>
      <c r="N244" s="159"/>
      <c r="O244" s="162"/>
      <c r="P244" s="162"/>
      <c r="Q244" s="162"/>
    </row>
    <row r="245" spans="1:17">
      <c r="A245" s="7"/>
      <c r="B245" s="17"/>
      <c r="C245" s="162"/>
      <c r="D245" s="162"/>
      <c r="E245" s="159"/>
      <c r="F245" s="162"/>
      <c r="G245" s="162"/>
      <c r="H245" s="159"/>
      <c r="I245" s="162"/>
      <c r="J245" s="159"/>
      <c r="K245" s="162"/>
      <c r="L245" s="159"/>
      <c r="M245" s="162"/>
      <c r="N245" s="159"/>
      <c r="O245" s="162"/>
      <c r="P245" s="162"/>
      <c r="Q245" s="162"/>
    </row>
    <row r="246" spans="1:17">
      <c r="A246" s="7"/>
      <c r="B246" s="17"/>
      <c r="C246" s="162"/>
      <c r="D246" s="162"/>
      <c r="E246" s="159"/>
      <c r="F246" s="162"/>
      <c r="G246" s="162"/>
      <c r="H246" s="159"/>
      <c r="I246" s="162"/>
      <c r="J246" s="159"/>
      <c r="K246" s="162"/>
      <c r="L246" s="159"/>
      <c r="M246" s="162"/>
      <c r="N246" s="159"/>
      <c r="O246" s="162"/>
      <c r="P246" s="162"/>
      <c r="Q246" s="162"/>
    </row>
    <row r="247" spans="1:17">
      <c r="A247" s="7"/>
      <c r="B247" s="17"/>
      <c r="C247" s="162"/>
      <c r="D247" s="162"/>
      <c r="E247" s="159"/>
      <c r="F247" s="162"/>
      <c r="G247" s="162"/>
      <c r="H247" s="159"/>
      <c r="I247" s="162"/>
      <c r="J247" s="159"/>
      <c r="K247" s="162"/>
      <c r="L247" s="159"/>
      <c r="M247" s="162"/>
      <c r="N247" s="159"/>
      <c r="O247" s="162"/>
      <c r="P247" s="162"/>
      <c r="Q247" s="162"/>
    </row>
    <row r="248" spans="1:17">
      <c r="A248" s="7"/>
      <c r="B248" s="17"/>
      <c r="C248" s="162"/>
      <c r="D248" s="162"/>
      <c r="E248" s="159"/>
      <c r="F248" s="162"/>
      <c r="G248" s="162"/>
      <c r="H248" s="159"/>
      <c r="I248" s="162"/>
      <c r="J248" s="159"/>
      <c r="K248" s="162"/>
      <c r="L248" s="159"/>
      <c r="M248" s="162"/>
      <c r="N248" s="159"/>
      <c r="O248" s="162"/>
      <c r="P248" s="162"/>
      <c r="Q248" s="162"/>
    </row>
    <row r="249" spans="1:17">
      <c r="A249" s="7"/>
      <c r="B249" s="17"/>
      <c r="C249" s="162"/>
      <c r="D249" s="162"/>
      <c r="E249" s="159"/>
      <c r="F249" s="162"/>
      <c r="G249" s="162"/>
      <c r="H249" s="159"/>
      <c r="I249" s="162"/>
      <c r="J249" s="159"/>
      <c r="K249" s="162"/>
      <c r="L249" s="159"/>
      <c r="M249" s="162"/>
      <c r="N249" s="159"/>
      <c r="O249" s="162"/>
      <c r="P249" s="162"/>
      <c r="Q249" s="162"/>
    </row>
    <row r="250" spans="1:17">
      <c r="A250" s="7"/>
      <c r="B250" s="17"/>
      <c r="C250" s="162"/>
      <c r="D250" s="162"/>
      <c r="E250" s="159"/>
      <c r="F250" s="162"/>
      <c r="G250" s="162"/>
      <c r="H250" s="159"/>
      <c r="I250" s="162"/>
      <c r="J250" s="159"/>
      <c r="K250" s="162"/>
      <c r="L250" s="159"/>
      <c r="M250" s="162"/>
      <c r="N250" s="159"/>
      <c r="O250" s="162"/>
      <c r="P250" s="162"/>
      <c r="Q250" s="162"/>
    </row>
    <row r="251" spans="1:17">
      <c r="A251" s="7"/>
      <c r="B251" s="17"/>
      <c r="C251" s="162"/>
      <c r="D251" s="162"/>
      <c r="E251" s="159"/>
      <c r="F251" s="162"/>
      <c r="G251" s="162"/>
      <c r="H251" s="159"/>
      <c r="I251" s="162"/>
      <c r="J251" s="159"/>
      <c r="K251" s="162"/>
      <c r="L251" s="159"/>
      <c r="M251" s="162"/>
      <c r="N251" s="159"/>
      <c r="O251" s="162"/>
      <c r="P251" s="162"/>
      <c r="Q251" s="162"/>
    </row>
    <row r="252" spans="1:17">
      <c r="A252" s="7"/>
      <c r="B252" s="17"/>
      <c r="C252" s="162"/>
      <c r="D252" s="162"/>
      <c r="E252" s="159"/>
      <c r="F252" s="162"/>
      <c r="G252" s="162"/>
      <c r="H252" s="159"/>
      <c r="I252" s="162"/>
      <c r="J252" s="159"/>
      <c r="K252" s="162"/>
      <c r="L252" s="159"/>
      <c r="M252" s="162"/>
      <c r="N252" s="159"/>
      <c r="O252" s="162"/>
      <c r="P252" s="162"/>
      <c r="Q252" s="162"/>
    </row>
    <row r="253" spans="1:17">
      <c r="A253" s="7"/>
      <c r="B253" s="17"/>
      <c r="C253" s="162"/>
      <c r="D253" s="162"/>
      <c r="E253" s="159"/>
      <c r="F253" s="162"/>
      <c r="G253" s="162"/>
      <c r="H253" s="159"/>
      <c r="I253" s="162"/>
      <c r="J253" s="159"/>
      <c r="K253" s="162"/>
      <c r="L253" s="159"/>
      <c r="M253" s="162"/>
      <c r="N253" s="159"/>
      <c r="O253" s="162"/>
      <c r="P253" s="162"/>
      <c r="Q253" s="162"/>
    </row>
    <row r="254" spans="1:17">
      <c r="A254" s="7"/>
      <c r="B254" s="17"/>
      <c r="C254" s="162"/>
      <c r="D254" s="162"/>
      <c r="E254" s="159"/>
      <c r="F254" s="162"/>
      <c r="G254" s="162"/>
      <c r="H254" s="159"/>
      <c r="I254" s="162"/>
      <c r="J254" s="159"/>
      <c r="K254" s="162"/>
      <c r="L254" s="159"/>
      <c r="M254" s="162"/>
      <c r="N254" s="159"/>
      <c r="O254" s="162"/>
      <c r="P254" s="162"/>
      <c r="Q254" s="162"/>
    </row>
    <row r="255" spans="1:17">
      <c r="A255" s="7"/>
      <c r="B255" s="17"/>
      <c r="C255" s="162"/>
      <c r="D255" s="162"/>
      <c r="E255" s="159"/>
      <c r="F255" s="162"/>
      <c r="G255" s="162"/>
      <c r="H255" s="159"/>
      <c r="I255" s="162"/>
      <c r="J255" s="159"/>
      <c r="K255" s="162"/>
      <c r="L255" s="159"/>
      <c r="M255" s="162"/>
      <c r="N255" s="159"/>
      <c r="O255" s="162"/>
      <c r="P255" s="162"/>
      <c r="Q255" s="162"/>
    </row>
    <row r="256" spans="1:17">
      <c r="A256" s="7"/>
      <c r="B256" s="17"/>
      <c r="C256" s="162"/>
      <c r="D256" s="162"/>
      <c r="E256" s="159"/>
      <c r="F256" s="162"/>
      <c r="G256" s="162"/>
      <c r="H256" s="159"/>
      <c r="I256" s="162"/>
      <c r="J256" s="159"/>
      <c r="K256" s="162"/>
      <c r="L256" s="159"/>
      <c r="M256" s="162"/>
      <c r="N256" s="159"/>
      <c r="O256" s="162"/>
      <c r="P256" s="162"/>
      <c r="Q256" s="162"/>
    </row>
    <row r="257" spans="1:17">
      <c r="A257" s="7"/>
      <c r="B257" s="17"/>
      <c r="C257" s="162"/>
      <c r="D257" s="162"/>
      <c r="E257" s="159"/>
      <c r="F257" s="162"/>
      <c r="G257" s="162"/>
      <c r="H257" s="159"/>
      <c r="I257" s="162"/>
      <c r="J257" s="159"/>
      <c r="K257" s="162"/>
      <c r="L257" s="159"/>
      <c r="M257" s="162"/>
      <c r="N257" s="159"/>
      <c r="O257" s="162"/>
      <c r="P257" s="162"/>
      <c r="Q257" s="162"/>
    </row>
    <row r="258" spans="1:17">
      <c r="A258" s="7"/>
      <c r="B258" s="17"/>
      <c r="C258" s="162"/>
      <c r="D258" s="162"/>
      <c r="E258" s="159"/>
      <c r="F258" s="162"/>
      <c r="G258" s="162"/>
      <c r="H258" s="159"/>
      <c r="I258" s="162"/>
      <c r="J258" s="159"/>
      <c r="K258" s="162"/>
      <c r="L258" s="159"/>
      <c r="M258" s="162"/>
      <c r="N258" s="159"/>
      <c r="O258" s="162"/>
      <c r="P258" s="162"/>
      <c r="Q258" s="162"/>
    </row>
    <row r="259" spans="1:17">
      <c r="A259" s="7"/>
      <c r="B259" s="17"/>
      <c r="C259" s="162"/>
      <c r="D259" s="162"/>
      <c r="E259" s="159"/>
      <c r="F259" s="162"/>
      <c r="G259" s="162"/>
      <c r="H259" s="159"/>
      <c r="I259" s="162"/>
      <c r="J259" s="159"/>
      <c r="K259" s="162"/>
      <c r="L259" s="159"/>
      <c r="M259" s="162"/>
      <c r="N259" s="159"/>
      <c r="O259" s="162"/>
      <c r="P259" s="162"/>
      <c r="Q259" s="162"/>
    </row>
    <row r="260" spans="1:17">
      <c r="A260" s="7"/>
      <c r="B260" s="17"/>
      <c r="C260" s="162"/>
      <c r="D260" s="162"/>
      <c r="E260" s="159"/>
      <c r="F260" s="162"/>
      <c r="G260" s="162"/>
      <c r="H260" s="159"/>
      <c r="I260" s="162"/>
      <c r="J260" s="159"/>
      <c r="K260" s="162"/>
      <c r="L260" s="159"/>
      <c r="M260" s="162"/>
      <c r="N260" s="159"/>
      <c r="O260" s="162"/>
      <c r="P260" s="162"/>
      <c r="Q260" s="162"/>
    </row>
    <row r="261" spans="1:17">
      <c r="A261" s="7"/>
      <c r="B261" s="17"/>
      <c r="C261" s="162"/>
      <c r="D261" s="162"/>
      <c r="E261" s="159"/>
      <c r="F261" s="162"/>
      <c r="G261" s="162"/>
      <c r="H261" s="159"/>
      <c r="I261" s="162"/>
      <c r="J261" s="159"/>
      <c r="K261" s="162"/>
      <c r="L261" s="159"/>
      <c r="M261" s="162"/>
      <c r="N261" s="159"/>
      <c r="O261" s="162"/>
      <c r="P261" s="162"/>
      <c r="Q261" s="162"/>
    </row>
    <row r="262" spans="1:17">
      <c r="A262" s="7"/>
      <c r="B262" s="17"/>
      <c r="C262" s="162"/>
      <c r="D262" s="162"/>
      <c r="E262" s="159"/>
      <c r="F262" s="162"/>
      <c r="G262" s="162"/>
      <c r="H262" s="159"/>
      <c r="I262" s="162"/>
      <c r="J262" s="159"/>
      <c r="K262" s="162"/>
      <c r="L262" s="159"/>
      <c r="M262" s="162"/>
      <c r="N262" s="159"/>
      <c r="O262" s="162"/>
      <c r="P262" s="162"/>
      <c r="Q262" s="162"/>
    </row>
    <row r="263" spans="1:17">
      <c r="A263" s="7"/>
      <c r="B263" s="17"/>
      <c r="C263" s="162"/>
      <c r="D263" s="162"/>
      <c r="E263" s="159"/>
      <c r="F263" s="162"/>
      <c r="G263" s="162"/>
      <c r="H263" s="159"/>
      <c r="I263" s="162"/>
      <c r="J263" s="159"/>
      <c r="K263" s="162"/>
      <c r="L263" s="159"/>
      <c r="M263" s="162"/>
      <c r="N263" s="159"/>
      <c r="O263" s="162"/>
      <c r="P263" s="162"/>
      <c r="Q263" s="162"/>
    </row>
    <row r="264" spans="1:17">
      <c r="A264" s="7"/>
      <c r="B264" s="17"/>
      <c r="C264" s="162"/>
      <c r="D264" s="162"/>
      <c r="E264" s="159"/>
      <c r="F264" s="162"/>
      <c r="G264" s="162"/>
      <c r="H264" s="159"/>
      <c r="I264" s="162"/>
      <c r="J264" s="159"/>
      <c r="K264" s="162"/>
      <c r="L264" s="159"/>
      <c r="M264" s="162"/>
      <c r="N264" s="159"/>
      <c r="O264" s="162"/>
      <c r="P264" s="162"/>
      <c r="Q264" s="162"/>
    </row>
    <row r="265" spans="1:17">
      <c r="A265" s="7"/>
      <c r="B265" s="17"/>
      <c r="C265" s="162"/>
      <c r="D265" s="162"/>
      <c r="E265" s="159"/>
      <c r="F265" s="162"/>
      <c r="G265" s="162"/>
      <c r="H265" s="159"/>
      <c r="I265" s="162"/>
      <c r="J265" s="159"/>
      <c r="K265" s="162"/>
      <c r="L265" s="159"/>
      <c r="M265" s="162"/>
      <c r="N265" s="159"/>
      <c r="O265" s="162"/>
      <c r="P265" s="162"/>
      <c r="Q265" s="162"/>
    </row>
    <row r="266" spans="1:17">
      <c r="A266" s="7"/>
      <c r="B266" s="17"/>
      <c r="C266" s="162"/>
      <c r="D266" s="162"/>
      <c r="E266" s="159"/>
      <c r="F266" s="162"/>
      <c r="G266" s="162"/>
      <c r="H266" s="159"/>
      <c r="I266" s="162"/>
      <c r="J266" s="159"/>
      <c r="K266" s="162"/>
      <c r="L266" s="159"/>
      <c r="M266" s="162"/>
      <c r="N266" s="159"/>
      <c r="O266" s="162"/>
      <c r="P266" s="162"/>
      <c r="Q266" s="162"/>
    </row>
    <row r="267" spans="1:17">
      <c r="A267" s="7"/>
      <c r="B267" s="17"/>
      <c r="C267" s="162"/>
      <c r="D267" s="162"/>
      <c r="E267" s="159"/>
      <c r="F267" s="162"/>
      <c r="G267" s="162"/>
      <c r="H267" s="159"/>
      <c r="I267" s="162"/>
      <c r="J267" s="159"/>
      <c r="K267" s="162"/>
      <c r="L267" s="159"/>
      <c r="M267" s="162"/>
      <c r="N267" s="159"/>
      <c r="O267" s="162"/>
      <c r="P267" s="162"/>
      <c r="Q267" s="162"/>
    </row>
    <row r="268" spans="1:17">
      <c r="A268" s="7"/>
      <c r="B268" s="17"/>
      <c r="C268" s="162"/>
      <c r="D268" s="162"/>
      <c r="E268" s="159"/>
      <c r="F268" s="162"/>
      <c r="G268" s="162"/>
      <c r="H268" s="159"/>
      <c r="I268" s="162"/>
      <c r="J268" s="159"/>
      <c r="K268" s="162"/>
      <c r="L268" s="159"/>
      <c r="M268" s="162"/>
      <c r="N268" s="159"/>
      <c r="O268" s="162"/>
      <c r="P268" s="162"/>
      <c r="Q268" s="162"/>
    </row>
    <row r="269" spans="1:17">
      <c r="A269" s="7"/>
      <c r="B269" s="17"/>
      <c r="C269" s="162"/>
      <c r="D269" s="162"/>
      <c r="E269" s="159"/>
      <c r="F269" s="162"/>
      <c r="G269" s="162"/>
      <c r="H269" s="159"/>
      <c r="I269" s="162"/>
      <c r="J269" s="159"/>
      <c r="K269" s="162"/>
      <c r="L269" s="159"/>
      <c r="M269" s="162"/>
      <c r="N269" s="159"/>
      <c r="O269" s="162"/>
      <c r="P269" s="162"/>
      <c r="Q269" s="162"/>
    </row>
    <row r="270" spans="1:17">
      <c r="A270" s="7"/>
      <c r="B270" s="17"/>
      <c r="C270" s="162"/>
      <c r="D270" s="162"/>
      <c r="E270" s="159"/>
      <c r="F270" s="162"/>
      <c r="G270" s="162"/>
      <c r="H270" s="159"/>
      <c r="I270" s="162"/>
      <c r="J270" s="159"/>
      <c r="K270" s="162"/>
      <c r="L270" s="159"/>
      <c r="M270" s="162"/>
      <c r="N270" s="159"/>
      <c r="O270" s="162"/>
      <c r="P270" s="162"/>
      <c r="Q270" s="162"/>
    </row>
    <row r="271" spans="1:17">
      <c r="A271" s="7"/>
      <c r="B271" s="17"/>
      <c r="C271" s="162"/>
      <c r="D271" s="162"/>
      <c r="E271" s="159"/>
      <c r="F271" s="162"/>
      <c r="G271" s="162"/>
      <c r="H271" s="159"/>
      <c r="I271" s="162"/>
      <c r="J271" s="159"/>
      <c r="K271" s="162"/>
      <c r="L271" s="159"/>
      <c r="M271" s="162"/>
      <c r="N271" s="159"/>
      <c r="O271" s="162"/>
      <c r="P271" s="162"/>
      <c r="Q271" s="162"/>
    </row>
    <row r="272" spans="1:17">
      <c r="A272" s="7"/>
      <c r="B272" s="17"/>
      <c r="C272" s="162"/>
      <c r="D272" s="162"/>
      <c r="E272" s="159"/>
      <c r="F272" s="162"/>
      <c r="G272" s="162"/>
      <c r="H272" s="159"/>
      <c r="I272" s="162"/>
      <c r="J272" s="159"/>
      <c r="K272" s="162"/>
      <c r="L272" s="159"/>
      <c r="M272" s="162"/>
      <c r="N272" s="159"/>
      <c r="O272" s="162"/>
      <c r="P272" s="162"/>
      <c r="Q272" s="162"/>
    </row>
    <row r="273" spans="1:17">
      <c r="A273" s="7"/>
      <c r="B273" s="17"/>
      <c r="C273" s="162"/>
      <c r="D273" s="162"/>
      <c r="E273" s="159"/>
      <c r="F273" s="162"/>
      <c r="G273" s="162"/>
      <c r="H273" s="159"/>
      <c r="I273" s="162"/>
      <c r="J273" s="159"/>
      <c r="K273" s="162"/>
      <c r="L273" s="159"/>
      <c r="M273" s="162"/>
      <c r="N273" s="159"/>
      <c r="O273" s="162"/>
      <c r="P273" s="162"/>
      <c r="Q273" s="162"/>
    </row>
    <row r="274" spans="1:17">
      <c r="A274" s="7"/>
      <c r="B274" s="17"/>
      <c r="C274" s="162"/>
      <c r="D274" s="162"/>
      <c r="E274" s="159"/>
      <c r="F274" s="162"/>
      <c r="G274" s="162"/>
      <c r="H274" s="159"/>
      <c r="I274" s="162"/>
      <c r="J274" s="159"/>
      <c r="K274" s="162"/>
      <c r="L274" s="159"/>
      <c r="M274" s="162"/>
      <c r="N274" s="159"/>
      <c r="O274" s="162"/>
      <c r="P274" s="162"/>
      <c r="Q274" s="162"/>
    </row>
    <row r="275" spans="1:17">
      <c r="A275" s="7"/>
      <c r="B275" s="17"/>
      <c r="C275" s="162"/>
      <c r="D275" s="162"/>
      <c r="E275" s="159"/>
      <c r="F275" s="162"/>
      <c r="G275" s="162"/>
      <c r="H275" s="159"/>
      <c r="I275" s="162"/>
      <c r="J275" s="159"/>
      <c r="K275" s="162"/>
      <c r="L275" s="159"/>
      <c r="M275" s="162"/>
      <c r="N275" s="159"/>
      <c r="O275" s="162"/>
      <c r="P275" s="162"/>
      <c r="Q275" s="162"/>
    </row>
    <row r="276" spans="1:17">
      <c r="A276" s="7"/>
      <c r="B276" s="17"/>
      <c r="C276" s="162"/>
      <c r="D276" s="162"/>
      <c r="E276" s="159"/>
      <c r="F276" s="162"/>
      <c r="G276" s="162"/>
      <c r="H276" s="159"/>
      <c r="I276" s="162"/>
      <c r="J276" s="159"/>
      <c r="K276" s="162"/>
      <c r="L276" s="159"/>
      <c r="M276" s="162"/>
      <c r="N276" s="159"/>
      <c r="O276" s="162"/>
      <c r="P276" s="162"/>
      <c r="Q276" s="162"/>
    </row>
    <row r="277" spans="1:17">
      <c r="A277" s="7"/>
      <c r="B277" s="17"/>
      <c r="C277" s="162"/>
      <c r="D277" s="162"/>
      <c r="E277" s="159"/>
      <c r="F277" s="162"/>
      <c r="G277" s="162"/>
      <c r="H277" s="159"/>
      <c r="I277" s="162"/>
      <c r="J277" s="159"/>
      <c r="K277" s="162"/>
      <c r="L277" s="159"/>
      <c r="M277" s="162"/>
      <c r="N277" s="159"/>
      <c r="O277" s="162"/>
      <c r="P277" s="162"/>
      <c r="Q277" s="162"/>
    </row>
    <row r="278" spans="1:17">
      <c r="A278" s="7"/>
      <c r="B278" s="17"/>
      <c r="C278" s="162"/>
      <c r="D278" s="162"/>
      <c r="E278" s="159"/>
      <c r="F278" s="162"/>
      <c r="G278" s="162"/>
      <c r="H278" s="159"/>
      <c r="I278" s="162"/>
      <c r="J278" s="159"/>
      <c r="K278" s="162"/>
      <c r="L278" s="159"/>
      <c r="M278" s="162"/>
      <c r="N278" s="159"/>
      <c r="O278" s="162"/>
      <c r="P278" s="162"/>
      <c r="Q278" s="162"/>
    </row>
    <row r="279" spans="1:17">
      <c r="A279" s="7"/>
      <c r="B279" s="17"/>
      <c r="C279" s="162"/>
      <c r="D279" s="162"/>
      <c r="E279" s="159"/>
      <c r="F279" s="162"/>
      <c r="G279" s="162"/>
      <c r="H279" s="159"/>
      <c r="I279" s="162"/>
      <c r="J279" s="159"/>
      <c r="K279" s="162"/>
      <c r="L279" s="159"/>
      <c r="M279" s="162"/>
      <c r="N279" s="159"/>
      <c r="O279" s="162"/>
      <c r="P279" s="162"/>
      <c r="Q279" s="162"/>
    </row>
    <row r="280" spans="1:17">
      <c r="A280" s="7"/>
      <c r="B280" s="17"/>
      <c r="C280" s="162"/>
      <c r="D280" s="162"/>
      <c r="E280" s="159"/>
      <c r="F280" s="162"/>
      <c r="G280" s="162"/>
      <c r="H280" s="159"/>
      <c r="I280" s="162"/>
      <c r="J280" s="159"/>
      <c r="K280" s="162"/>
      <c r="L280" s="159"/>
      <c r="M280" s="162"/>
      <c r="N280" s="159"/>
      <c r="O280" s="162"/>
      <c r="P280" s="162"/>
      <c r="Q280" s="162"/>
    </row>
    <row r="281" spans="1:17">
      <c r="A281" s="7"/>
      <c r="B281" s="17"/>
      <c r="C281" s="162"/>
      <c r="D281" s="162"/>
      <c r="E281" s="159"/>
      <c r="F281" s="162"/>
      <c r="G281" s="162"/>
      <c r="H281" s="159"/>
      <c r="I281" s="162"/>
      <c r="J281" s="159"/>
      <c r="K281" s="162"/>
      <c r="L281" s="159"/>
      <c r="M281" s="162"/>
      <c r="N281" s="159"/>
      <c r="O281" s="162"/>
      <c r="P281" s="162"/>
      <c r="Q281" s="162"/>
    </row>
    <row r="282" spans="1:17">
      <c r="A282" s="7"/>
      <c r="B282" s="17"/>
      <c r="C282" s="162"/>
      <c r="D282" s="162"/>
      <c r="E282" s="159"/>
      <c r="F282" s="162"/>
      <c r="G282" s="162"/>
      <c r="H282" s="159"/>
      <c r="I282" s="162"/>
      <c r="J282" s="159"/>
      <c r="K282" s="162"/>
      <c r="L282" s="159"/>
      <c r="M282" s="162"/>
      <c r="N282" s="159"/>
      <c r="O282" s="162"/>
      <c r="P282" s="162"/>
      <c r="Q282" s="162"/>
    </row>
    <row r="283" spans="1:17">
      <c r="A283" s="7"/>
      <c r="B283" s="17"/>
      <c r="C283" s="162"/>
      <c r="D283" s="162"/>
      <c r="E283" s="159"/>
      <c r="F283" s="162"/>
      <c r="G283" s="162"/>
      <c r="H283" s="159"/>
      <c r="I283" s="162"/>
      <c r="J283" s="159"/>
      <c r="K283" s="162"/>
      <c r="L283" s="159"/>
      <c r="M283" s="162"/>
      <c r="N283" s="159"/>
      <c r="O283" s="162"/>
      <c r="P283" s="162"/>
      <c r="Q283" s="162"/>
    </row>
    <row r="284" spans="1:17">
      <c r="A284" s="7"/>
      <c r="B284" s="17"/>
      <c r="C284" s="162"/>
      <c r="D284" s="162"/>
      <c r="E284" s="159"/>
      <c r="F284" s="162"/>
      <c r="G284" s="162"/>
      <c r="H284" s="159"/>
      <c r="I284" s="162"/>
      <c r="J284" s="159"/>
      <c r="K284" s="162"/>
      <c r="L284" s="159"/>
      <c r="M284" s="162"/>
      <c r="N284" s="159"/>
      <c r="O284" s="162"/>
      <c r="P284" s="162"/>
      <c r="Q284" s="162"/>
    </row>
    <row r="285" spans="1:17">
      <c r="A285" s="7"/>
      <c r="B285" s="17"/>
      <c r="C285" s="162"/>
      <c r="D285" s="162"/>
      <c r="E285" s="159"/>
      <c r="F285" s="162"/>
      <c r="G285" s="162"/>
      <c r="H285" s="159"/>
      <c r="I285" s="162"/>
      <c r="J285" s="159"/>
      <c r="K285" s="162"/>
      <c r="L285" s="159"/>
      <c r="M285" s="162"/>
      <c r="N285" s="159"/>
      <c r="O285" s="162"/>
      <c r="P285" s="162"/>
      <c r="Q285" s="162"/>
    </row>
    <row r="286" spans="1:17">
      <c r="A286" s="7"/>
      <c r="B286" s="17"/>
      <c r="C286" s="162"/>
      <c r="D286" s="162"/>
      <c r="E286" s="159"/>
      <c r="F286" s="162"/>
      <c r="G286" s="162"/>
      <c r="H286" s="159"/>
      <c r="I286" s="162"/>
      <c r="J286" s="159"/>
      <c r="K286" s="162"/>
      <c r="L286" s="159"/>
      <c r="M286" s="162"/>
      <c r="N286" s="159"/>
      <c r="O286" s="162"/>
      <c r="P286" s="162"/>
      <c r="Q286" s="162"/>
    </row>
    <row r="287" spans="1:17">
      <c r="A287" s="7"/>
      <c r="B287" s="17"/>
      <c r="C287" s="162"/>
      <c r="D287" s="162"/>
      <c r="E287" s="159"/>
      <c r="F287" s="162"/>
      <c r="G287" s="162"/>
      <c r="H287" s="159"/>
      <c r="I287" s="162"/>
      <c r="J287" s="159"/>
      <c r="K287" s="162"/>
      <c r="L287" s="159"/>
      <c r="M287" s="162"/>
      <c r="N287" s="159"/>
      <c r="O287" s="162"/>
      <c r="P287" s="162"/>
      <c r="Q287" s="162"/>
    </row>
    <row r="288" spans="1:17">
      <c r="A288" s="7"/>
      <c r="B288" s="17"/>
      <c r="C288" s="162"/>
      <c r="D288" s="162"/>
      <c r="E288" s="159"/>
      <c r="F288" s="162"/>
      <c r="G288" s="162"/>
      <c r="H288" s="159"/>
      <c r="I288" s="162"/>
      <c r="J288" s="159"/>
      <c r="K288" s="162"/>
      <c r="L288" s="159"/>
      <c r="M288" s="162"/>
      <c r="N288" s="159"/>
      <c r="O288" s="162"/>
      <c r="P288" s="162"/>
      <c r="Q288" s="162"/>
    </row>
    <row r="289" spans="1:17">
      <c r="A289" s="7"/>
      <c r="B289" s="17"/>
      <c r="C289" s="162"/>
      <c r="D289" s="162"/>
      <c r="E289" s="159"/>
      <c r="F289" s="162"/>
      <c r="G289" s="162"/>
      <c r="H289" s="159"/>
      <c r="I289" s="162"/>
      <c r="J289" s="159"/>
      <c r="K289" s="162"/>
      <c r="L289" s="159"/>
      <c r="M289" s="162"/>
      <c r="N289" s="159"/>
      <c r="O289" s="162"/>
      <c r="P289" s="162"/>
      <c r="Q289" s="162"/>
    </row>
    <row r="290" spans="1:17">
      <c r="A290" s="7"/>
      <c r="B290" s="17"/>
      <c r="C290" s="162"/>
      <c r="D290" s="162"/>
      <c r="E290" s="159"/>
      <c r="F290" s="162"/>
      <c r="G290" s="162"/>
      <c r="H290" s="159"/>
      <c r="I290" s="162"/>
      <c r="J290" s="159"/>
      <c r="K290" s="162"/>
      <c r="L290" s="159"/>
      <c r="M290" s="162"/>
      <c r="N290" s="159"/>
      <c r="O290" s="162"/>
      <c r="P290" s="162"/>
      <c r="Q290" s="162"/>
    </row>
    <row r="291" spans="1:17">
      <c r="A291" s="7"/>
      <c r="B291" s="17"/>
      <c r="C291" s="162"/>
      <c r="D291" s="162"/>
      <c r="E291" s="159"/>
      <c r="F291" s="162"/>
      <c r="G291" s="162"/>
      <c r="H291" s="159"/>
      <c r="I291" s="162"/>
      <c r="J291" s="159"/>
      <c r="K291" s="162"/>
      <c r="L291" s="159"/>
      <c r="M291" s="162"/>
      <c r="N291" s="159"/>
      <c r="O291" s="162"/>
      <c r="P291" s="162"/>
      <c r="Q291" s="162"/>
    </row>
    <row r="292" spans="1:17">
      <c r="A292" s="7"/>
      <c r="B292" s="17"/>
      <c r="C292" s="162"/>
      <c r="D292" s="162"/>
      <c r="E292" s="159"/>
      <c r="F292" s="162"/>
      <c r="G292" s="162"/>
      <c r="H292" s="159"/>
      <c r="I292" s="162"/>
      <c r="J292" s="159"/>
      <c r="K292" s="162"/>
      <c r="L292" s="159"/>
      <c r="M292" s="162"/>
      <c r="N292" s="159"/>
      <c r="O292" s="162"/>
      <c r="P292" s="162"/>
      <c r="Q292" s="162"/>
    </row>
    <row r="293" spans="1:17">
      <c r="A293" s="7"/>
      <c r="B293" s="17"/>
      <c r="C293" s="162"/>
      <c r="D293" s="162"/>
      <c r="E293" s="159"/>
      <c r="F293" s="162"/>
      <c r="G293" s="162"/>
      <c r="H293" s="159"/>
      <c r="I293" s="162"/>
      <c r="J293" s="159"/>
      <c r="K293" s="162"/>
      <c r="L293" s="159"/>
      <c r="M293" s="162"/>
      <c r="N293" s="159"/>
      <c r="O293" s="162"/>
      <c r="P293" s="162"/>
      <c r="Q293" s="162"/>
    </row>
    <row r="294" spans="1:17">
      <c r="A294" s="7"/>
      <c r="B294" s="17"/>
      <c r="C294" s="162"/>
      <c r="D294" s="162"/>
      <c r="E294" s="159"/>
      <c r="F294" s="162"/>
      <c r="G294" s="162"/>
      <c r="H294" s="159"/>
      <c r="I294" s="162"/>
      <c r="J294" s="159"/>
      <c r="K294" s="162"/>
      <c r="L294" s="159"/>
      <c r="M294" s="162"/>
      <c r="N294" s="159"/>
      <c r="O294" s="162"/>
      <c r="P294" s="162"/>
      <c r="Q294" s="162"/>
    </row>
    <row r="295" spans="1:17">
      <c r="A295" s="7"/>
      <c r="B295" s="17"/>
      <c r="C295" s="162"/>
      <c r="D295" s="162"/>
      <c r="E295" s="159"/>
      <c r="F295" s="162"/>
      <c r="G295" s="162"/>
      <c r="H295" s="159"/>
      <c r="I295" s="162"/>
      <c r="J295" s="159"/>
      <c r="K295" s="162"/>
      <c r="L295" s="159"/>
      <c r="M295" s="162"/>
      <c r="N295" s="159"/>
      <c r="O295" s="162"/>
      <c r="P295" s="162"/>
      <c r="Q295" s="162"/>
    </row>
    <row r="296" spans="1:17">
      <c r="A296" s="7"/>
      <c r="B296" s="17"/>
      <c r="C296" s="162"/>
      <c r="D296" s="162"/>
      <c r="E296" s="159"/>
      <c r="F296" s="162"/>
      <c r="G296" s="162"/>
      <c r="H296" s="159"/>
      <c r="I296" s="162"/>
      <c r="J296" s="159"/>
      <c r="K296" s="162"/>
      <c r="L296" s="159"/>
      <c r="M296" s="162"/>
      <c r="N296" s="159"/>
      <c r="O296" s="162"/>
      <c r="P296" s="162"/>
      <c r="Q296" s="162"/>
    </row>
    <row r="297" spans="1:17">
      <c r="A297" s="7"/>
      <c r="B297" s="17"/>
      <c r="C297" s="162"/>
      <c r="D297" s="162"/>
      <c r="E297" s="159"/>
      <c r="F297" s="162"/>
      <c r="G297" s="162"/>
      <c r="H297" s="159"/>
      <c r="I297" s="162"/>
      <c r="J297" s="159"/>
      <c r="K297" s="162"/>
      <c r="L297" s="159"/>
      <c r="M297" s="162"/>
      <c r="N297" s="159"/>
      <c r="O297" s="162"/>
      <c r="P297" s="162"/>
      <c r="Q297" s="162"/>
    </row>
    <row r="298" spans="1:17">
      <c r="A298" s="7"/>
      <c r="B298" s="17"/>
      <c r="C298" s="162"/>
      <c r="D298" s="162"/>
      <c r="E298" s="159"/>
      <c r="F298" s="162"/>
      <c r="G298" s="162"/>
      <c r="H298" s="159"/>
      <c r="I298" s="162"/>
      <c r="J298" s="159"/>
      <c r="K298" s="162"/>
      <c r="L298" s="159"/>
      <c r="M298" s="162"/>
      <c r="N298" s="159"/>
      <c r="O298" s="162"/>
      <c r="P298" s="162"/>
      <c r="Q298" s="162"/>
    </row>
    <row r="299" spans="1:17">
      <c r="A299" s="7"/>
      <c r="B299" s="17"/>
      <c r="C299" s="162"/>
      <c r="D299" s="162"/>
      <c r="E299" s="159"/>
      <c r="F299" s="162"/>
      <c r="G299" s="162"/>
      <c r="H299" s="159"/>
      <c r="I299" s="162"/>
      <c r="J299" s="159"/>
      <c r="K299" s="162"/>
      <c r="L299" s="159"/>
      <c r="M299" s="162"/>
      <c r="N299" s="159"/>
      <c r="O299" s="162"/>
      <c r="P299" s="162"/>
      <c r="Q299" s="162"/>
    </row>
    <row r="300" spans="1:17">
      <c r="A300" s="7"/>
      <c r="B300" s="17"/>
      <c r="C300" s="162"/>
      <c r="D300" s="162"/>
      <c r="E300" s="159"/>
      <c r="F300" s="162"/>
      <c r="G300" s="162"/>
      <c r="H300" s="159"/>
      <c r="I300" s="162"/>
      <c r="J300" s="159"/>
      <c r="K300" s="162"/>
      <c r="L300" s="159"/>
      <c r="M300" s="162"/>
      <c r="N300" s="159"/>
      <c r="O300" s="162"/>
      <c r="P300" s="162"/>
      <c r="Q300" s="162"/>
    </row>
    <row r="301" spans="1:17">
      <c r="A301" s="7"/>
      <c r="B301" s="17"/>
      <c r="C301" s="162"/>
      <c r="D301" s="162"/>
      <c r="E301" s="159"/>
      <c r="F301" s="162"/>
      <c r="G301" s="162"/>
      <c r="H301" s="159"/>
      <c r="I301" s="162"/>
      <c r="J301" s="159"/>
      <c r="K301" s="162"/>
      <c r="L301" s="159"/>
      <c r="M301" s="162"/>
      <c r="N301" s="159"/>
      <c r="O301" s="162"/>
      <c r="P301" s="162"/>
      <c r="Q301" s="162"/>
    </row>
    <row r="302" spans="1:17">
      <c r="A302" s="7"/>
      <c r="B302" s="17"/>
      <c r="C302" s="162"/>
      <c r="D302" s="162"/>
      <c r="E302" s="159"/>
      <c r="F302" s="162"/>
      <c r="G302" s="162"/>
      <c r="H302" s="159"/>
      <c r="I302" s="162"/>
      <c r="J302" s="159"/>
      <c r="K302" s="162"/>
      <c r="L302" s="159"/>
      <c r="M302" s="162"/>
      <c r="N302" s="159"/>
      <c r="O302" s="162"/>
      <c r="P302" s="162"/>
      <c r="Q302" s="162"/>
    </row>
    <row r="303" spans="1:17">
      <c r="A303" s="7"/>
      <c r="B303" s="17"/>
      <c r="C303" s="162"/>
      <c r="D303" s="162"/>
      <c r="E303" s="159"/>
      <c r="F303" s="162"/>
      <c r="G303" s="162"/>
      <c r="H303" s="159"/>
      <c r="I303" s="162"/>
      <c r="J303" s="159"/>
      <c r="K303" s="162"/>
      <c r="L303" s="159"/>
      <c r="M303" s="162"/>
      <c r="N303" s="159"/>
      <c r="O303" s="162"/>
      <c r="P303" s="162"/>
      <c r="Q303" s="162"/>
    </row>
    <row r="304" spans="1:17">
      <c r="A304" s="7"/>
      <c r="B304" s="17"/>
      <c r="C304" s="162"/>
      <c r="D304" s="162"/>
      <c r="E304" s="159"/>
      <c r="F304" s="162"/>
      <c r="G304" s="162"/>
      <c r="H304" s="159"/>
      <c r="I304" s="162"/>
      <c r="J304" s="159"/>
      <c r="K304" s="162"/>
      <c r="L304" s="159"/>
      <c r="M304" s="162"/>
      <c r="N304" s="159"/>
      <c r="O304" s="162"/>
      <c r="P304" s="162"/>
      <c r="Q304" s="162"/>
    </row>
    <row r="305" spans="1:17">
      <c r="A305" s="7"/>
      <c r="B305" s="17"/>
      <c r="C305" s="162"/>
      <c r="D305" s="162"/>
      <c r="E305" s="159"/>
      <c r="F305" s="162"/>
      <c r="G305" s="162"/>
      <c r="H305" s="159"/>
      <c r="I305" s="162"/>
      <c r="J305" s="159"/>
      <c r="K305" s="162"/>
      <c r="L305" s="159"/>
      <c r="M305" s="162"/>
      <c r="N305" s="159"/>
      <c r="O305" s="162"/>
      <c r="P305" s="162"/>
      <c r="Q305" s="162"/>
    </row>
    <row r="306" spans="1:17">
      <c r="A306" s="7"/>
      <c r="B306" s="17"/>
      <c r="C306" s="162"/>
      <c r="D306" s="162"/>
      <c r="E306" s="159"/>
      <c r="F306" s="162"/>
      <c r="G306" s="162"/>
      <c r="H306" s="159"/>
      <c r="I306" s="162"/>
      <c r="J306" s="159"/>
      <c r="K306" s="162"/>
      <c r="L306" s="159"/>
      <c r="M306" s="162"/>
      <c r="N306" s="159"/>
      <c r="O306" s="162"/>
      <c r="P306" s="162"/>
      <c r="Q306" s="162"/>
    </row>
    <row r="307" spans="1:17">
      <c r="A307" s="7"/>
      <c r="B307" s="17"/>
      <c r="C307" s="162"/>
      <c r="D307" s="162"/>
      <c r="E307" s="159"/>
      <c r="F307" s="162"/>
      <c r="G307" s="162"/>
      <c r="H307" s="159"/>
      <c r="I307" s="162"/>
      <c r="J307" s="159"/>
      <c r="K307" s="162"/>
      <c r="L307" s="159"/>
      <c r="M307" s="162"/>
      <c r="N307" s="159"/>
      <c r="O307" s="162"/>
      <c r="P307" s="162"/>
      <c r="Q307" s="162"/>
    </row>
    <row r="308" spans="1:17">
      <c r="A308" s="7"/>
      <c r="B308" s="17"/>
      <c r="C308" s="162"/>
      <c r="D308" s="162"/>
      <c r="E308" s="159"/>
      <c r="F308" s="162"/>
      <c r="G308" s="162"/>
      <c r="H308" s="159"/>
      <c r="I308" s="162"/>
      <c r="J308" s="159"/>
      <c r="K308" s="162"/>
      <c r="L308" s="159"/>
      <c r="M308" s="162"/>
      <c r="N308" s="159"/>
      <c r="O308" s="162"/>
      <c r="P308" s="162"/>
      <c r="Q308" s="162"/>
    </row>
    <row r="309" spans="1:17">
      <c r="A309" s="7"/>
      <c r="B309" s="17"/>
      <c r="C309" s="162"/>
      <c r="D309" s="162"/>
      <c r="E309" s="159"/>
      <c r="F309" s="162"/>
      <c r="G309" s="162"/>
      <c r="H309" s="159"/>
      <c r="I309" s="162"/>
      <c r="J309" s="159"/>
      <c r="K309" s="162"/>
      <c r="L309" s="159"/>
      <c r="M309" s="162"/>
      <c r="N309" s="159"/>
      <c r="O309" s="162"/>
      <c r="P309" s="162"/>
      <c r="Q309" s="162"/>
    </row>
    <row r="310" spans="1:17">
      <c r="A310" s="7"/>
      <c r="B310" s="17"/>
      <c r="C310" s="162"/>
      <c r="D310" s="162"/>
      <c r="E310" s="159"/>
      <c r="F310" s="162"/>
      <c r="G310" s="162"/>
      <c r="H310" s="159"/>
      <c r="I310" s="162"/>
      <c r="J310" s="159"/>
      <c r="K310" s="162"/>
      <c r="L310" s="159"/>
      <c r="M310" s="162"/>
      <c r="N310" s="159"/>
      <c r="O310" s="162"/>
      <c r="P310" s="162"/>
      <c r="Q310" s="162"/>
    </row>
    <row r="311" spans="1:17">
      <c r="A311" s="7"/>
      <c r="B311" s="17"/>
      <c r="C311" s="162"/>
      <c r="D311" s="162"/>
      <c r="E311" s="159"/>
      <c r="F311" s="162"/>
      <c r="G311" s="162"/>
      <c r="H311" s="159"/>
      <c r="I311" s="162"/>
      <c r="J311" s="159"/>
      <c r="K311" s="162"/>
      <c r="L311" s="159"/>
      <c r="M311" s="162"/>
      <c r="N311" s="159"/>
      <c r="O311" s="162"/>
      <c r="P311" s="162"/>
      <c r="Q311" s="162"/>
    </row>
    <row r="312" spans="1:17">
      <c r="A312" s="7"/>
      <c r="B312" s="17"/>
      <c r="C312" s="162"/>
      <c r="D312" s="162"/>
      <c r="E312" s="159"/>
      <c r="F312" s="162"/>
      <c r="G312" s="162"/>
      <c r="H312" s="159"/>
      <c r="I312" s="162"/>
      <c r="J312" s="159"/>
      <c r="K312" s="162"/>
      <c r="L312" s="159"/>
      <c r="M312" s="162"/>
      <c r="N312" s="159"/>
      <c r="O312" s="162"/>
      <c r="P312" s="162"/>
      <c r="Q312" s="162"/>
    </row>
    <row r="313" spans="1:17">
      <c r="A313" s="7"/>
      <c r="B313" s="17"/>
      <c r="C313" s="162"/>
      <c r="D313" s="162"/>
      <c r="E313" s="159"/>
      <c r="F313" s="162"/>
      <c r="G313" s="162"/>
      <c r="H313" s="159"/>
      <c r="I313" s="162"/>
      <c r="J313" s="159"/>
      <c r="K313" s="162"/>
      <c r="L313" s="159"/>
      <c r="M313" s="162"/>
      <c r="N313" s="159"/>
      <c r="O313" s="162"/>
      <c r="P313" s="162"/>
      <c r="Q313" s="162"/>
    </row>
    <row r="314" spans="1:17">
      <c r="A314" s="7"/>
      <c r="B314" s="17"/>
      <c r="C314" s="162"/>
      <c r="D314" s="162"/>
      <c r="E314" s="159"/>
      <c r="F314" s="162"/>
      <c r="G314" s="162"/>
      <c r="H314" s="159"/>
      <c r="I314" s="162"/>
      <c r="J314" s="159"/>
      <c r="K314" s="162"/>
      <c r="L314" s="159"/>
      <c r="M314" s="162"/>
      <c r="N314" s="159"/>
      <c r="O314" s="162"/>
      <c r="P314" s="162"/>
      <c r="Q314" s="162"/>
    </row>
    <row r="315" spans="1:17">
      <c r="A315" s="7"/>
      <c r="B315" s="17"/>
      <c r="C315" s="162"/>
      <c r="D315" s="162"/>
      <c r="E315" s="159"/>
      <c r="F315" s="162"/>
      <c r="G315" s="162"/>
      <c r="H315" s="159"/>
      <c r="I315" s="162"/>
      <c r="J315" s="159"/>
      <c r="K315" s="162"/>
      <c r="L315" s="159"/>
      <c r="M315" s="162"/>
      <c r="N315" s="159"/>
      <c r="O315" s="162"/>
      <c r="P315" s="162"/>
      <c r="Q315" s="162"/>
    </row>
    <row r="316" spans="1:17">
      <c r="A316" s="7"/>
      <c r="B316" s="17"/>
      <c r="C316" s="162"/>
      <c r="D316" s="162"/>
      <c r="E316" s="159"/>
      <c r="F316" s="162"/>
      <c r="G316" s="162"/>
      <c r="H316" s="159"/>
      <c r="I316" s="162"/>
      <c r="J316" s="159"/>
      <c r="K316" s="162"/>
      <c r="L316" s="159"/>
      <c r="M316" s="162"/>
      <c r="N316" s="159"/>
      <c r="O316" s="162"/>
      <c r="P316" s="162"/>
      <c r="Q316" s="162"/>
    </row>
    <row r="317" spans="1:17">
      <c r="A317" s="7"/>
      <c r="B317" s="17"/>
      <c r="C317" s="162"/>
      <c r="D317" s="162"/>
      <c r="E317" s="159"/>
      <c r="F317" s="162"/>
      <c r="G317" s="162"/>
      <c r="H317" s="159"/>
      <c r="I317" s="162"/>
      <c r="J317" s="159"/>
      <c r="K317" s="162"/>
      <c r="L317" s="159"/>
      <c r="M317" s="162"/>
      <c r="N317" s="159"/>
      <c r="O317" s="162"/>
      <c r="P317" s="162"/>
      <c r="Q317" s="162"/>
    </row>
    <row r="318" spans="1:17">
      <c r="A318" s="7"/>
      <c r="B318" s="17"/>
      <c r="C318" s="162"/>
      <c r="D318" s="162"/>
      <c r="E318" s="159"/>
      <c r="F318" s="162"/>
      <c r="G318" s="162"/>
      <c r="H318" s="159"/>
      <c r="I318" s="162"/>
      <c r="J318" s="159"/>
      <c r="K318" s="162"/>
      <c r="L318" s="159"/>
      <c r="M318" s="162"/>
      <c r="N318" s="159"/>
      <c r="O318" s="162"/>
      <c r="P318" s="162"/>
      <c r="Q318" s="162"/>
    </row>
    <row r="319" spans="1:17">
      <c r="A319" s="7"/>
      <c r="B319" s="17"/>
      <c r="C319" s="162"/>
      <c r="D319" s="162"/>
      <c r="E319" s="159"/>
      <c r="F319" s="162"/>
      <c r="G319" s="162"/>
      <c r="H319" s="159"/>
      <c r="I319" s="162"/>
      <c r="J319" s="159"/>
      <c r="K319" s="162"/>
      <c r="L319" s="159"/>
      <c r="M319" s="162"/>
      <c r="N319" s="159"/>
      <c r="O319" s="162"/>
      <c r="P319" s="162"/>
      <c r="Q319" s="162"/>
    </row>
    <row r="320" spans="1:17">
      <c r="A320" s="7"/>
      <c r="B320" s="17"/>
      <c r="C320" s="162"/>
      <c r="D320" s="162"/>
      <c r="E320" s="159"/>
      <c r="F320" s="162"/>
      <c r="G320" s="162"/>
      <c r="H320" s="159"/>
      <c r="I320" s="162"/>
      <c r="J320" s="159"/>
      <c r="K320" s="162"/>
      <c r="L320" s="159"/>
      <c r="M320" s="162"/>
      <c r="N320" s="159"/>
      <c r="O320" s="162"/>
      <c r="P320" s="162"/>
      <c r="Q320" s="162"/>
    </row>
    <row r="321" spans="1:17">
      <c r="A321" s="7"/>
      <c r="B321" s="17"/>
      <c r="C321" s="162"/>
      <c r="D321" s="162"/>
      <c r="E321" s="159"/>
      <c r="F321" s="162"/>
      <c r="G321" s="162"/>
      <c r="H321" s="159"/>
      <c r="I321" s="162"/>
      <c r="J321" s="159"/>
      <c r="K321" s="162"/>
      <c r="L321" s="159"/>
      <c r="M321" s="162"/>
      <c r="N321" s="159"/>
      <c r="O321" s="162"/>
      <c r="P321" s="162"/>
      <c r="Q321" s="162"/>
    </row>
    <row r="322" spans="1:17">
      <c r="A322" s="7"/>
      <c r="B322" s="17"/>
      <c r="C322" s="162"/>
      <c r="D322" s="162"/>
      <c r="E322" s="159"/>
      <c r="F322" s="162"/>
      <c r="G322" s="162"/>
      <c r="H322" s="159"/>
      <c r="I322" s="162"/>
      <c r="J322" s="159"/>
      <c r="K322" s="162"/>
      <c r="L322" s="159"/>
      <c r="M322" s="162"/>
      <c r="N322" s="159"/>
      <c r="O322" s="162"/>
      <c r="P322" s="162"/>
      <c r="Q322" s="162"/>
    </row>
    <row r="323" spans="1:17">
      <c r="A323" s="7"/>
      <c r="B323" s="17"/>
      <c r="C323" s="162"/>
      <c r="D323" s="162"/>
      <c r="E323" s="159"/>
      <c r="F323" s="162"/>
      <c r="G323" s="162"/>
      <c r="H323" s="159"/>
      <c r="I323" s="162"/>
      <c r="J323" s="159"/>
      <c r="K323" s="162"/>
      <c r="L323" s="159"/>
      <c r="M323" s="162"/>
      <c r="N323" s="159"/>
      <c r="O323" s="162"/>
      <c r="P323" s="162"/>
      <c r="Q323" s="162"/>
    </row>
    <row r="324" spans="1:17">
      <c r="A324" s="7"/>
      <c r="B324" s="17"/>
      <c r="C324" s="162"/>
      <c r="D324" s="162"/>
      <c r="E324" s="159"/>
      <c r="F324" s="162"/>
      <c r="G324" s="162"/>
      <c r="H324" s="159"/>
      <c r="I324" s="162"/>
      <c r="J324" s="159"/>
      <c r="K324" s="162"/>
      <c r="L324" s="159"/>
      <c r="M324" s="162"/>
      <c r="N324" s="159"/>
      <c r="O324" s="162"/>
      <c r="P324" s="162"/>
      <c r="Q324" s="162"/>
    </row>
    <row r="325" spans="1:17">
      <c r="A325" s="7"/>
      <c r="B325" s="17"/>
      <c r="C325" s="162"/>
      <c r="D325" s="162"/>
      <c r="E325" s="159"/>
      <c r="F325" s="162"/>
      <c r="G325" s="162"/>
      <c r="H325" s="159"/>
      <c r="I325" s="162"/>
      <c r="J325" s="159"/>
      <c r="K325" s="162"/>
      <c r="L325" s="159"/>
      <c r="M325" s="162"/>
      <c r="N325" s="159"/>
      <c r="O325" s="162"/>
      <c r="P325" s="162"/>
      <c r="Q325" s="162"/>
    </row>
    <row r="326" spans="1:17">
      <c r="A326" s="7"/>
      <c r="B326" s="17"/>
      <c r="C326" s="162"/>
      <c r="D326" s="162"/>
      <c r="E326" s="159"/>
      <c r="F326" s="162"/>
      <c r="G326" s="162"/>
      <c r="H326" s="159"/>
      <c r="I326" s="162"/>
      <c r="J326" s="159"/>
      <c r="K326" s="162"/>
      <c r="L326" s="159"/>
      <c r="M326" s="162"/>
      <c r="N326" s="159"/>
      <c r="O326" s="162"/>
      <c r="P326" s="162"/>
      <c r="Q326" s="162"/>
    </row>
    <row r="327" spans="1:17">
      <c r="A327" s="7"/>
      <c r="B327" s="17"/>
      <c r="C327" s="162"/>
      <c r="D327" s="162"/>
      <c r="E327" s="159"/>
      <c r="F327" s="162"/>
      <c r="G327" s="162"/>
      <c r="H327" s="159"/>
      <c r="I327" s="162"/>
      <c r="J327" s="159"/>
      <c r="K327" s="162"/>
      <c r="L327" s="159"/>
      <c r="M327" s="162"/>
      <c r="N327" s="159"/>
      <c r="O327" s="162"/>
      <c r="P327" s="162"/>
      <c r="Q327" s="162"/>
    </row>
    <row r="328" spans="1:17">
      <c r="A328" s="7"/>
      <c r="B328" s="17"/>
      <c r="C328" s="162"/>
      <c r="D328" s="162"/>
      <c r="E328" s="159"/>
      <c r="F328" s="162"/>
      <c r="G328" s="162"/>
      <c r="H328" s="159"/>
      <c r="I328" s="162"/>
      <c r="J328" s="159"/>
      <c r="K328" s="162"/>
      <c r="L328" s="159"/>
      <c r="M328" s="162"/>
      <c r="N328" s="159"/>
      <c r="O328" s="162"/>
      <c r="P328" s="162"/>
      <c r="Q328" s="162"/>
    </row>
    <row r="329" spans="1:17">
      <c r="A329" s="7"/>
      <c r="B329" s="17"/>
      <c r="C329" s="162"/>
      <c r="D329" s="162"/>
      <c r="E329" s="159"/>
      <c r="F329" s="162"/>
      <c r="G329" s="162"/>
      <c r="H329" s="159"/>
      <c r="I329" s="162"/>
      <c r="J329" s="159"/>
      <c r="K329" s="162"/>
      <c r="L329" s="159"/>
      <c r="M329" s="162"/>
      <c r="N329" s="159"/>
      <c r="O329" s="162"/>
      <c r="P329" s="162"/>
      <c r="Q329" s="162"/>
    </row>
    <row r="330" spans="1:17">
      <c r="A330" s="7"/>
      <c r="B330" s="17"/>
      <c r="C330" s="162"/>
      <c r="D330" s="162"/>
      <c r="E330" s="159"/>
      <c r="F330" s="162"/>
      <c r="G330" s="162"/>
      <c r="H330" s="159"/>
      <c r="I330" s="162"/>
      <c r="J330" s="159"/>
      <c r="K330" s="162"/>
      <c r="L330" s="159"/>
      <c r="M330" s="162"/>
      <c r="N330" s="159"/>
      <c r="O330" s="162"/>
      <c r="P330" s="162"/>
      <c r="Q330" s="162"/>
    </row>
    <row r="331" spans="1:17">
      <c r="A331" s="7"/>
      <c r="B331" s="17"/>
      <c r="C331" s="162"/>
      <c r="D331" s="162"/>
      <c r="E331" s="159"/>
      <c r="F331" s="162"/>
      <c r="G331" s="162"/>
      <c r="H331" s="159"/>
      <c r="I331" s="162"/>
      <c r="J331" s="159"/>
      <c r="K331" s="162"/>
      <c r="L331" s="159"/>
      <c r="M331" s="162"/>
      <c r="N331" s="159"/>
      <c r="O331" s="162"/>
      <c r="P331" s="162"/>
      <c r="Q331" s="162"/>
    </row>
    <row r="332" spans="1:17">
      <c r="A332" s="7"/>
      <c r="B332" s="17"/>
      <c r="C332" s="162"/>
      <c r="D332" s="162"/>
      <c r="E332" s="159"/>
      <c r="F332" s="162"/>
      <c r="G332" s="162"/>
      <c r="H332" s="159"/>
      <c r="I332" s="162"/>
      <c r="J332" s="159"/>
      <c r="K332" s="162"/>
      <c r="L332" s="159"/>
      <c r="M332" s="162"/>
      <c r="N332" s="159"/>
      <c r="O332" s="162"/>
      <c r="P332" s="162"/>
      <c r="Q332" s="162"/>
    </row>
    <row r="333" spans="1:17">
      <c r="A333" s="7"/>
      <c r="B333" s="17"/>
      <c r="C333" s="162"/>
      <c r="D333" s="162"/>
      <c r="E333" s="159"/>
      <c r="F333" s="162"/>
      <c r="G333" s="162"/>
      <c r="H333" s="159"/>
      <c r="I333" s="162"/>
      <c r="J333" s="159"/>
      <c r="K333" s="162"/>
      <c r="L333" s="159"/>
      <c r="M333" s="162"/>
      <c r="N333" s="159"/>
      <c r="O333" s="162"/>
      <c r="P333" s="162"/>
      <c r="Q333" s="162"/>
    </row>
    <row r="334" spans="1:17">
      <c r="A334" s="7"/>
      <c r="B334" s="17"/>
      <c r="C334" s="162"/>
      <c r="D334" s="162"/>
      <c r="E334" s="159"/>
      <c r="F334" s="162"/>
      <c r="G334" s="162"/>
      <c r="H334" s="159"/>
      <c r="I334" s="162"/>
      <c r="J334" s="159"/>
      <c r="K334" s="162"/>
      <c r="L334" s="159"/>
      <c r="M334" s="162"/>
      <c r="N334" s="159"/>
      <c r="O334" s="162"/>
      <c r="P334" s="162"/>
      <c r="Q334" s="162"/>
    </row>
    <row r="335" spans="1:17">
      <c r="A335" s="7"/>
      <c r="B335" s="17"/>
      <c r="C335" s="162"/>
      <c r="D335" s="162"/>
      <c r="E335" s="159"/>
      <c r="F335" s="162"/>
      <c r="G335" s="162"/>
      <c r="H335" s="159"/>
      <c r="I335" s="162"/>
      <c r="J335" s="159"/>
      <c r="K335" s="162"/>
      <c r="L335" s="159"/>
      <c r="M335" s="162"/>
      <c r="N335" s="159"/>
      <c r="O335" s="162"/>
      <c r="P335" s="162"/>
      <c r="Q335" s="162"/>
    </row>
    <row r="336" spans="1:17">
      <c r="A336" s="7"/>
      <c r="B336" s="17"/>
      <c r="C336" s="162"/>
      <c r="D336" s="162"/>
      <c r="E336" s="159"/>
      <c r="F336" s="162"/>
      <c r="G336" s="162"/>
      <c r="H336" s="159"/>
      <c r="I336" s="162"/>
      <c r="J336" s="159"/>
      <c r="K336" s="162"/>
      <c r="L336" s="159"/>
      <c r="M336" s="162"/>
      <c r="N336" s="159"/>
      <c r="O336" s="162"/>
      <c r="P336" s="162"/>
      <c r="Q336" s="162"/>
    </row>
    <row r="337" spans="1:17">
      <c r="A337" s="7"/>
      <c r="B337" s="17"/>
      <c r="C337" s="162"/>
      <c r="D337" s="162"/>
      <c r="E337" s="159"/>
      <c r="F337" s="162"/>
      <c r="G337" s="162"/>
      <c r="H337" s="159"/>
      <c r="I337" s="162"/>
      <c r="J337" s="159"/>
      <c r="K337" s="162"/>
      <c r="L337" s="159"/>
      <c r="M337" s="162"/>
      <c r="N337" s="159"/>
      <c r="O337" s="162"/>
      <c r="P337" s="162"/>
      <c r="Q337" s="162"/>
    </row>
    <row r="338" spans="1:17">
      <c r="A338" s="7"/>
      <c r="B338" s="17"/>
      <c r="C338" s="162"/>
      <c r="D338" s="162"/>
      <c r="E338" s="159"/>
      <c r="F338" s="162"/>
      <c r="G338" s="162"/>
      <c r="H338" s="159"/>
      <c r="I338" s="162"/>
      <c r="J338" s="159"/>
      <c r="K338" s="162"/>
      <c r="L338" s="159"/>
      <c r="M338" s="162"/>
      <c r="N338" s="159"/>
      <c r="O338" s="162"/>
      <c r="P338" s="162"/>
      <c r="Q338" s="162"/>
    </row>
    <row r="339" spans="1:17">
      <c r="A339" s="7"/>
      <c r="B339" s="17"/>
      <c r="C339" s="162"/>
      <c r="D339" s="162"/>
      <c r="E339" s="159"/>
      <c r="F339" s="162"/>
      <c r="G339" s="162"/>
      <c r="H339" s="159"/>
      <c r="I339" s="162"/>
      <c r="J339" s="159"/>
      <c r="K339" s="162"/>
      <c r="L339" s="159"/>
      <c r="M339" s="162"/>
      <c r="N339" s="159"/>
      <c r="O339" s="162"/>
      <c r="P339" s="162"/>
      <c r="Q339" s="162"/>
    </row>
    <row r="340" spans="1:17">
      <c r="A340" s="7"/>
      <c r="B340" s="17"/>
      <c r="C340" s="162"/>
      <c r="D340" s="162"/>
      <c r="E340" s="159"/>
      <c r="F340" s="162"/>
      <c r="G340" s="162"/>
      <c r="H340" s="159"/>
      <c r="I340" s="162"/>
      <c r="J340" s="159"/>
      <c r="K340" s="162"/>
      <c r="L340" s="159"/>
      <c r="M340" s="162"/>
      <c r="N340" s="159"/>
      <c r="O340" s="162"/>
      <c r="P340" s="162"/>
      <c r="Q340" s="162"/>
    </row>
    <row r="341" spans="1:17">
      <c r="A341" s="7"/>
      <c r="B341" s="17"/>
      <c r="C341" s="162"/>
      <c r="D341" s="162"/>
      <c r="E341" s="159"/>
      <c r="F341" s="162"/>
      <c r="G341" s="162"/>
      <c r="H341" s="159"/>
      <c r="I341" s="162"/>
      <c r="J341" s="159"/>
      <c r="K341" s="162"/>
      <c r="L341" s="159"/>
      <c r="M341" s="162"/>
      <c r="N341" s="159"/>
      <c r="O341" s="162"/>
      <c r="P341" s="162"/>
      <c r="Q341" s="162"/>
    </row>
    <row r="342" spans="1:17">
      <c r="A342" s="7"/>
      <c r="B342" s="17"/>
      <c r="C342" s="162"/>
      <c r="D342" s="162"/>
      <c r="E342" s="159"/>
      <c r="F342" s="162"/>
      <c r="G342" s="162"/>
      <c r="H342" s="159"/>
      <c r="I342" s="162"/>
      <c r="J342" s="159"/>
      <c r="K342" s="162"/>
      <c r="L342" s="159"/>
      <c r="M342" s="162"/>
      <c r="N342" s="159"/>
      <c r="O342" s="162"/>
      <c r="P342" s="162"/>
      <c r="Q342" s="162"/>
    </row>
    <row r="343" spans="1:17">
      <c r="A343" s="7"/>
      <c r="B343" s="17"/>
      <c r="C343" s="162"/>
      <c r="D343" s="162"/>
      <c r="E343" s="159"/>
      <c r="F343" s="162"/>
      <c r="G343" s="162"/>
      <c r="H343" s="159"/>
      <c r="I343" s="162"/>
      <c r="J343" s="159"/>
      <c r="K343" s="162"/>
      <c r="L343" s="159"/>
      <c r="M343" s="162"/>
      <c r="N343" s="159"/>
      <c r="O343" s="162"/>
      <c r="P343" s="162"/>
      <c r="Q343" s="162"/>
    </row>
    <row r="344" spans="1:17">
      <c r="A344" s="7"/>
      <c r="B344" s="17"/>
      <c r="C344" s="162"/>
      <c r="D344" s="162"/>
      <c r="E344" s="159"/>
      <c r="F344" s="162"/>
      <c r="G344" s="162"/>
      <c r="H344" s="159"/>
      <c r="I344" s="162"/>
      <c r="J344" s="159"/>
      <c r="K344" s="162"/>
      <c r="L344" s="159"/>
      <c r="M344" s="162"/>
      <c r="N344" s="159"/>
      <c r="O344" s="162"/>
      <c r="P344" s="162"/>
      <c r="Q344" s="162"/>
    </row>
    <row r="345" spans="1:17">
      <c r="A345" s="7"/>
      <c r="B345" s="17"/>
      <c r="C345" s="162"/>
      <c r="D345" s="162"/>
      <c r="E345" s="159"/>
      <c r="F345" s="162"/>
      <c r="G345" s="162"/>
      <c r="H345" s="159"/>
      <c r="I345" s="162"/>
      <c r="J345" s="159"/>
      <c r="K345" s="162"/>
      <c r="L345" s="159"/>
      <c r="M345" s="162"/>
      <c r="N345" s="159"/>
      <c r="O345" s="162"/>
      <c r="P345" s="162"/>
      <c r="Q345" s="162"/>
    </row>
    <row r="346" spans="1:17">
      <c r="A346" s="7"/>
      <c r="B346" s="17"/>
      <c r="C346" s="162"/>
      <c r="D346" s="162"/>
      <c r="E346" s="159"/>
      <c r="F346" s="162"/>
      <c r="G346" s="162"/>
      <c r="H346" s="159"/>
      <c r="I346" s="162"/>
      <c r="J346" s="159"/>
      <c r="K346" s="162"/>
      <c r="L346" s="159"/>
      <c r="M346" s="162"/>
      <c r="N346" s="159"/>
      <c r="O346" s="162"/>
      <c r="P346" s="162"/>
      <c r="Q346" s="162"/>
    </row>
    <row r="347" spans="1:17">
      <c r="A347" s="7"/>
      <c r="B347" s="17"/>
      <c r="C347" s="162"/>
      <c r="D347" s="162"/>
      <c r="E347" s="159"/>
      <c r="F347" s="162"/>
      <c r="G347" s="162"/>
      <c r="H347" s="159"/>
      <c r="I347" s="162"/>
      <c r="J347" s="159"/>
      <c r="K347" s="162"/>
      <c r="L347" s="159"/>
      <c r="M347" s="162"/>
      <c r="N347" s="159"/>
      <c r="O347" s="162"/>
      <c r="P347" s="162"/>
      <c r="Q347" s="162"/>
    </row>
    <row r="348" spans="1:17">
      <c r="A348" s="7"/>
      <c r="B348" s="17"/>
      <c r="C348" s="162"/>
      <c r="D348" s="162"/>
      <c r="E348" s="159"/>
      <c r="F348" s="162"/>
      <c r="G348" s="162"/>
      <c r="H348" s="159"/>
      <c r="I348" s="162"/>
      <c r="J348" s="159"/>
      <c r="K348" s="162"/>
      <c r="L348" s="159"/>
      <c r="M348" s="162"/>
      <c r="N348" s="159"/>
      <c r="O348" s="162"/>
      <c r="P348" s="162"/>
      <c r="Q348" s="162"/>
    </row>
    <row r="349" spans="1:17">
      <c r="A349" s="7"/>
      <c r="B349" s="17"/>
      <c r="C349" s="162"/>
      <c r="D349" s="162"/>
      <c r="E349" s="159"/>
      <c r="F349" s="162"/>
      <c r="G349" s="162"/>
      <c r="H349" s="159"/>
      <c r="I349" s="162"/>
      <c r="J349" s="159"/>
      <c r="K349" s="162"/>
      <c r="L349" s="159"/>
      <c r="M349" s="162"/>
      <c r="N349" s="159"/>
      <c r="O349" s="162"/>
      <c r="P349" s="162"/>
      <c r="Q349" s="162"/>
    </row>
    <row r="350" spans="1:17">
      <c r="A350" s="7"/>
      <c r="B350" s="17"/>
      <c r="C350" s="162"/>
      <c r="D350" s="162"/>
      <c r="E350" s="159"/>
      <c r="F350" s="162"/>
      <c r="G350" s="162"/>
      <c r="H350" s="159"/>
      <c r="I350" s="162"/>
      <c r="J350" s="159"/>
      <c r="K350" s="162"/>
      <c r="L350" s="159"/>
      <c r="M350" s="162"/>
      <c r="N350" s="159"/>
      <c r="O350" s="162"/>
      <c r="P350" s="162"/>
      <c r="Q350" s="162"/>
    </row>
    <row r="351" spans="1:17">
      <c r="A351" s="7"/>
      <c r="B351" s="17"/>
      <c r="C351" s="162"/>
      <c r="D351" s="162"/>
      <c r="E351" s="159"/>
      <c r="F351" s="162"/>
      <c r="G351" s="162"/>
      <c r="H351" s="159"/>
      <c r="I351" s="162"/>
      <c r="J351" s="159"/>
      <c r="K351" s="162"/>
      <c r="L351" s="159"/>
      <c r="M351" s="162"/>
      <c r="N351" s="159"/>
      <c r="O351" s="162"/>
      <c r="P351" s="162"/>
      <c r="Q351" s="162"/>
    </row>
    <row r="352" spans="1:17">
      <c r="A352" s="7"/>
      <c r="B352" s="17"/>
      <c r="C352" s="162"/>
      <c r="D352" s="162"/>
      <c r="E352" s="159"/>
      <c r="F352" s="162"/>
      <c r="G352" s="162"/>
      <c r="H352" s="159"/>
      <c r="I352" s="162"/>
      <c r="J352" s="159"/>
      <c r="K352" s="162"/>
      <c r="L352" s="159"/>
      <c r="M352" s="162"/>
      <c r="N352" s="159"/>
      <c r="O352" s="162"/>
      <c r="P352" s="162"/>
      <c r="Q352" s="162"/>
    </row>
    <row r="353" spans="1:17">
      <c r="A353" s="7"/>
      <c r="B353" s="17"/>
      <c r="C353" s="162"/>
      <c r="D353" s="162"/>
      <c r="E353" s="159"/>
      <c r="F353" s="162"/>
      <c r="G353" s="162"/>
      <c r="H353" s="159"/>
      <c r="I353" s="162"/>
      <c r="J353" s="159"/>
      <c r="K353" s="162"/>
      <c r="L353" s="159"/>
      <c r="M353" s="162"/>
      <c r="N353" s="159"/>
      <c r="O353" s="162"/>
      <c r="P353" s="162"/>
      <c r="Q353" s="162"/>
    </row>
    <row r="354" spans="1:17">
      <c r="A354" s="7"/>
      <c r="B354" s="17"/>
      <c r="C354" s="162"/>
      <c r="D354" s="162"/>
      <c r="E354" s="159"/>
      <c r="F354" s="162"/>
      <c r="G354" s="162"/>
      <c r="H354" s="159"/>
      <c r="I354" s="162"/>
      <c r="J354" s="159"/>
      <c r="K354" s="162"/>
      <c r="L354" s="159"/>
      <c r="M354" s="162"/>
      <c r="N354" s="159"/>
      <c r="O354" s="162"/>
      <c r="P354" s="162"/>
      <c r="Q354" s="162"/>
    </row>
    <row r="355" spans="1:17">
      <c r="A355" s="7"/>
      <c r="B355" s="17"/>
      <c r="C355" s="162"/>
      <c r="D355" s="162"/>
      <c r="E355" s="159"/>
      <c r="F355" s="162"/>
      <c r="G355" s="162"/>
      <c r="H355" s="159"/>
      <c r="I355" s="162"/>
      <c r="J355" s="159"/>
      <c r="K355" s="162"/>
      <c r="L355" s="159"/>
      <c r="M355" s="162"/>
      <c r="N355" s="159"/>
      <c r="O355" s="162"/>
      <c r="P355" s="162"/>
      <c r="Q355" s="162"/>
    </row>
    <row r="356" spans="1:17">
      <c r="A356" s="7"/>
      <c r="B356" s="17"/>
      <c r="C356" s="162"/>
      <c r="D356" s="162"/>
      <c r="E356" s="159"/>
      <c r="F356" s="162"/>
      <c r="G356" s="162"/>
      <c r="H356" s="159"/>
      <c r="I356" s="162"/>
      <c r="J356" s="159"/>
      <c r="K356" s="162"/>
      <c r="L356" s="159"/>
      <c r="M356" s="162"/>
      <c r="N356" s="159"/>
      <c r="O356" s="162"/>
      <c r="P356" s="162"/>
      <c r="Q356" s="162"/>
    </row>
    <row r="357" spans="1:17">
      <c r="A357" s="7"/>
      <c r="B357" s="17"/>
      <c r="C357" s="162"/>
      <c r="D357" s="162"/>
      <c r="E357" s="159"/>
      <c r="F357" s="162"/>
      <c r="G357" s="162"/>
      <c r="H357" s="159"/>
      <c r="I357" s="162"/>
      <c r="J357" s="159"/>
      <c r="K357" s="162"/>
      <c r="L357" s="159"/>
      <c r="M357" s="162"/>
      <c r="N357" s="159"/>
      <c r="O357" s="162"/>
      <c r="P357" s="162"/>
      <c r="Q357" s="162"/>
    </row>
    <row r="358" spans="1:17">
      <c r="A358" s="7"/>
      <c r="B358" s="17"/>
      <c r="C358" s="162"/>
      <c r="D358" s="162"/>
      <c r="E358" s="159"/>
      <c r="F358" s="162"/>
      <c r="G358" s="162"/>
      <c r="H358" s="159"/>
      <c r="I358" s="162"/>
      <c r="J358" s="159"/>
      <c r="K358" s="162"/>
      <c r="L358" s="159"/>
      <c r="M358" s="162"/>
      <c r="N358" s="159"/>
      <c r="O358" s="162"/>
      <c r="P358" s="162"/>
      <c r="Q358" s="162"/>
    </row>
    <row r="359" spans="1:17">
      <c r="A359" s="7"/>
      <c r="B359" s="17"/>
      <c r="C359" s="162"/>
      <c r="D359" s="162"/>
      <c r="E359" s="159"/>
      <c r="F359" s="162"/>
      <c r="G359" s="162"/>
      <c r="H359" s="159"/>
      <c r="I359" s="162"/>
      <c r="J359" s="159"/>
      <c r="K359" s="162"/>
      <c r="L359" s="159"/>
      <c r="M359" s="162"/>
      <c r="N359" s="159"/>
      <c r="O359" s="162"/>
      <c r="P359" s="162"/>
      <c r="Q359" s="162"/>
    </row>
    <row r="360" spans="1:17">
      <c r="A360" s="7"/>
      <c r="B360" s="17"/>
      <c r="C360" s="162"/>
      <c r="D360" s="162"/>
      <c r="E360" s="159"/>
      <c r="F360" s="162"/>
      <c r="G360" s="162"/>
      <c r="H360" s="159"/>
      <c r="I360" s="162"/>
      <c r="J360" s="159"/>
      <c r="K360" s="162"/>
      <c r="L360" s="159"/>
      <c r="M360" s="162"/>
      <c r="N360" s="159"/>
      <c r="O360" s="162"/>
      <c r="P360" s="162"/>
      <c r="Q360" s="162"/>
    </row>
    <row r="361" spans="1:17">
      <c r="A361" s="7"/>
      <c r="B361" s="17"/>
      <c r="C361" s="162"/>
      <c r="D361" s="162"/>
      <c r="E361" s="159"/>
      <c r="F361" s="162"/>
      <c r="G361" s="162"/>
      <c r="H361" s="159"/>
      <c r="I361" s="162"/>
      <c r="J361" s="159"/>
      <c r="K361" s="162"/>
      <c r="L361" s="159"/>
      <c r="M361" s="162"/>
      <c r="N361" s="159"/>
      <c r="O361" s="162"/>
      <c r="P361" s="162"/>
      <c r="Q361" s="162"/>
    </row>
    <row r="362" spans="1:17">
      <c r="A362" s="7"/>
      <c r="B362" s="17"/>
      <c r="C362" s="162"/>
      <c r="D362" s="162"/>
      <c r="E362" s="159"/>
      <c r="F362" s="162"/>
      <c r="G362" s="162"/>
      <c r="H362" s="159"/>
      <c r="I362" s="162"/>
      <c r="J362" s="159"/>
      <c r="K362" s="162"/>
      <c r="L362" s="159"/>
      <c r="M362" s="162"/>
      <c r="N362" s="159"/>
      <c r="O362" s="162"/>
      <c r="P362" s="162"/>
      <c r="Q362" s="162"/>
    </row>
    <row r="363" spans="1:17">
      <c r="A363" s="7"/>
      <c r="B363" s="17"/>
      <c r="C363" s="162"/>
      <c r="D363" s="162"/>
      <c r="E363" s="159"/>
      <c r="F363" s="162"/>
      <c r="G363" s="162"/>
      <c r="H363" s="159"/>
      <c r="I363" s="162"/>
      <c r="J363" s="159"/>
      <c r="K363" s="162"/>
      <c r="L363" s="159"/>
      <c r="M363" s="162"/>
      <c r="N363" s="159"/>
      <c r="O363" s="162"/>
      <c r="P363" s="162"/>
      <c r="Q363" s="162"/>
    </row>
    <row r="364" spans="1:17">
      <c r="A364" s="7"/>
      <c r="B364" s="17"/>
      <c r="C364" s="162"/>
      <c r="D364" s="162"/>
      <c r="E364" s="159"/>
      <c r="F364" s="162"/>
      <c r="G364" s="162"/>
      <c r="H364" s="159"/>
      <c r="I364" s="162"/>
      <c r="J364" s="159"/>
      <c r="K364" s="162"/>
      <c r="L364" s="159"/>
      <c r="M364" s="162"/>
      <c r="N364" s="159"/>
      <c r="O364" s="162"/>
      <c r="P364" s="162"/>
      <c r="Q364" s="162"/>
    </row>
    <row r="365" spans="1:17">
      <c r="A365" s="7"/>
      <c r="B365" s="17"/>
      <c r="C365" s="162"/>
      <c r="D365" s="162"/>
      <c r="E365" s="159"/>
      <c r="F365" s="162"/>
      <c r="G365" s="162"/>
      <c r="H365" s="159"/>
      <c r="I365" s="162"/>
      <c r="J365" s="159"/>
      <c r="K365" s="162"/>
      <c r="L365" s="159"/>
      <c r="M365" s="162"/>
      <c r="N365" s="159"/>
      <c r="O365" s="162"/>
      <c r="P365" s="162"/>
      <c r="Q365" s="162"/>
    </row>
    <row r="366" spans="1:17">
      <c r="A366" s="7"/>
      <c r="B366" s="17"/>
      <c r="C366" s="162"/>
      <c r="D366" s="162"/>
      <c r="E366" s="159"/>
      <c r="F366" s="162"/>
      <c r="G366" s="162"/>
      <c r="H366" s="159"/>
      <c r="I366" s="162"/>
      <c r="J366" s="159"/>
      <c r="K366" s="162"/>
      <c r="L366" s="159"/>
      <c r="M366" s="162"/>
      <c r="N366" s="159"/>
      <c r="O366" s="162"/>
      <c r="P366" s="162"/>
      <c r="Q366" s="162"/>
    </row>
    <row r="367" spans="1:17">
      <c r="A367" s="7"/>
      <c r="B367" s="17"/>
      <c r="C367" s="162"/>
      <c r="D367" s="162"/>
      <c r="E367" s="159"/>
      <c r="F367" s="162"/>
      <c r="G367" s="162"/>
      <c r="H367" s="159"/>
      <c r="I367" s="162"/>
      <c r="J367" s="159"/>
      <c r="K367" s="162"/>
      <c r="L367" s="159"/>
      <c r="M367" s="162"/>
      <c r="N367" s="159"/>
      <c r="O367" s="162"/>
      <c r="P367" s="162"/>
      <c r="Q367" s="162"/>
    </row>
    <row r="368" spans="1:17">
      <c r="A368" s="7"/>
      <c r="B368" s="17"/>
      <c r="C368" s="162"/>
      <c r="D368" s="162"/>
      <c r="E368" s="159"/>
      <c r="F368" s="162"/>
      <c r="G368" s="162"/>
      <c r="H368" s="159"/>
      <c r="I368" s="162"/>
      <c r="J368" s="159"/>
      <c r="K368" s="162"/>
      <c r="L368" s="159"/>
      <c r="M368" s="162"/>
      <c r="N368" s="159"/>
      <c r="O368" s="162"/>
      <c r="P368" s="162"/>
      <c r="Q368" s="162"/>
    </row>
    <row r="369" spans="1:17">
      <c r="A369" s="7"/>
      <c r="B369" s="17"/>
      <c r="C369" s="162"/>
      <c r="D369" s="162"/>
      <c r="E369" s="159"/>
      <c r="F369" s="162"/>
      <c r="G369" s="162"/>
      <c r="H369" s="159"/>
      <c r="I369" s="162"/>
      <c r="J369" s="159"/>
      <c r="K369" s="162"/>
      <c r="L369" s="159"/>
      <c r="M369" s="162"/>
      <c r="N369" s="159"/>
      <c r="O369" s="162"/>
      <c r="P369" s="162"/>
      <c r="Q369" s="162"/>
    </row>
    <row r="370" spans="1:17">
      <c r="A370" s="7"/>
      <c r="B370" s="17"/>
      <c r="C370" s="162"/>
      <c r="D370" s="162"/>
      <c r="E370" s="159"/>
      <c r="F370" s="162"/>
      <c r="G370" s="162"/>
      <c r="H370" s="159"/>
      <c r="I370" s="162"/>
      <c r="J370" s="159"/>
      <c r="K370" s="162"/>
      <c r="L370" s="159"/>
      <c r="M370" s="162"/>
      <c r="N370" s="159"/>
      <c r="O370" s="162"/>
      <c r="P370" s="162"/>
      <c r="Q370" s="162"/>
    </row>
    <row r="371" spans="1:17">
      <c r="A371" s="7"/>
      <c r="B371" s="17"/>
      <c r="C371" s="162"/>
      <c r="D371" s="162"/>
      <c r="E371" s="159"/>
      <c r="F371" s="162"/>
      <c r="G371" s="162"/>
      <c r="H371" s="159"/>
      <c r="I371" s="162"/>
      <c r="J371" s="159"/>
      <c r="K371" s="162"/>
      <c r="L371" s="159"/>
      <c r="M371" s="162"/>
      <c r="N371" s="159"/>
      <c r="O371" s="162"/>
      <c r="P371" s="162"/>
      <c r="Q371" s="162"/>
    </row>
    <row r="372" spans="1:17">
      <c r="A372" s="7"/>
      <c r="B372" s="17"/>
      <c r="C372" s="162"/>
      <c r="D372" s="162"/>
      <c r="E372" s="159"/>
      <c r="F372" s="162"/>
      <c r="G372" s="162"/>
      <c r="H372" s="159"/>
      <c r="I372" s="162"/>
      <c r="J372" s="159"/>
      <c r="K372" s="162"/>
      <c r="L372" s="159"/>
      <c r="M372" s="162"/>
      <c r="N372" s="159"/>
      <c r="O372" s="162"/>
      <c r="P372" s="162"/>
      <c r="Q372" s="162"/>
    </row>
    <row r="373" spans="1:17">
      <c r="A373" s="7"/>
      <c r="B373" s="17"/>
      <c r="C373" s="162"/>
      <c r="D373" s="162"/>
      <c r="E373" s="159"/>
      <c r="F373" s="162"/>
      <c r="G373" s="162"/>
      <c r="H373" s="159"/>
      <c r="I373" s="162"/>
      <c r="J373" s="159"/>
      <c r="K373" s="162"/>
      <c r="L373" s="159"/>
      <c r="M373" s="162"/>
      <c r="N373" s="159"/>
      <c r="O373" s="162"/>
      <c r="P373" s="162"/>
      <c r="Q373" s="162"/>
    </row>
    <row r="374" spans="1:17">
      <c r="A374" s="7"/>
      <c r="B374" s="17"/>
      <c r="C374" s="162"/>
      <c r="D374" s="162"/>
      <c r="E374" s="159"/>
      <c r="F374" s="162"/>
      <c r="G374" s="162"/>
      <c r="H374" s="159"/>
      <c r="I374" s="162"/>
      <c r="J374" s="159"/>
      <c r="K374" s="162"/>
      <c r="L374" s="159"/>
      <c r="M374" s="162"/>
      <c r="N374" s="159"/>
      <c r="O374" s="162"/>
      <c r="P374" s="162"/>
      <c r="Q374" s="162"/>
    </row>
    <row r="375" spans="1:17">
      <c r="A375" s="7"/>
      <c r="B375" s="17"/>
      <c r="C375" s="162"/>
      <c r="D375" s="162"/>
      <c r="E375" s="159"/>
      <c r="F375" s="162"/>
      <c r="G375" s="162"/>
      <c r="H375" s="159"/>
      <c r="I375" s="162"/>
      <c r="J375" s="159"/>
      <c r="K375" s="162"/>
      <c r="L375" s="159"/>
      <c r="M375" s="162"/>
      <c r="N375" s="159"/>
      <c r="O375" s="162"/>
      <c r="P375" s="162"/>
      <c r="Q375" s="162"/>
    </row>
    <row r="376" spans="1:17">
      <c r="A376" s="7"/>
      <c r="B376" s="17"/>
      <c r="C376" s="162"/>
      <c r="D376" s="162"/>
      <c r="E376" s="159"/>
      <c r="F376" s="162"/>
      <c r="G376" s="162"/>
      <c r="H376" s="159"/>
      <c r="I376" s="162"/>
      <c r="J376" s="159"/>
      <c r="K376" s="162"/>
      <c r="L376" s="159"/>
      <c r="M376" s="162"/>
      <c r="N376" s="159"/>
      <c r="O376" s="162"/>
      <c r="P376" s="162"/>
      <c r="Q376" s="162"/>
    </row>
    <row r="377" spans="1:17">
      <c r="A377" s="7"/>
      <c r="B377" s="17"/>
      <c r="C377" s="162"/>
      <c r="D377" s="162"/>
      <c r="E377" s="159"/>
      <c r="F377" s="162"/>
      <c r="G377" s="162"/>
      <c r="H377" s="159"/>
      <c r="I377" s="162"/>
      <c r="J377" s="159"/>
      <c r="K377" s="162"/>
      <c r="L377" s="159"/>
      <c r="M377" s="162"/>
      <c r="N377" s="159"/>
      <c r="O377" s="162"/>
      <c r="P377" s="162"/>
      <c r="Q377" s="162"/>
    </row>
    <row r="378" spans="1:17">
      <c r="A378" s="7"/>
      <c r="B378" s="17"/>
      <c r="C378" s="162"/>
      <c r="D378" s="162"/>
      <c r="E378" s="159"/>
      <c r="F378" s="162"/>
      <c r="G378" s="162"/>
      <c r="H378" s="159"/>
      <c r="I378" s="162"/>
      <c r="J378" s="159"/>
      <c r="K378" s="162"/>
      <c r="L378" s="159"/>
      <c r="M378" s="162"/>
      <c r="N378" s="159"/>
      <c r="O378" s="162"/>
      <c r="P378" s="162"/>
      <c r="Q378" s="162"/>
    </row>
    <row r="379" spans="1:17">
      <c r="A379" s="7"/>
      <c r="B379" s="17"/>
      <c r="C379" s="162"/>
      <c r="D379" s="162"/>
      <c r="E379" s="159"/>
      <c r="F379" s="162"/>
      <c r="G379" s="162"/>
      <c r="H379" s="159"/>
      <c r="I379" s="162"/>
      <c r="J379" s="159"/>
      <c r="K379" s="162"/>
      <c r="L379" s="159"/>
      <c r="M379" s="162"/>
      <c r="N379" s="159"/>
      <c r="O379" s="162"/>
      <c r="P379" s="162"/>
      <c r="Q379" s="162"/>
    </row>
    <row r="380" spans="1:17">
      <c r="A380" s="7"/>
      <c r="B380" s="17"/>
      <c r="C380" s="162"/>
      <c r="D380" s="162"/>
      <c r="E380" s="159"/>
      <c r="F380" s="162"/>
      <c r="G380" s="162"/>
      <c r="H380" s="159"/>
      <c r="I380" s="162"/>
      <c r="J380" s="159"/>
      <c r="K380" s="162"/>
      <c r="L380" s="159"/>
      <c r="M380" s="162"/>
      <c r="N380" s="159"/>
      <c r="O380" s="162"/>
      <c r="P380" s="162"/>
      <c r="Q380" s="162"/>
    </row>
    <row r="381" spans="1:17">
      <c r="A381" s="7"/>
      <c r="B381" s="17"/>
      <c r="C381" s="162"/>
      <c r="D381" s="162"/>
      <c r="E381" s="159"/>
      <c r="F381" s="162"/>
      <c r="G381" s="162"/>
      <c r="H381" s="159"/>
      <c r="I381" s="162"/>
      <c r="J381" s="159"/>
      <c r="K381" s="162"/>
      <c r="L381" s="159"/>
      <c r="M381" s="162"/>
      <c r="N381" s="159"/>
      <c r="O381" s="162"/>
      <c r="P381" s="162"/>
      <c r="Q381" s="162"/>
    </row>
    <row r="382" spans="1:17">
      <c r="A382" s="7"/>
      <c r="B382" s="17"/>
      <c r="C382" s="162"/>
      <c r="D382" s="162"/>
      <c r="E382" s="159"/>
      <c r="F382" s="162"/>
      <c r="G382" s="162"/>
      <c r="H382" s="159"/>
      <c r="I382" s="162"/>
      <c r="J382" s="159"/>
      <c r="K382" s="162"/>
      <c r="L382" s="159"/>
      <c r="M382" s="162"/>
      <c r="N382" s="159"/>
      <c r="O382" s="162"/>
      <c r="P382" s="162"/>
      <c r="Q382" s="162"/>
    </row>
    <row r="383" spans="1:17">
      <c r="A383" s="7"/>
      <c r="B383" s="17"/>
      <c r="C383" s="162"/>
      <c r="D383" s="162"/>
      <c r="E383" s="159"/>
      <c r="F383" s="162"/>
      <c r="G383" s="162"/>
      <c r="H383" s="159"/>
      <c r="I383" s="162"/>
      <c r="J383" s="159"/>
      <c r="K383" s="162"/>
      <c r="L383" s="159"/>
      <c r="M383" s="162"/>
      <c r="N383" s="159"/>
      <c r="O383" s="162"/>
      <c r="P383" s="162"/>
      <c r="Q383" s="162"/>
    </row>
    <row r="384" spans="1:17">
      <c r="A384" s="7"/>
      <c r="B384" s="17"/>
      <c r="C384" s="162"/>
      <c r="D384" s="162"/>
      <c r="E384" s="159"/>
      <c r="F384" s="162"/>
      <c r="G384" s="162"/>
      <c r="H384" s="159"/>
      <c r="I384" s="162"/>
      <c r="J384" s="159"/>
      <c r="K384" s="162"/>
      <c r="L384" s="159"/>
      <c r="M384" s="162"/>
      <c r="N384" s="159"/>
      <c r="O384" s="162"/>
      <c r="P384" s="162"/>
      <c r="Q384" s="162"/>
    </row>
    <row r="385" spans="1:17">
      <c r="A385" s="7"/>
      <c r="B385" s="17"/>
      <c r="C385" s="162"/>
      <c r="D385" s="162"/>
      <c r="E385" s="159"/>
      <c r="F385" s="162"/>
      <c r="G385" s="162"/>
      <c r="H385" s="159"/>
      <c r="I385" s="162"/>
      <c r="J385" s="159"/>
      <c r="K385" s="162"/>
      <c r="L385" s="159"/>
      <c r="M385" s="162"/>
      <c r="N385" s="159"/>
      <c r="O385" s="162"/>
      <c r="P385" s="162"/>
      <c r="Q385" s="162"/>
    </row>
    <row r="386" spans="1:17">
      <c r="A386" s="7"/>
      <c r="B386" s="17"/>
      <c r="C386" s="162"/>
      <c r="D386" s="162"/>
      <c r="E386" s="159"/>
      <c r="F386" s="162"/>
      <c r="G386" s="162"/>
      <c r="H386" s="159"/>
      <c r="I386" s="162"/>
      <c r="J386" s="159"/>
      <c r="K386" s="162"/>
      <c r="L386" s="159"/>
      <c r="M386" s="162"/>
      <c r="N386" s="159"/>
      <c r="O386" s="162"/>
      <c r="P386" s="162"/>
      <c r="Q386" s="162"/>
    </row>
    <row r="387" spans="1:17">
      <c r="A387" s="7"/>
      <c r="B387" s="17"/>
      <c r="C387" s="162"/>
      <c r="D387" s="162"/>
      <c r="E387" s="159"/>
      <c r="F387" s="162"/>
      <c r="G387" s="162"/>
      <c r="H387" s="159"/>
      <c r="I387" s="162"/>
      <c r="J387" s="159"/>
      <c r="K387" s="162"/>
      <c r="L387" s="159"/>
      <c r="M387" s="162"/>
      <c r="N387" s="159"/>
      <c r="O387" s="162"/>
      <c r="P387" s="162"/>
      <c r="Q387" s="162"/>
    </row>
    <row r="388" spans="1:17">
      <c r="A388" s="7"/>
      <c r="B388" s="17"/>
      <c r="C388" s="162"/>
      <c r="D388" s="162"/>
      <c r="E388" s="159"/>
      <c r="F388" s="162"/>
      <c r="G388" s="162"/>
      <c r="H388" s="159"/>
      <c r="I388" s="162"/>
      <c r="J388" s="159"/>
      <c r="K388" s="162"/>
      <c r="L388" s="159"/>
      <c r="M388" s="162"/>
      <c r="N388" s="159"/>
      <c r="O388" s="162"/>
      <c r="P388" s="162"/>
      <c r="Q388" s="162"/>
    </row>
    <row r="389" spans="1:17">
      <c r="A389" s="7"/>
      <c r="B389" s="17"/>
      <c r="C389" s="162"/>
      <c r="D389" s="162"/>
      <c r="E389" s="159"/>
      <c r="F389" s="162"/>
      <c r="G389" s="162"/>
      <c r="H389" s="159"/>
      <c r="I389" s="162"/>
      <c r="J389" s="159"/>
      <c r="K389" s="162"/>
      <c r="L389" s="159"/>
      <c r="M389" s="162"/>
      <c r="N389" s="159"/>
      <c r="O389" s="162"/>
      <c r="P389" s="162"/>
      <c r="Q389" s="162"/>
    </row>
    <row r="390" spans="1:17">
      <c r="A390" s="7"/>
      <c r="B390" s="17"/>
      <c r="C390" s="162"/>
      <c r="D390" s="162"/>
      <c r="E390" s="159"/>
      <c r="F390" s="162"/>
      <c r="G390" s="162"/>
      <c r="H390" s="159"/>
      <c r="I390" s="162"/>
      <c r="J390" s="159"/>
      <c r="K390" s="162"/>
      <c r="L390" s="159"/>
      <c r="M390" s="162"/>
      <c r="N390" s="159"/>
      <c r="O390" s="162"/>
      <c r="P390" s="162"/>
      <c r="Q390" s="162"/>
    </row>
    <row r="391" spans="1:17">
      <c r="A391" s="7"/>
      <c r="B391" s="17"/>
      <c r="C391" s="162"/>
      <c r="D391" s="162"/>
      <c r="E391" s="159"/>
      <c r="F391" s="162"/>
      <c r="G391" s="162"/>
      <c r="H391" s="159"/>
      <c r="I391" s="162"/>
      <c r="J391" s="159"/>
      <c r="K391" s="162"/>
      <c r="L391" s="159"/>
      <c r="M391" s="162"/>
      <c r="N391" s="159"/>
      <c r="O391" s="162"/>
      <c r="P391" s="162"/>
      <c r="Q391" s="162"/>
    </row>
    <row r="392" spans="1:17">
      <c r="A392" s="7"/>
      <c r="B392" s="17"/>
      <c r="C392" s="162"/>
      <c r="D392" s="162"/>
      <c r="E392" s="159"/>
      <c r="F392" s="162"/>
      <c r="G392" s="162"/>
      <c r="H392" s="159"/>
      <c r="I392" s="162"/>
      <c r="J392" s="159"/>
      <c r="K392" s="162"/>
      <c r="L392" s="159"/>
      <c r="M392" s="162"/>
      <c r="N392" s="159"/>
      <c r="O392" s="162"/>
      <c r="P392" s="162"/>
      <c r="Q392" s="162"/>
    </row>
    <row r="393" spans="1:17">
      <c r="A393" s="7"/>
      <c r="B393" s="17"/>
      <c r="C393" s="162"/>
      <c r="D393" s="162"/>
      <c r="E393" s="159"/>
      <c r="F393" s="162"/>
      <c r="G393" s="162"/>
      <c r="H393" s="159"/>
      <c r="I393" s="162"/>
      <c r="J393" s="159"/>
      <c r="K393" s="162"/>
      <c r="L393" s="159"/>
      <c r="M393" s="162"/>
      <c r="N393" s="159"/>
      <c r="O393" s="162"/>
      <c r="P393" s="162"/>
      <c r="Q393" s="162"/>
    </row>
    <row r="394" spans="1:17">
      <c r="A394" s="7"/>
      <c r="B394" s="17"/>
      <c r="C394" s="162"/>
      <c r="D394" s="162"/>
      <c r="E394" s="159"/>
      <c r="F394" s="162"/>
      <c r="G394" s="162"/>
      <c r="H394" s="159"/>
      <c r="I394" s="162"/>
      <c r="J394" s="159"/>
      <c r="K394" s="162"/>
      <c r="L394" s="159"/>
      <c r="M394" s="162"/>
      <c r="N394" s="159"/>
      <c r="O394" s="162"/>
      <c r="P394" s="162"/>
      <c r="Q394" s="162"/>
    </row>
    <row r="395" spans="1:17">
      <c r="A395" s="7"/>
      <c r="B395" s="17"/>
      <c r="C395" s="162"/>
      <c r="D395" s="162"/>
      <c r="E395" s="159"/>
      <c r="F395" s="162"/>
      <c r="G395" s="162"/>
      <c r="H395" s="159"/>
      <c r="I395" s="162"/>
      <c r="J395" s="159"/>
      <c r="K395" s="162"/>
      <c r="L395" s="159"/>
      <c r="M395" s="162"/>
      <c r="N395" s="159"/>
      <c r="O395" s="162"/>
      <c r="P395" s="162"/>
      <c r="Q395" s="162"/>
    </row>
    <row r="396" spans="1:17">
      <c r="A396" s="7"/>
      <c r="B396" s="17"/>
      <c r="C396" s="162"/>
      <c r="D396" s="162"/>
      <c r="E396" s="159"/>
      <c r="F396" s="162"/>
      <c r="G396" s="162"/>
      <c r="H396" s="159"/>
      <c r="I396" s="162"/>
      <c r="J396" s="159"/>
      <c r="K396" s="162"/>
      <c r="L396" s="159"/>
      <c r="M396" s="162"/>
      <c r="N396" s="159"/>
      <c r="O396" s="162"/>
      <c r="P396" s="162"/>
      <c r="Q396" s="162"/>
    </row>
    <row r="397" spans="1:17">
      <c r="A397" s="7"/>
      <c r="B397" s="17"/>
      <c r="C397" s="162"/>
      <c r="D397" s="162"/>
      <c r="E397" s="159"/>
      <c r="F397" s="162"/>
      <c r="G397" s="162"/>
      <c r="H397" s="159"/>
      <c r="I397" s="162"/>
      <c r="J397" s="159"/>
      <c r="K397" s="162"/>
      <c r="L397" s="159"/>
      <c r="M397" s="162"/>
      <c r="N397" s="159"/>
      <c r="O397" s="162"/>
      <c r="P397" s="162"/>
      <c r="Q397" s="162"/>
    </row>
    <row r="398" spans="1:17">
      <c r="A398" s="7"/>
      <c r="B398" s="17"/>
      <c r="C398" s="162"/>
      <c r="D398" s="162"/>
      <c r="E398" s="159"/>
      <c r="F398" s="162"/>
      <c r="G398" s="162"/>
      <c r="H398" s="159"/>
      <c r="I398" s="162"/>
      <c r="J398" s="159"/>
      <c r="K398" s="162"/>
      <c r="L398" s="159"/>
      <c r="M398" s="162"/>
      <c r="N398" s="159"/>
      <c r="O398" s="162"/>
      <c r="P398" s="162"/>
      <c r="Q398" s="162"/>
    </row>
    <row r="399" spans="1:17">
      <c r="A399" s="7"/>
      <c r="B399" s="17"/>
      <c r="C399" s="162"/>
      <c r="D399" s="162"/>
      <c r="E399" s="159"/>
      <c r="F399" s="162"/>
      <c r="G399" s="162"/>
      <c r="H399" s="159"/>
      <c r="I399" s="162"/>
      <c r="J399" s="159"/>
      <c r="K399" s="162"/>
      <c r="L399" s="159"/>
      <c r="M399" s="162"/>
      <c r="N399" s="159"/>
      <c r="O399" s="162"/>
      <c r="P399" s="162"/>
      <c r="Q399" s="162"/>
    </row>
    <row r="400" spans="1:17">
      <c r="A400" s="7"/>
      <c r="B400" s="17"/>
      <c r="C400" s="162"/>
      <c r="D400" s="162"/>
      <c r="E400" s="159"/>
      <c r="F400" s="162"/>
      <c r="G400" s="162"/>
      <c r="H400" s="159"/>
      <c r="I400" s="162"/>
      <c r="J400" s="159"/>
      <c r="K400" s="162"/>
      <c r="L400" s="159"/>
      <c r="M400" s="162"/>
      <c r="N400" s="159"/>
      <c r="O400" s="162"/>
      <c r="P400" s="162"/>
      <c r="Q400" s="162"/>
    </row>
    <row r="401" spans="1:17">
      <c r="A401" s="7"/>
      <c r="B401" s="17"/>
      <c r="C401" s="162"/>
      <c r="D401" s="162"/>
      <c r="E401" s="159"/>
      <c r="F401" s="162"/>
      <c r="G401" s="162"/>
      <c r="H401" s="159"/>
      <c r="I401" s="162"/>
      <c r="J401" s="159"/>
      <c r="K401" s="162"/>
      <c r="L401" s="159"/>
      <c r="M401" s="162"/>
      <c r="N401" s="159"/>
      <c r="O401" s="162"/>
      <c r="P401" s="162"/>
      <c r="Q401" s="162"/>
    </row>
    <row r="402" spans="1:17">
      <c r="A402" s="7"/>
      <c r="B402" s="17"/>
      <c r="C402" s="162"/>
      <c r="D402" s="162"/>
      <c r="E402" s="159"/>
      <c r="F402" s="162"/>
      <c r="G402" s="162"/>
      <c r="H402" s="159"/>
      <c r="I402" s="162"/>
      <c r="J402" s="159"/>
      <c r="K402" s="162"/>
      <c r="L402" s="159"/>
      <c r="M402" s="162"/>
      <c r="N402" s="159"/>
      <c r="O402" s="162"/>
      <c r="P402" s="162"/>
      <c r="Q402" s="162"/>
    </row>
    <row r="403" spans="1:17">
      <c r="A403" s="7"/>
      <c r="B403" s="17"/>
      <c r="C403" s="162"/>
      <c r="D403" s="162"/>
      <c r="E403" s="159"/>
      <c r="F403" s="162"/>
      <c r="G403" s="162"/>
      <c r="H403" s="159"/>
      <c r="I403" s="162"/>
      <c r="J403" s="159"/>
      <c r="K403" s="162"/>
      <c r="L403" s="159"/>
      <c r="M403" s="162"/>
      <c r="N403" s="159"/>
      <c r="O403" s="162"/>
      <c r="P403" s="162"/>
      <c r="Q403" s="162"/>
    </row>
    <row r="404" spans="1:17">
      <c r="A404" s="7"/>
      <c r="B404" s="17"/>
      <c r="C404" s="162"/>
      <c r="D404" s="162"/>
      <c r="E404" s="159"/>
      <c r="F404" s="162"/>
      <c r="G404" s="162"/>
      <c r="H404" s="159"/>
      <c r="I404" s="162"/>
      <c r="J404" s="159"/>
      <c r="K404" s="162"/>
      <c r="L404" s="159"/>
      <c r="M404" s="162"/>
      <c r="N404" s="159"/>
      <c r="O404" s="162"/>
      <c r="P404" s="162"/>
      <c r="Q404" s="162"/>
    </row>
    <row r="405" spans="1:17">
      <c r="A405" s="7"/>
      <c r="B405" s="17"/>
      <c r="C405" s="162"/>
      <c r="D405" s="162"/>
      <c r="E405" s="159"/>
      <c r="F405" s="162"/>
      <c r="G405" s="162"/>
      <c r="H405" s="159"/>
      <c r="I405" s="162"/>
      <c r="J405" s="159"/>
      <c r="K405" s="162"/>
      <c r="L405" s="159"/>
      <c r="M405" s="162"/>
      <c r="N405" s="159"/>
      <c r="O405" s="162"/>
      <c r="P405" s="162"/>
      <c r="Q405" s="162"/>
    </row>
    <row r="406" spans="1:17">
      <c r="A406" s="7"/>
      <c r="B406" s="17"/>
      <c r="C406" s="162"/>
      <c r="D406" s="162"/>
      <c r="E406" s="159"/>
      <c r="F406" s="162"/>
      <c r="G406" s="162"/>
      <c r="H406" s="159"/>
      <c r="I406" s="162"/>
      <c r="J406" s="159"/>
      <c r="K406" s="162"/>
      <c r="L406" s="159"/>
      <c r="M406" s="162"/>
      <c r="N406" s="159"/>
      <c r="O406" s="162"/>
      <c r="P406" s="162"/>
      <c r="Q406" s="162"/>
    </row>
    <row r="407" spans="1:17">
      <c r="A407" s="7"/>
      <c r="B407" s="17"/>
      <c r="C407" s="162"/>
      <c r="D407" s="162"/>
      <c r="E407" s="159"/>
      <c r="F407" s="162"/>
      <c r="G407" s="162"/>
      <c r="H407" s="159"/>
      <c r="I407" s="162"/>
      <c r="J407" s="159"/>
      <c r="K407" s="162"/>
      <c r="L407" s="159"/>
      <c r="M407" s="162"/>
      <c r="N407" s="159"/>
      <c r="O407" s="162"/>
      <c r="P407" s="162"/>
      <c r="Q407" s="162"/>
    </row>
    <row r="408" spans="1:17">
      <c r="A408" s="7"/>
      <c r="B408" s="17"/>
      <c r="C408" s="162"/>
      <c r="D408" s="162"/>
      <c r="E408" s="159"/>
      <c r="F408" s="162"/>
      <c r="G408" s="162"/>
      <c r="H408" s="159"/>
      <c r="I408" s="162"/>
      <c r="J408" s="159"/>
      <c r="K408" s="162"/>
      <c r="L408" s="159"/>
      <c r="M408" s="162"/>
      <c r="N408" s="159"/>
      <c r="O408" s="162"/>
      <c r="P408" s="162"/>
      <c r="Q408" s="162"/>
    </row>
    <row r="409" spans="1:17">
      <c r="A409" s="7"/>
      <c r="B409" s="17"/>
      <c r="C409" s="162"/>
      <c r="D409" s="162"/>
      <c r="E409" s="159"/>
      <c r="F409" s="162"/>
      <c r="G409" s="162"/>
      <c r="H409" s="159"/>
      <c r="I409" s="162"/>
      <c r="J409" s="159"/>
      <c r="K409" s="162"/>
      <c r="L409" s="159"/>
      <c r="M409" s="162"/>
      <c r="N409" s="159"/>
      <c r="O409" s="162"/>
      <c r="P409" s="162"/>
      <c r="Q409" s="162"/>
    </row>
    <row r="410" spans="1:17">
      <c r="A410" s="7"/>
      <c r="B410" s="17"/>
      <c r="C410" s="162"/>
      <c r="D410" s="162"/>
      <c r="E410" s="159"/>
      <c r="F410" s="162"/>
      <c r="G410" s="162"/>
      <c r="H410" s="159"/>
      <c r="I410" s="162"/>
      <c r="J410" s="159"/>
      <c r="K410" s="162"/>
      <c r="L410" s="159"/>
      <c r="M410" s="162"/>
      <c r="N410" s="159"/>
      <c r="O410" s="162"/>
      <c r="P410" s="162"/>
      <c r="Q410" s="162"/>
    </row>
    <row r="411" spans="1:17">
      <c r="A411" s="7"/>
      <c r="B411" s="17"/>
      <c r="C411" s="162"/>
      <c r="D411" s="162"/>
      <c r="E411" s="159"/>
      <c r="F411" s="162"/>
      <c r="G411" s="162"/>
      <c r="H411" s="159"/>
      <c r="I411" s="162"/>
      <c r="J411" s="159"/>
      <c r="K411" s="162"/>
      <c r="L411" s="159"/>
      <c r="M411" s="162"/>
      <c r="N411" s="159"/>
      <c r="O411" s="162"/>
      <c r="P411" s="162"/>
      <c r="Q411" s="162"/>
    </row>
    <row r="412" spans="1:17">
      <c r="A412" s="7"/>
      <c r="B412" s="17"/>
      <c r="C412" s="162"/>
      <c r="D412" s="162"/>
      <c r="E412" s="159"/>
      <c r="F412" s="162"/>
      <c r="G412" s="162"/>
      <c r="H412" s="159"/>
      <c r="I412" s="162"/>
      <c r="J412" s="159"/>
      <c r="K412" s="162"/>
      <c r="L412" s="159"/>
      <c r="M412" s="162"/>
      <c r="N412" s="159"/>
      <c r="O412" s="162"/>
      <c r="P412" s="162"/>
      <c r="Q412" s="162"/>
    </row>
    <row r="413" spans="1:17">
      <c r="A413" s="7"/>
      <c r="B413" s="17"/>
      <c r="C413" s="162"/>
      <c r="D413" s="162"/>
      <c r="E413" s="159"/>
      <c r="F413" s="162"/>
      <c r="G413" s="162"/>
      <c r="H413" s="159"/>
      <c r="I413" s="162"/>
      <c r="J413" s="159"/>
      <c r="K413" s="162"/>
      <c r="L413" s="159"/>
      <c r="M413" s="162"/>
      <c r="N413" s="159"/>
      <c r="O413" s="162"/>
      <c r="P413" s="162"/>
      <c r="Q413" s="162"/>
    </row>
    <row r="414" spans="1:17">
      <c r="A414" s="7"/>
      <c r="B414" s="17"/>
      <c r="C414" s="162"/>
      <c r="D414" s="162"/>
      <c r="E414" s="159"/>
      <c r="F414" s="162"/>
      <c r="G414" s="162"/>
      <c r="H414" s="159"/>
      <c r="I414" s="162"/>
      <c r="J414" s="159"/>
      <c r="K414" s="162"/>
      <c r="L414" s="159"/>
      <c r="M414" s="162"/>
      <c r="N414" s="159"/>
      <c r="O414" s="162"/>
      <c r="P414" s="162"/>
      <c r="Q414" s="162"/>
    </row>
    <row r="415" spans="1:17">
      <c r="A415" s="7"/>
      <c r="B415" s="17"/>
      <c r="C415" s="162"/>
      <c r="D415" s="162"/>
      <c r="E415" s="159"/>
      <c r="F415" s="162"/>
      <c r="G415" s="162"/>
      <c r="H415" s="159"/>
      <c r="I415" s="162"/>
      <c r="J415" s="159"/>
      <c r="K415" s="162"/>
      <c r="L415" s="159"/>
      <c r="M415" s="162"/>
      <c r="N415" s="159"/>
      <c r="O415" s="162"/>
      <c r="P415" s="162"/>
      <c r="Q415" s="162"/>
    </row>
    <row r="416" spans="1:17">
      <c r="A416" s="7"/>
      <c r="B416" s="17"/>
      <c r="C416" s="162"/>
      <c r="D416" s="162"/>
      <c r="E416" s="159"/>
      <c r="F416" s="162"/>
      <c r="G416" s="162"/>
      <c r="H416" s="159"/>
      <c r="I416" s="162"/>
      <c r="J416" s="159"/>
      <c r="K416" s="162"/>
      <c r="L416" s="159"/>
      <c r="M416" s="162"/>
      <c r="N416" s="159"/>
      <c r="O416" s="162"/>
      <c r="P416" s="162"/>
      <c r="Q416" s="162"/>
    </row>
    <row r="417" spans="1:17">
      <c r="A417" s="7"/>
      <c r="B417" s="17"/>
      <c r="C417" s="162"/>
      <c r="D417" s="162"/>
      <c r="E417" s="159"/>
      <c r="F417" s="162"/>
      <c r="G417" s="162"/>
      <c r="H417" s="159"/>
      <c r="I417" s="162"/>
      <c r="J417" s="159"/>
      <c r="K417" s="162"/>
      <c r="L417" s="159"/>
      <c r="M417" s="162"/>
      <c r="N417" s="159"/>
      <c r="O417" s="162"/>
      <c r="P417" s="162"/>
      <c r="Q417" s="162"/>
    </row>
    <row r="418" spans="1:17">
      <c r="A418" s="7"/>
      <c r="B418" s="17"/>
      <c r="C418" s="162"/>
      <c r="D418" s="162"/>
      <c r="E418" s="159"/>
      <c r="F418" s="162"/>
      <c r="G418" s="162"/>
      <c r="H418" s="159"/>
      <c r="I418" s="162"/>
      <c r="J418" s="159"/>
      <c r="K418" s="162"/>
      <c r="L418" s="159"/>
      <c r="M418" s="162"/>
      <c r="N418" s="159"/>
      <c r="O418" s="162"/>
      <c r="P418" s="162"/>
      <c r="Q418" s="162"/>
    </row>
    <row r="419" spans="1:17">
      <c r="A419" s="7"/>
      <c r="B419" s="17"/>
      <c r="C419" s="162"/>
      <c r="D419" s="162"/>
      <c r="E419" s="159"/>
      <c r="F419" s="162"/>
      <c r="G419" s="162"/>
      <c r="H419" s="159"/>
      <c r="I419" s="162"/>
      <c r="J419" s="159"/>
      <c r="K419" s="162"/>
      <c r="L419" s="159"/>
      <c r="M419" s="162"/>
      <c r="N419" s="159"/>
      <c r="O419" s="162"/>
      <c r="P419" s="162"/>
      <c r="Q419" s="162"/>
    </row>
    <row r="420" spans="1:17">
      <c r="A420" s="7"/>
      <c r="B420" s="17"/>
      <c r="C420" s="162"/>
      <c r="D420" s="162"/>
      <c r="E420" s="159"/>
      <c r="F420" s="162"/>
      <c r="G420" s="162"/>
      <c r="H420" s="159"/>
      <c r="I420" s="162"/>
      <c r="J420" s="159"/>
      <c r="K420" s="162"/>
      <c r="L420" s="159"/>
      <c r="M420" s="162"/>
      <c r="N420" s="159"/>
      <c r="O420" s="162"/>
      <c r="P420" s="162"/>
      <c r="Q420" s="162"/>
    </row>
    <row r="421" spans="1:17">
      <c r="A421" s="7"/>
      <c r="B421" s="17"/>
      <c r="C421" s="162"/>
      <c r="D421" s="162"/>
      <c r="E421" s="159"/>
      <c r="F421" s="162"/>
      <c r="G421" s="162"/>
      <c r="H421" s="159"/>
      <c r="I421" s="162"/>
      <c r="J421" s="159"/>
      <c r="K421" s="162"/>
      <c r="L421" s="159"/>
      <c r="M421" s="162"/>
      <c r="N421" s="159"/>
      <c r="O421" s="162"/>
      <c r="P421" s="162"/>
      <c r="Q421" s="162"/>
    </row>
    <row r="422" spans="1:17">
      <c r="A422" s="7"/>
      <c r="B422" s="17"/>
      <c r="C422" s="162"/>
      <c r="D422" s="162"/>
      <c r="E422" s="159"/>
      <c r="F422" s="162"/>
      <c r="G422" s="162"/>
      <c r="H422" s="159"/>
      <c r="I422" s="162"/>
      <c r="J422" s="159"/>
      <c r="K422" s="162"/>
      <c r="L422" s="159"/>
      <c r="M422" s="162"/>
      <c r="N422" s="159"/>
      <c r="O422" s="162"/>
      <c r="P422" s="162"/>
      <c r="Q422" s="162"/>
    </row>
    <row r="423" spans="1:17">
      <c r="A423" s="7"/>
      <c r="B423" s="17"/>
      <c r="C423" s="162"/>
      <c r="D423" s="162"/>
      <c r="E423" s="159"/>
      <c r="F423" s="162"/>
      <c r="G423" s="162"/>
      <c r="H423" s="159"/>
      <c r="I423" s="162"/>
      <c r="J423" s="159"/>
      <c r="K423" s="162"/>
      <c r="L423" s="159"/>
      <c r="M423" s="162"/>
      <c r="N423" s="159"/>
      <c r="O423" s="162"/>
      <c r="P423" s="162"/>
      <c r="Q423" s="162"/>
    </row>
    <row r="424" spans="1:17">
      <c r="A424" s="7"/>
      <c r="B424" s="17"/>
      <c r="C424" s="162"/>
      <c r="D424" s="162"/>
      <c r="E424" s="159"/>
      <c r="F424" s="162"/>
      <c r="G424" s="162"/>
      <c r="H424" s="159"/>
      <c r="I424" s="162"/>
      <c r="J424" s="159"/>
      <c r="K424" s="162"/>
      <c r="L424" s="159"/>
      <c r="M424" s="162"/>
      <c r="N424" s="159"/>
      <c r="O424" s="162"/>
      <c r="P424" s="162"/>
      <c r="Q424" s="162"/>
    </row>
    <row r="425" spans="1:17">
      <c r="A425" s="7"/>
      <c r="B425" s="17"/>
      <c r="C425" s="162"/>
      <c r="D425" s="162"/>
      <c r="E425" s="159"/>
      <c r="F425" s="162"/>
      <c r="G425" s="162"/>
      <c r="H425" s="159"/>
      <c r="I425" s="162"/>
      <c r="J425" s="159"/>
      <c r="K425" s="162"/>
      <c r="L425" s="159"/>
      <c r="M425" s="162"/>
      <c r="N425" s="159"/>
      <c r="O425" s="162"/>
      <c r="P425" s="162"/>
      <c r="Q425" s="162"/>
    </row>
    <row r="426" spans="1:17">
      <c r="A426" s="7"/>
      <c r="B426" s="17"/>
      <c r="C426" s="162"/>
      <c r="D426" s="162"/>
      <c r="E426" s="159"/>
      <c r="F426" s="162"/>
      <c r="G426" s="162"/>
      <c r="H426" s="159"/>
      <c r="I426" s="162"/>
      <c r="J426" s="159"/>
      <c r="K426" s="162"/>
      <c r="L426" s="159"/>
      <c r="M426" s="162"/>
      <c r="N426" s="159"/>
      <c r="O426" s="162"/>
      <c r="P426" s="162"/>
      <c r="Q426" s="162"/>
    </row>
    <row r="427" spans="1:17">
      <c r="A427" s="7"/>
      <c r="B427" s="17"/>
      <c r="C427" s="162"/>
      <c r="D427" s="162"/>
      <c r="E427" s="159"/>
      <c r="F427" s="162"/>
      <c r="G427" s="162"/>
      <c r="H427" s="159"/>
      <c r="I427" s="162"/>
      <c r="J427" s="159"/>
      <c r="K427" s="162"/>
      <c r="L427" s="159"/>
      <c r="M427" s="162"/>
      <c r="N427" s="159"/>
      <c r="O427" s="162"/>
      <c r="P427" s="162"/>
      <c r="Q427" s="162"/>
    </row>
    <row r="428" spans="1:17">
      <c r="A428" s="7"/>
      <c r="B428" s="17"/>
      <c r="C428" s="162"/>
      <c r="D428" s="162"/>
      <c r="E428" s="159"/>
      <c r="F428" s="162"/>
      <c r="G428" s="162"/>
      <c r="H428" s="159"/>
      <c r="I428" s="162"/>
      <c r="J428" s="159"/>
      <c r="K428" s="162"/>
      <c r="L428" s="159"/>
      <c r="M428" s="162"/>
      <c r="N428" s="159"/>
      <c r="O428" s="162"/>
      <c r="P428" s="162"/>
      <c r="Q428" s="162"/>
    </row>
    <row r="429" spans="1:17">
      <c r="A429" s="7"/>
      <c r="B429" s="17"/>
      <c r="C429" s="162"/>
      <c r="D429" s="162"/>
      <c r="E429" s="159"/>
      <c r="F429" s="162"/>
      <c r="G429" s="162"/>
      <c r="H429" s="159"/>
      <c r="I429" s="162"/>
      <c r="J429" s="159"/>
      <c r="K429" s="162"/>
      <c r="L429" s="159"/>
      <c r="M429" s="162"/>
      <c r="N429" s="159"/>
      <c r="O429" s="162"/>
      <c r="P429" s="162"/>
      <c r="Q429" s="162"/>
    </row>
    <row r="430" spans="1:17">
      <c r="A430" s="7"/>
      <c r="B430" s="17"/>
      <c r="C430" s="162"/>
      <c r="D430" s="162"/>
      <c r="E430" s="159"/>
      <c r="F430" s="162"/>
      <c r="G430" s="162"/>
      <c r="H430" s="159"/>
      <c r="I430" s="162"/>
      <c r="J430" s="159"/>
      <c r="K430" s="162"/>
      <c r="L430" s="159"/>
      <c r="M430" s="162"/>
      <c r="N430" s="159"/>
      <c r="O430" s="162"/>
      <c r="P430" s="162"/>
      <c r="Q430" s="162"/>
    </row>
    <row r="431" spans="1:17">
      <c r="A431" s="7"/>
      <c r="B431" s="17"/>
      <c r="C431" s="162"/>
      <c r="D431" s="162"/>
      <c r="E431" s="159"/>
      <c r="F431" s="162"/>
      <c r="G431" s="162"/>
      <c r="H431" s="159"/>
      <c r="I431" s="162"/>
      <c r="J431" s="159"/>
      <c r="K431" s="162"/>
      <c r="L431" s="159"/>
      <c r="M431" s="162"/>
      <c r="N431" s="159"/>
      <c r="O431" s="162"/>
      <c r="P431" s="162"/>
      <c r="Q431" s="162"/>
    </row>
    <row r="432" spans="1:17">
      <c r="A432" s="7"/>
      <c r="B432" s="17"/>
      <c r="C432" s="162"/>
      <c r="D432" s="162"/>
      <c r="E432" s="159"/>
      <c r="F432" s="162"/>
      <c r="G432" s="162"/>
      <c r="H432" s="159"/>
      <c r="I432" s="162"/>
      <c r="J432" s="159"/>
      <c r="K432" s="162"/>
      <c r="L432" s="159"/>
      <c r="M432" s="162"/>
      <c r="N432" s="159"/>
      <c r="O432" s="162"/>
      <c r="P432" s="162"/>
      <c r="Q432" s="162"/>
    </row>
    <row r="433" spans="1:17">
      <c r="A433" s="7"/>
      <c r="B433" s="17"/>
      <c r="C433" s="162"/>
      <c r="D433" s="162"/>
      <c r="E433" s="159"/>
      <c r="F433" s="162"/>
      <c r="G433" s="162"/>
      <c r="H433" s="159"/>
      <c r="I433" s="162"/>
      <c r="J433" s="159"/>
      <c r="K433" s="162"/>
      <c r="L433" s="159"/>
      <c r="M433" s="162"/>
      <c r="N433" s="159"/>
      <c r="O433" s="162"/>
      <c r="P433" s="162"/>
      <c r="Q433" s="162"/>
    </row>
    <row r="434" spans="1:17">
      <c r="A434" s="7"/>
      <c r="B434" s="17"/>
      <c r="C434" s="162"/>
      <c r="D434" s="162"/>
      <c r="E434" s="159"/>
      <c r="F434" s="162"/>
      <c r="G434" s="162"/>
      <c r="H434" s="159"/>
      <c r="I434" s="162"/>
      <c r="J434" s="159"/>
      <c r="K434" s="162"/>
      <c r="L434" s="159"/>
      <c r="M434" s="162"/>
      <c r="N434" s="159"/>
      <c r="O434" s="162"/>
      <c r="P434" s="162"/>
      <c r="Q434" s="162"/>
    </row>
    <row r="435" spans="1:17">
      <c r="A435" s="7"/>
      <c r="B435" s="17"/>
      <c r="C435" s="162"/>
      <c r="D435" s="162"/>
      <c r="E435" s="159"/>
      <c r="F435" s="162"/>
      <c r="G435" s="162"/>
      <c r="H435" s="159"/>
      <c r="I435" s="162"/>
      <c r="J435" s="159"/>
      <c r="K435" s="162"/>
      <c r="L435" s="159"/>
      <c r="M435" s="162"/>
      <c r="N435" s="159"/>
      <c r="O435" s="162"/>
      <c r="P435" s="162"/>
      <c r="Q435" s="162"/>
    </row>
    <row r="436" spans="1:17">
      <c r="A436" s="7"/>
      <c r="B436" s="17"/>
      <c r="C436" s="162"/>
      <c r="D436" s="162"/>
      <c r="E436" s="159"/>
      <c r="F436" s="162"/>
      <c r="G436" s="162"/>
      <c r="H436" s="159"/>
      <c r="I436" s="162"/>
      <c r="J436" s="159"/>
      <c r="K436" s="162"/>
      <c r="L436" s="159"/>
      <c r="M436" s="162"/>
      <c r="N436" s="159"/>
      <c r="O436" s="162"/>
      <c r="P436" s="162"/>
      <c r="Q436" s="162"/>
    </row>
    <row r="437" spans="1:17">
      <c r="A437" s="7"/>
      <c r="B437" s="17"/>
      <c r="C437" s="162"/>
      <c r="D437" s="162"/>
      <c r="E437" s="159"/>
      <c r="F437" s="162"/>
      <c r="G437" s="162"/>
      <c r="H437" s="159"/>
      <c r="I437" s="162"/>
      <c r="J437" s="159"/>
      <c r="K437" s="162"/>
      <c r="L437" s="159"/>
      <c r="M437" s="162"/>
      <c r="N437" s="159"/>
      <c r="O437" s="162"/>
      <c r="P437" s="162"/>
      <c r="Q437" s="162"/>
    </row>
    <row r="438" spans="1:17">
      <c r="A438" s="7"/>
      <c r="B438" s="17"/>
      <c r="C438" s="162"/>
      <c r="D438" s="162"/>
      <c r="E438" s="159"/>
      <c r="F438" s="162"/>
      <c r="G438" s="162"/>
      <c r="H438" s="159"/>
      <c r="I438" s="162"/>
      <c r="J438" s="159"/>
      <c r="K438" s="162"/>
      <c r="L438" s="159"/>
      <c r="M438" s="162"/>
      <c r="N438" s="159"/>
      <c r="O438" s="162"/>
      <c r="P438" s="162"/>
      <c r="Q438" s="162"/>
    </row>
    <row r="439" spans="1:17">
      <c r="A439" s="7"/>
      <c r="B439" s="17"/>
      <c r="C439" s="162"/>
      <c r="D439" s="162"/>
      <c r="E439" s="159"/>
      <c r="F439" s="162"/>
      <c r="G439" s="162"/>
      <c r="H439" s="159"/>
      <c r="I439" s="162"/>
      <c r="J439" s="159"/>
      <c r="K439" s="162"/>
      <c r="L439" s="159"/>
      <c r="M439" s="162"/>
      <c r="N439" s="159"/>
      <c r="O439" s="162"/>
      <c r="P439" s="162"/>
      <c r="Q439" s="162"/>
    </row>
    <row r="440" spans="1:17">
      <c r="A440" s="7"/>
      <c r="B440" s="17"/>
      <c r="C440" s="162"/>
      <c r="D440" s="162"/>
      <c r="E440" s="159"/>
      <c r="F440" s="162"/>
      <c r="G440" s="162"/>
      <c r="H440" s="159"/>
      <c r="I440" s="162"/>
      <c r="J440" s="159"/>
      <c r="K440" s="162"/>
      <c r="L440" s="159"/>
      <c r="M440" s="162"/>
      <c r="N440" s="159"/>
      <c r="O440" s="162"/>
      <c r="P440" s="162"/>
      <c r="Q440" s="162"/>
    </row>
    <row r="441" spans="1:17">
      <c r="A441" s="7"/>
      <c r="B441" s="17"/>
      <c r="C441" s="162"/>
      <c r="D441" s="162"/>
      <c r="E441" s="159"/>
      <c r="F441" s="162"/>
      <c r="G441" s="162"/>
      <c r="H441" s="159"/>
      <c r="I441" s="162"/>
      <c r="J441" s="159"/>
      <c r="K441" s="162"/>
      <c r="L441" s="159"/>
      <c r="M441" s="162"/>
      <c r="N441" s="159"/>
      <c r="O441" s="162"/>
      <c r="P441" s="162"/>
      <c r="Q441" s="162"/>
    </row>
    <row r="442" spans="1:17">
      <c r="A442" s="7"/>
      <c r="B442" s="17"/>
      <c r="C442" s="162"/>
      <c r="D442" s="162"/>
      <c r="E442" s="159"/>
      <c r="F442" s="162"/>
      <c r="G442" s="162"/>
      <c r="H442" s="159"/>
      <c r="I442" s="162"/>
      <c r="J442" s="159"/>
      <c r="K442" s="162"/>
      <c r="L442" s="159"/>
      <c r="M442" s="162"/>
      <c r="N442" s="159"/>
      <c r="O442" s="162"/>
      <c r="P442" s="162"/>
      <c r="Q442" s="162"/>
    </row>
    <row r="443" spans="1:17">
      <c r="A443" s="7"/>
      <c r="B443" s="17"/>
      <c r="C443" s="162"/>
      <c r="D443" s="162"/>
      <c r="E443" s="159"/>
      <c r="F443" s="162"/>
      <c r="G443" s="162"/>
      <c r="H443" s="159"/>
      <c r="I443" s="162"/>
      <c r="J443" s="159"/>
      <c r="K443" s="162"/>
      <c r="L443" s="159"/>
      <c r="M443" s="162"/>
      <c r="N443" s="159"/>
      <c r="O443" s="162"/>
      <c r="P443" s="162"/>
      <c r="Q443" s="162"/>
    </row>
    <row r="444" spans="1:17">
      <c r="A444" s="7"/>
      <c r="B444" s="17"/>
      <c r="C444" s="162"/>
      <c r="D444" s="162"/>
      <c r="E444" s="159"/>
      <c r="F444" s="162"/>
      <c r="G444" s="162"/>
      <c r="H444" s="159"/>
      <c r="I444" s="162"/>
      <c r="J444" s="159"/>
      <c r="K444" s="162"/>
      <c r="L444" s="159"/>
      <c r="M444" s="162"/>
      <c r="N444" s="159"/>
      <c r="O444" s="162"/>
      <c r="P444" s="162"/>
      <c r="Q444" s="162"/>
    </row>
    <row r="445" spans="1:17">
      <c r="A445" s="7"/>
      <c r="B445" s="17"/>
      <c r="C445" s="162"/>
      <c r="D445" s="162"/>
      <c r="E445" s="159"/>
      <c r="F445" s="162"/>
      <c r="G445" s="162"/>
      <c r="H445" s="159"/>
      <c r="I445" s="162"/>
      <c r="J445" s="159"/>
      <c r="K445" s="162"/>
      <c r="L445" s="159"/>
      <c r="M445" s="162"/>
      <c r="N445" s="159"/>
      <c r="O445" s="162"/>
      <c r="P445" s="162"/>
      <c r="Q445" s="162"/>
    </row>
    <row r="446" spans="1:17">
      <c r="A446" s="7"/>
      <c r="B446" s="17"/>
      <c r="C446" s="162"/>
      <c r="D446" s="162"/>
      <c r="E446" s="159"/>
      <c r="F446" s="162"/>
      <c r="G446" s="162"/>
      <c r="H446" s="159"/>
      <c r="I446" s="162"/>
      <c r="J446" s="159"/>
      <c r="K446" s="162"/>
      <c r="L446" s="159"/>
      <c r="M446" s="162"/>
      <c r="N446" s="159"/>
      <c r="O446" s="162"/>
      <c r="P446" s="162"/>
      <c r="Q446" s="162"/>
    </row>
    <row r="447" spans="1:17">
      <c r="A447" s="7"/>
      <c r="B447" s="17"/>
      <c r="C447" s="162"/>
      <c r="D447" s="162"/>
      <c r="E447" s="159"/>
      <c r="F447" s="162"/>
      <c r="G447" s="162"/>
      <c r="H447" s="159"/>
      <c r="I447" s="162"/>
      <c r="J447" s="159"/>
      <c r="K447" s="162"/>
      <c r="L447" s="159"/>
      <c r="M447" s="162"/>
      <c r="N447" s="159"/>
      <c r="O447" s="162"/>
      <c r="P447" s="162"/>
      <c r="Q447" s="162"/>
    </row>
    <row r="448" spans="1:17">
      <c r="A448" s="7"/>
      <c r="B448" s="17"/>
      <c r="C448" s="162"/>
      <c r="D448" s="162"/>
      <c r="E448" s="159"/>
      <c r="F448" s="162"/>
      <c r="G448" s="162"/>
      <c r="H448" s="159"/>
      <c r="I448" s="162"/>
      <c r="J448" s="159"/>
      <c r="K448" s="162"/>
      <c r="L448" s="159"/>
      <c r="M448" s="162"/>
      <c r="N448" s="159"/>
      <c r="O448" s="162"/>
      <c r="P448" s="162"/>
      <c r="Q448" s="162"/>
    </row>
    <row r="449" spans="1:17">
      <c r="A449" s="7"/>
      <c r="B449" s="17"/>
      <c r="C449" s="162"/>
      <c r="D449" s="162"/>
      <c r="E449" s="159"/>
      <c r="F449" s="162"/>
      <c r="G449" s="162"/>
      <c r="H449" s="159"/>
      <c r="I449" s="162"/>
      <c r="J449" s="159"/>
      <c r="K449" s="162"/>
      <c r="L449" s="159"/>
      <c r="M449" s="162"/>
      <c r="N449" s="159"/>
      <c r="O449" s="162"/>
      <c r="P449" s="162"/>
      <c r="Q449" s="162"/>
    </row>
    <row r="450" spans="1:17">
      <c r="A450" s="7"/>
      <c r="B450" s="17"/>
      <c r="C450" s="162"/>
      <c r="D450" s="162"/>
      <c r="E450" s="159"/>
      <c r="F450" s="162"/>
      <c r="G450" s="162"/>
      <c r="H450" s="159"/>
      <c r="I450" s="162"/>
      <c r="J450" s="159"/>
      <c r="K450" s="162"/>
      <c r="L450" s="159"/>
      <c r="M450" s="162"/>
      <c r="N450" s="159"/>
      <c r="O450" s="162"/>
      <c r="P450" s="162"/>
      <c r="Q450" s="162"/>
    </row>
    <row r="451" spans="1:17">
      <c r="A451" s="7"/>
      <c r="B451" s="17"/>
      <c r="C451" s="162"/>
      <c r="D451" s="162"/>
      <c r="E451" s="159"/>
      <c r="F451" s="162"/>
      <c r="G451" s="162"/>
      <c r="H451" s="159"/>
      <c r="I451" s="162"/>
      <c r="J451" s="159"/>
      <c r="K451" s="162"/>
      <c r="L451" s="159"/>
      <c r="M451" s="162"/>
      <c r="N451" s="159"/>
      <c r="O451" s="162"/>
      <c r="P451" s="162"/>
      <c r="Q451" s="162"/>
    </row>
    <row r="452" spans="1:17">
      <c r="A452" s="7"/>
      <c r="B452" s="17"/>
      <c r="C452" s="162"/>
      <c r="D452" s="162"/>
      <c r="E452" s="159"/>
      <c r="F452" s="162"/>
      <c r="G452" s="162"/>
      <c r="H452" s="159"/>
      <c r="I452" s="162"/>
      <c r="J452" s="159"/>
      <c r="K452" s="162"/>
      <c r="L452" s="159"/>
      <c r="M452" s="162"/>
      <c r="N452" s="159"/>
      <c r="O452" s="162"/>
      <c r="P452" s="162"/>
      <c r="Q452" s="162"/>
    </row>
    <row r="453" spans="1:17">
      <c r="A453" s="7"/>
      <c r="B453" s="17"/>
      <c r="C453" s="162"/>
      <c r="D453" s="162"/>
      <c r="E453" s="159"/>
      <c r="F453" s="162"/>
      <c r="G453" s="162"/>
      <c r="H453" s="159"/>
      <c r="I453" s="162"/>
      <c r="J453" s="159"/>
      <c r="K453" s="162"/>
      <c r="L453" s="159"/>
      <c r="M453" s="162"/>
      <c r="N453" s="159"/>
      <c r="O453" s="162"/>
      <c r="P453" s="162"/>
      <c r="Q453" s="162"/>
    </row>
    <row r="454" spans="1:17">
      <c r="A454" s="7"/>
      <c r="B454" s="17"/>
      <c r="C454" s="162"/>
      <c r="D454" s="162"/>
      <c r="E454" s="159"/>
      <c r="F454" s="162"/>
      <c r="G454" s="162"/>
      <c r="H454" s="159"/>
      <c r="I454" s="162"/>
      <c r="J454" s="159"/>
      <c r="K454" s="162"/>
      <c r="L454" s="159"/>
      <c r="M454" s="162"/>
      <c r="N454" s="159"/>
      <c r="O454" s="162"/>
      <c r="P454" s="162"/>
      <c r="Q454" s="162"/>
    </row>
    <row r="455" spans="1:17">
      <c r="A455" s="7"/>
      <c r="B455" s="17"/>
      <c r="C455" s="162"/>
      <c r="D455" s="162"/>
      <c r="E455" s="159"/>
      <c r="F455" s="162"/>
      <c r="G455" s="162"/>
      <c r="H455" s="159"/>
      <c r="I455" s="162"/>
      <c r="J455" s="159"/>
      <c r="K455" s="162"/>
      <c r="L455" s="159"/>
      <c r="M455" s="162"/>
      <c r="N455" s="159"/>
      <c r="O455" s="162"/>
      <c r="P455" s="162"/>
      <c r="Q455" s="162"/>
    </row>
    <row r="456" spans="1:17">
      <c r="A456" s="7"/>
      <c r="B456" s="17"/>
      <c r="C456" s="162"/>
      <c r="D456" s="162"/>
      <c r="E456" s="159"/>
      <c r="F456" s="162"/>
      <c r="G456" s="162"/>
      <c r="H456" s="159"/>
      <c r="I456" s="162"/>
      <c r="J456" s="159"/>
      <c r="K456" s="162"/>
      <c r="L456" s="159"/>
      <c r="M456" s="162"/>
      <c r="N456" s="159"/>
      <c r="O456" s="162"/>
      <c r="P456" s="162"/>
      <c r="Q456" s="162"/>
    </row>
    <row r="457" spans="1:17">
      <c r="A457" s="7"/>
      <c r="B457" s="17"/>
      <c r="C457" s="162"/>
      <c r="D457" s="162"/>
      <c r="E457" s="159"/>
      <c r="F457" s="162"/>
      <c r="G457" s="162"/>
      <c r="H457" s="159"/>
      <c r="I457" s="162"/>
      <c r="J457" s="159"/>
      <c r="K457" s="162"/>
      <c r="L457" s="159"/>
      <c r="M457" s="162"/>
      <c r="N457" s="159"/>
      <c r="O457" s="162"/>
      <c r="P457" s="162"/>
      <c r="Q457" s="162"/>
    </row>
    <row r="458" spans="1:17">
      <c r="A458" s="7"/>
      <c r="B458" s="17"/>
      <c r="C458" s="162"/>
      <c r="D458" s="162"/>
      <c r="E458" s="159"/>
      <c r="F458" s="162"/>
      <c r="G458" s="162"/>
      <c r="H458" s="159"/>
      <c r="I458" s="162"/>
      <c r="J458" s="159"/>
      <c r="K458" s="162"/>
      <c r="L458" s="159"/>
      <c r="M458" s="162"/>
      <c r="N458" s="159"/>
      <c r="O458" s="162"/>
      <c r="P458" s="162"/>
      <c r="Q458" s="162"/>
    </row>
    <row r="459" spans="1:17">
      <c r="A459" s="7"/>
      <c r="B459" s="17"/>
      <c r="C459" s="162"/>
      <c r="D459" s="162"/>
      <c r="E459" s="159"/>
      <c r="F459" s="162"/>
      <c r="G459" s="162"/>
      <c r="H459" s="159"/>
      <c r="I459" s="162"/>
      <c r="J459" s="159"/>
      <c r="K459" s="162"/>
      <c r="L459" s="159"/>
      <c r="M459" s="162"/>
      <c r="N459" s="159"/>
      <c r="O459" s="162"/>
      <c r="P459" s="162"/>
      <c r="Q459" s="162"/>
    </row>
    <row r="460" spans="1:17">
      <c r="A460" s="7"/>
      <c r="B460" s="17"/>
      <c r="C460" s="162"/>
      <c r="D460" s="162"/>
      <c r="E460" s="159"/>
      <c r="F460" s="162"/>
      <c r="G460" s="162"/>
      <c r="H460" s="159"/>
      <c r="I460" s="162"/>
      <c r="J460" s="159"/>
      <c r="K460" s="162"/>
      <c r="L460" s="159"/>
      <c r="M460" s="162"/>
      <c r="N460" s="159"/>
      <c r="O460" s="162"/>
      <c r="P460" s="162"/>
      <c r="Q460" s="162"/>
    </row>
    <row r="461" spans="1:17">
      <c r="A461" s="7"/>
      <c r="B461" s="17"/>
      <c r="C461" s="162"/>
      <c r="D461" s="162"/>
      <c r="E461" s="159"/>
      <c r="F461" s="162"/>
      <c r="G461" s="162"/>
      <c r="H461" s="159"/>
      <c r="I461" s="162"/>
      <c r="J461" s="159"/>
      <c r="K461" s="162"/>
      <c r="L461" s="159"/>
      <c r="M461" s="162"/>
      <c r="N461" s="159"/>
      <c r="O461" s="162"/>
      <c r="P461" s="162"/>
      <c r="Q461" s="162"/>
    </row>
    <row r="462" spans="1:17">
      <c r="A462" s="7"/>
      <c r="B462" s="17"/>
      <c r="C462" s="162"/>
      <c r="D462" s="162"/>
      <c r="E462" s="159"/>
      <c r="F462" s="162"/>
      <c r="G462" s="162"/>
      <c r="H462" s="159"/>
      <c r="I462" s="162"/>
      <c r="J462" s="159"/>
      <c r="K462" s="162"/>
      <c r="L462" s="159"/>
      <c r="M462" s="162"/>
      <c r="N462" s="159"/>
      <c r="O462" s="162"/>
      <c r="P462" s="162"/>
      <c r="Q462" s="162"/>
    </row>
    <row r="463" spans="1:17">
      <c r="A463" s="7"/>
      <c r="B463" s="17"/>
      <c r="C463" s="162"/>
      <c r="D463" s="162"/>
      <c r="E463" s="159"/>
      <c r="F463" s="162"/>
      <c r="G463" s="162"/>
      <c r="H463" s="159"/>
      <c r="I463" s="162"/>
      <c r="J463" s="159"/>
      <c r="K463" s="162"/>
      <c r="L463" s="159"/>
      <c r="M463" s="162"/>
      <c r="N463" s="159"/>
      <c r="O463" s="162"/>
      <c r="P463" s="162"/>
      <c r="Q463" s="162"/>
    </row>
    <row r="464" spans="1:17">
      <c r="A464" s="7"/>
      <c r="B464" s="17"/>
      <c r="C464" s="162"/>
      <c r="D464" s="162"/>
      <c r="E464" s="159"/>
      <c r="F464" s="162"/>
      <c r="G464" s="162"/>
      <c r="H464" s="159"/>
      <c r="I464" s="162"/>
      <c r="J464" s="159"/>
      <c r="K464" s="162"/>
      <c r="L464" s="159"/>
      <c r="M464" s="162"/>
      <c r="N464" s="159"/>
      <c r="O464" s="162"/>
      <c r="P464" s="162"/>
      <c r="Q464" s="162"/>
    </row>
    <row r="465" spans="1:17">
      <c r="A465" s="7"/>
      <c r="B465" s="17"/>
      <c r="C465" s="162"/>
      <c r="D465" s="162"/>
      <c r="E465" s="159"/>
      <c r="F465" s="162"/>
      <c r="G465" s="162"/>
      <c r="H465" s="159"/>
      <c r="I465" s="162"/>
      <c r="J465" s="159"/>
      <c r="K465" s="162"/>
      <c r="L465" s="159"/>
      <c r="M465" s="162"/>
      <c r="N465" s="159"/>
      <c r="O465" s="162"/>
      <c r="P465" s="162"/>
      <c r="Q465" s="162"/>
    </row>
    <row r="466" spans="1:17">
      <c r="A466" s="7"/>
      <c r="B466" s="17"/>
      <c r="C466" s="162"/>
      <c r="D466" s="162"/>
      <c r="E466" s="159"/>
      <c r="F466" s="162"/>
      <c r="G466" s="162"/>
      <c r="H466" s="159"/>
      <c r="I466" s="162"/>
      <c r="J466" s="159"/>
      <c r="K466" s="162"/>
      <c r="L466" s="159"/>
      <c r="M466" s="162"/>
      <c r="N466" s="159"/>
      <c r="O466" s="162"/>
      <c r="P466" s="162"/>
      <c r="Q466" s="162"/>
    </row>
    <row r="467" spans="1:17">
      <c r="A467" s="7"/>
      <c r="B467" s="17"/>
      <c r="C467" s="162"/>
      <c r="D467" s="162"/>
      <c r="E467" s="159"/>
      <c r="F467" s="162"/>
      <c r="G467" s="162"/>
      <c r="H467" s="159"/>
      <c r="I467" s="162"/>
      <c r="J467" s="159"/>
      <c r="K467" s="162"/>
      <c r="L467" s="159"/>
      <c r="M467" s="162"/>
      <c r="N467" s="159"/>
      <c r="O467" s="162"/>
      <c r="P467" s="162"/>
      <c r="Q467" s="162"/>
    </row>
    <row r="468" spans="1:17">
      <c r="A468" s="7"/>
      <c r="B468" s="17"/>
      <c r="C468" s="162"/>
      <c r="D468" s="162"/>
      <c r="E468" s="159"/>
      <c r="F468" s="162"/>
      <c r="G468" s="162"/>
      <c r="H468" s="159"/>
      <c r="I468" s="162"/>
      <c r="J468" s="159"/>
      <c r="K468" s="162"/>
      <c r="L468" s="159"/>
      <c r="M468" s="162"/>
      <c r="N468" s="159"/>
      <c r="O468" s="162"/>
      <c r="P468" s="162"/>
      <c r="Q468" s="162"/>
    </row>
    <row r="469" spans="1:17">
      <c r="A469" s="7"/>
      <c r="B469" s="17"/>
      <c r="C469" s="162"/>
      <c r="D469" s="162"/>
      <c r="E469" s="159"/>
      <c r="F469" s="162"/>
      <c r="G469" s="162"/>
      <c r="H469" s="159"/>
      <c r="I469" s="162"/>
      <c r="J469" s="159"/>
      <c r="K469" s="162"/>
      <c r="L469" s="159"/>
      <c r="M469" s="162"/>
      <c r="N469" s="159"/>
      <c r="O469" s="162"/>
      <c r="P469" s="162"/>
      <c r="Q469" s="162"/>
    </row>
    <row r="470" spans="1:17">
      <c r="A470" s="7"/>
      <c r="B470" s="17"/>
      <c r="C470" s="162"/>
      <c r="D470" s="162"/>
      <c r="E470" s="159"/>
      <c r="F470" s="162"/>
      <c r="G470" s="162"/>
      <c r="H470" s="159"/>
      <c r="I470" s="162"/>
      <c r="J470" s="159"/>
      <c r="K470" s="162"/>
      <c r="L470" s="159"/>
      <c r="M470" s="162"/>
      <c r="N470" s="159"/>
      <c r="O470" s="162"/>
      <c r="P470" s="162"/>
      <c r="Q470" s="162"/>
    </row>
    <row r="471" spans="1:17">
      <c r="A471" s="7"/>
      <c r="B471" s="17"/>
      <c r="C471" s="162"/>
      <c r="D471" s="162"/>
      <c r="E471" s="159"/>
      <c r="F471" s="162"/>
      <c r="G471" s="162"/>
      <c r="H471" s="159"/>
      <c r="I471" s="162"/>
      <c r="J471" s="159"/>
      <c r="K471" s="162"/>
      <c r="L471" s="159"/>
      <c r="M471" s="162"/>
      <c r="N471" s="159"/>
      <c r="O471" s="162"/>
      <c r="P471" s="162"/>
      <c r="Q471" s="162"/>
    </row>
    <row r="472" spans="1:17">
      <c r="A472" s="7"/>
      <c r="B472" s="17"/>
      <c r="C472" s="162"/>
      <c r="D472" s="162"/>
      <c r="E472" s="159"/>
      <c r="F472" s="162"/>
      <c r="G472" s="162"/>
      <c r="H472" s="159"/>
      <c r="I472" s="162"/>
      <c r="J472" s="159"/>
      <c r="K472" s="162"/>
      <c r="L472" s="159"/>
      <c r="M472" s="162"/>
      <c r="N472" s="159"/>
      <c r="O472" s="162"/>
      <c r="P472" s="162"/>
      <c r="Q472" s="162"/>
    </row>
    <row r="473" spans="1:17">
      <c r="A473" s="7"/>
      <c r="B473" s="17"/>
      <c r="C473" s="162"/>
      <c r="D473" s="162"/>
      <c r="E473" s="159"/>
      <c r="F473" s="162"/>
      <c r="G473" s="162"/>
      <c r="H473" s="159"/>
      <c r="I473" s="162"/>
      <c r="J473" s="159"/>
      <c r="K473" s="162"/>
      <c r="L473" s="159"/>
      <c r="M473" s="162"/>
      <c r="N473" s="159"/>
      <c r="O473" s="162"/>
      <c r="P473" s="162"/>
      <c r="Q473" s="162"/>
    </row>
    <row r="474" spans="1:17">
      <c r="A474" s="7"/>
      <c r="B474" s="17"/>
      <c r="C474" s="162"/>
      <c r="D474" s="162"/>
      <c r="E474" s="159"/>
      <c r="F474" s="162"/>
      <c r="G474" s="162"/>
      <c r="H474" s="159"/>
      <c r="I474" s="162"/>
      <c r="J474" s="159"/>
      <c r="K474" s="162"/>
      <c r="L474" s="159"/>
      <c r="M474" s="162"/>
      <c r="N474" s="159"/>
      <c r="O474" s="162"/>
      <c r="P474" s="162"/>
      <c r="Q474" s="162"/>
    </row>
    <row r="475" spans="1:17">
      <c r="A475" s="7"/>
      <c r="B475" s="17"/>
      <c r="C475" s="162"/>
      <c r="D475" s="162"/>
      <c r="E475" s="159"/>
      <c r="F475" s="162"/>
      <c r="G475" s="162"/>
      <c r="H475" s="159"/>
      <c r="I475" s="162"/>
      <c r="J475" s="159"/>
      <c r="K475" s="162"/>
      <c r="L475" s="159"/>
      <c r="M475" s="162"/>
      <c r="N475" s="159"/>
      <c r="O475" s="162"/>
      <c r="P475" s="162"/>
      <c r="Q475" s="162"/>
    </row>
    <row r="476" spans="1:17">
      <c r="A476" s="7"/>
      <c r="B476" s="17"/>
      <c r="C476" s="162"/>
      <c r="D476" s="162"/>
      <c r="E476" s="159"/>
      <c r="F476" s="162"/>
      <c r="G476" s="162"/>
      <c r="H476" s="159"/>
      <c r="I476" s="162"/>
      <c r="J476" s="159"/>
      <c r="K476" s="162"/>
      <c r="L476" s="159"/>
      <c r="M476" s="162"/>
      <c r="N476" s="159"/>
      <c r="O476" s="162"/>
      <c r="P476" s="162"/>
      <c r="Q476" s="162"/>
    </row>
    <row r="477" spans="1:17">
      <c r="A477" s="7"/>
      <c r="B477" s="17"/>
      <c r="C477" s="162"/>
      <c r="D477" s="162"/>
      <c r="E477" s="159"/>
      <c r="F477" s="162"/>
      <c r="G477" s="162"/>
      <c r="H477" s="159"/>
      <c r="I477" s="162"/>
      <c r="J477" s="159"/>
      <c r="K477" s="162"/>
      <c r="L477" s="159"/>
      <c r="M477" s="162"/>
      <c r="N477" s="159"/>
      <c r="O477" s="162"/>
      <c r="P477" s="162"/>
      <c r="Q477" s="162"/>
    </row>
    <row r="478" spans="1:17">
      <c r="A478" s="7"/>
      <c r="B478" s="17"/>
      <c r="C478" s="162"/>
      <c r="D478" s="162"/>
      <c r="E478" s="159"/>
      <c r="F478" s="162"/>
      <c r="G478" s="162"/>
      <c r="H478" s="159"/>
      <c r="I478" s="162"/>
      <c r="J478" s="159"/>
      <c r="K478" s="162"/>
      <c r="L478" s="159"/>
      <c r="M478" s="162"/>
      <c r="N478" s="159"/>
      <c r="O478" s="162"/>
      <c r="P478" s="162"/>
      <c r="Q478" s="162"/>
    </row>
    <row r="479" spans="1:17">
      <c r="A479" s="7"/>
      <c r="B479" s="17"/>
      <c r="C479" s="162"/>
      <c r="D479" s="162"/>
      <c r="E479" s="159"/>
      <c r="F479" s="162"/>
      <c r="G479" s="162"/>
      <c r="H479" s="159"/>
      <c r="I479" s="162"/>
      <c r="J479" s="159"/>
      <c r="K479" s="162"/>
      <c r="L479" s="159"/>
      <c r="M479" s="162"/>
      <c r="N479" s="159"/>
      <c r="O479" s="162"/>
      <c r="P479" s="162"/>
      <c r="Q479" s="162"/>
    </row>
    <row r="480" spans="1:17">
      <c r="A480" s="7"/>
      <c r="B480" s="17"/>
      <c r="C480" s="162"/>
      <c r="D480" s="162"/>
      <c r="E480" s="159"/>
      <c r="F480" s="162"/>
      <c r="G480" s="162"/>
      <c r="H480" s="159"/>
      <c r="I480" s="162"/>
      <c r="J480" s="159"/>
      <c r="K480" s="162"/>
      <c r="L480" s="159"/>
      <c r="M480" s="162"/>
      <c r="N480" s="159"/>
      <c r="O480" s="162"/>
      <c r="P480" s="162"/>
      <c r="Q480" s="162"/>
    </row>
    <row r="481" spans="1:17">
      <c r="A481" s="7"/>
      <c r="B481" s="17"/>
      <c r="C481" s="162"/>
      <c r="D481" s="162"/>
      <c r="E481" s="159"/>
      <c r="F481" s="162"/>
      <c r="G481" s="162"/>
      <c r="H481" s="159"/>
      <c r="I481" s="162"/>
      <c r="J481" s="159"/>
      <c r="K481" s="162"/>
      <c r="L481" s="159"/>
      <c r="M481" s="162"/>
      <c r="N481" s="159"/>
      <c r="O481" s="162"/>
      <c r="P481" s="162"/>
      <c r="Q481" s="162"/>
    </row>
    <row r="482" spans="1:17">
      <c r="A482" s="7"/>
      <c r="B482" s="17"/>
      <c r="C482" s="162"/>
      <c r="D482" s="162"/>
      <c r="E482" s="159"/>
      <c r="F482" s="162"/>
      <c r="G482" s="162"/>
      <c r="H482" s="159"/>
      <c r="I482" s="162"/>
      <c r="J482" s="159"/>
      <c r="K482" s="162"/>
      <c r="L482" s="159"/>
      <c r="M482" s="162"/>
      <c r="N482" s="159"/>
      <c r="O482" s="162"/>
      <c r="P482" s="162"/>
      <c r="Q482" s="162"/>
    </row>
    <row r="483" spans="1:17">
      <c r="A483" s="7"/>
      <c r="B483" s="17"/>
      <c r="C483" s="162"/>
      <c r="D483" s="162"/>
      <c r="E483" s="159"/>
      <c r="F483" s="162"/>
      <c r="G483" s="162"/>
      <c r="H483" s="159"/>
      <c r="I483" s="162"/>
      <c r="J483" s="159"/>
      <c r="K483" s="162"/>
      <c r="L483" s="159"/>
      <c r="M483" s="162"/>
      <c r="N483" s="159"/>
      <c r="O483" s="162"/>
      <c r="P483" s="162"/>
      <c r="Q483" s="162"/>
    </row>
    <row r="484" spans="1:17">
      <c r="A484" s="7"/>
      <c r="B484" s="17"/>
      <c r="C484" s="162"/>
      <c r="D484" s="162"/>
      <c r="E484" s="159"/>
      <c r="F484" s="162"/>
      <c r="G484" s="162"/>
      <c r="H484" s="159"/>
      <c r="I484" s="162"/>
      <c r="J484" s="159"/>
      <c r="K484" s="162"/>
      <c r="L484" s="159"/>
      <c r="M484" s="162"/>
      <c r="N484" s="159"/>
      <c r="O484" s="162"/>
      <c r="P484" s="162"/>
      <c r="Q484" s="162"/>
    </row>
    <row r="485" spans="1:17">
      <c r="A485" s="7"/>
      <c r="B485" s="17"/>
      <c r="C485" s="162"/>
      <c r="D485" s="162"/>
      <c r="E485" s="159"/>
      <c r="F485" s="162"/>
      <c r="G485" s="162"/>
      <c r="H485" s="159"/>
      <c r="I485" s="162"/>
      <c r="J485" s="159"/>
      <c r="K485" s="162"/>
      <c r="L485" s="159"/>
      <c r="M485" s="162"/>
      <c r="N485" s="159"/>
      <c r="O485" s="162"/>
      <c r="P485" s="162"/>
      <c r="Q485" s="162"/>
    </row>
    <row r="486" spans="1:17">
      <c r="A486" s="7"/>
      <c r="B486" s="17"/>
      <c r="C486" s="162"/>
      <c r="D486" s="162"/>
      <c r="E486" s="159"/>
      <c r="F486" s="162"/>
      <c r="G486" s="162"/>
      <c r="H486" s="159"/>
      <c r="I486" s="162"/>
      <c r="J486" s="159"/>
      <c r="K486" s="162"/>
      <c r="L486" s="159"/>
      <c r="M486" s="162"/>
      <c r="N486" s="159"/>
      <c r="O486" s="162"/>
      <c r="P486" s="162"/>
      <c r="Q486" s="162"/>
    </row>
    <row r="487" spans="1:17">
      <c r="A487" s="7"/>
      <c r="B487" s="17"/>
      <c r="C487" s="162"/>
      <c r="D487" s="162"/>
      <c r="E487" s="159"/>
      <c r="F487" s="162"/>
      <c r="G487" s="162"/>
      <c r="H487" s="159"/>
      <c r="I487" s="162"/>
      <c r="J487" s="159"/>
      <c r="K487" s="162"/>
      <c r="L487" s="159"/>
      <c r="M487" s="162"/>
      <c r="N487" s="159"/>
      <c r="O487" s="162"/>
      <c r="P487" s="162"/>
      <c r="Q487" s="162"/>
    </row>
    <row r="488" spans="1:17">
      <c r="A488" s="7"/>
      <c r="B488" s="17"/>
      <c r="C488" s="162"/>
      <c r="D488" s="162"/>
      <c r="E488" s="159"/>
      <c r="F488" s="162"/>
      <c r="G488" s="162"/>
      <c r="H488" s="159"/>
      <c r="I488" s="162"/>
      <c r="J488" s="159"/>
      <c r="K488" s="162"/>
      <c r="L488" s="159"/>
      <c r="M488" s="162"/>
      <c r="N488" s="159"/>
      <c r="O488" s="162"/>
      <c r="P488" s="162"/>
      <c r="Q488" s="162"/>
    </row>
    <row r="489" spans="1:17">
      <c r="A489" s="7"/>
      <c r="B489" s="17"/>
      <c r="C489" s="162"/>
      <c r="D489" s="162"/>
      <c r="E489" s="159"/>
      <c r="F489" s="162"/>
      <c r="G489" s="162"/>
      <c r="H489" s="159"/>
      <c r="I489" s="162"/>
      <c r="J489" s="159"/>
      <c r="K489" s="162"/>
      <c r="L489" s="159"/>
      <c r="M489" s="162"/>
      <c r="N489" s="159"/>
      <c r="O489" s="162"/>
      <c r="P489" s="162"/>
      <c r="Q489" s="162"/>
    </row>
    <row r="490" spans="1:17">
      <c r="A490" s="7"/>
      <c r="B490" s="17"/>
      <c r="C490" s="162"/>
      <c r="D490" s="162"/>
      <c r="E490" s="159"/>
      <c r="F490" s="162"/>
      <c r="G490" s="162"/>
      <c r="H490" s="159"/>
      <c r="I490" s="162"/>
      <c r="J490" s="159"/>
      <c r="K490" s="162"/>
      <c r="L490" s="159"/>
      <c r="M490" s="162"/>
      <c r="N490" s="159"/>
      <c r="O490" s="162"/>
      <c r="P490" s="162"/>
      <c r="Q490" s="162"/>
    </row>
    <row r="491" spans="1:17">
      <c r="A491" s="7"/>
      <c r="B491" s="17"/>
      <c r="C491" s="162"/>
      <c r="D491" s="162"/>
      <c r="E491" s="159"/>
      <c r="F491" s="162"/>
      <c r="G491" s="162"/>
      <c r="H491" s="159"/>
      <c r="I491" s="162"/>
      <c r="J491" s="159"/>
      <c r="K491" s="162"/>
      <c r="L491" s="159"/>
      <c r="M491" s="162"/>
      <c r="N491" s="159"/>
      <c r="O491" s="162"/>
      <c r="P491" s="162"/>
      <c r="Q491" s="162"/>
    </row>
    <row r="492" spans="1:17">
      <c r="A492" s="7"/>
      <c r="B492" s="17"/>
      <c r="C492" s="162"/>
      <c r="D492" s="162"/>
      <c r="E492" s="159"/>
      <c r="F492" s="162"/>
      <c r="G492" s="162"/>
      <c r="H492" s="159"/>
      <c r="I492" s="162"/>
      <c r="J492" s="159"/>
      <c r="K492" s="162"/>
      <c r="L492" s="159"/>
      <c r="M492" s="162"/>
      <c r="N492" s="159"/>
      <c r="O492" s="162"/>
      <c r="P492" s="162"/>
      <c r="Q492" s="162"/>
    </row>
    <row r="493" spans="1:17">
      <c r="A493" s="7"/>
      <c r="B493" s="17"/>
      <c r="C493" s="162"/>
      <c r="D493" s="162"/>
      <c r="E493" s="159"/>
      <c r="F493" s="162"/>
      <c r="G493" s="162"/>
      <c r="H493" s="159"/>
      <c r="I493" s="162"/>
      <c r="J493" s="159"/>
      <c r="K493" s="162"/>
      <c r="L493" s="159"/>
      <c r="M493" s="162"/>
      <c r="N493" s="159"/>
      <c r="O493" s="162"/>
      <c r="P493" s="162"/>
      <c r="Q493" s="162"/>
    </row>
    <row r="494" spans="1:17">
      <c r="A494" s="7"/>
      <c r="B494" s="17"/>
      <c r="C494" s="162"/>
      <c r="D494" s="162"/>
      <c r="E494" s="159"/>
      <c r="F494" s="162"/>
      <c r="G494" s="162"/>
      <c r="H494" s="159"/>
      <c r="I494" s="162"/>
      <c r="J494" s="159"/>
      <c r="K494" s="162"/>
      <c r="L494" s="159"/>
      <c r="M494" s="162"/>
      <c r="N494" s="159"/>
      <c r="O494" s="162"/>
      <c r="P494" s="162"/>
      <c r="Q494" s="162"/>
    </row>
    <row r="495" spans="1:17">
      <c r="A495" s="7"/>
      <c r="B495" s="17"/>
      <c r="C495" s="162"/>
      <c r="D495" s="162"/>
      <c r="E495" s="159"/>
      <c r="F495" s="162"/>
      <c r="G495" s="162"/>
      <c r="H495" s="159"/>
      <c r="I495" s="162"/>
      <c r="J495" s="159"/>
      <c r="K495" s="162"/>
      <c r="L495" s="159"/>
      <c r="M495" s="162"/>
      <c r="N495" s="159"/>
      <c r="O495" s="162"/>
      <c r="P495" s="162"/>
      <c r="Q495" s="162"/>
    </row>
    <row r="496" spans="1:17">
      <c r="A496" s="7"/>
      <c r="B496" s="17"/>
      <c r="C496" s="162"/>
      <c r="D496" s="162"/>
      <c r="E496" s="159"/>
      <c r="F496" s="162"/>
      <c r="G496" s="162"/>
      <c r="H496" s="159"/>
      <c r="I496" s="162"/>
      <c r="J496" s="159"/>
      <c r="K496" s="162"/>
      <c r="L496" s="159"/>
      <c r="M496" s="162"/>
      <c r="N496" s="159"/>
      <c r="O496" s="162"/>
      <c r="P496" s="162"/>
      <c r="Q496" s="162"/>
    </row>
    <row r="497" spans="1:17">
      <c r="A497" s="7"/>
      <c r="B497" s="17"/>
      <c r="C497" s="162"/>
      <c r="D497" s="162"/>
      <c r="E497" s="159"/>
      <c r="F497" s="162"/>
      <c r="G497" s="162"/>
      <c r="H497" s="159"/>
      <c r="I497" s="162"/>
      <c r="J497" s="159"/>
      <c r="K497" s="162"/>
      <c r="L497" s="159"/>
      <c r="M497" s="162"/>
      <c r="N497" s="159"/>
      <c r="O497" s="162"/>
      <c r="P497" s="162"/>
      <c r="Q497" s="162"/>
    </row>
    <row r="498" spans="1:17">
      <c r="A498" s="7"/>
      <c r="B498" s="17"/>
      <c r="C498" s="162"/>
      <c r="D498" s="162"/>
      <c r="E498" s="159"/>
      <c r="F498" s="162"/>
      <c r="G498" s="162"/>
      <c r="H498" s="159"/>
      <c r="I498" s="162"/>
      <c r="J498" s="159"/>
      <c r="K498" s="162"/>
      <c r="L498" s="159"/>
      <c r="M498" s="162"/>
      <c r="N498" s="159"/>
      <c r="O498" s="162"/>
      <c r="P498" s="162"/>
      <c r="Q498" s="162"/>
    </row>
    <row r="499" spans="1:17">
      <c r="A499" s="7"/>
      <c r="B499" s="17"/>
      <c r="C499" s="162"/>
      <c r="D499" s="162"/>
      <c r="E499" s="159"/>
      <c r="F499" s="162"/>
      <c r="G499" s="162"/>
      <c r="H499" s="159"/>
      <c r="I499" s="162"/>
      <c r="J499" s="159"/>
      <c r="K499" s="162"/>
      <c r="L499" s="159"/>
      <c r="M499" s="162"/>
      <c r="N499" s="159"/>
      <c r="O499" s="162"/>
      <c r="P499" s="162"/>
      <c r="Q499" s="162"/>
    </row>
    <row r="500" spans="1:17">
      <c r="A500" s="7"/>
      <c r="B500" s="17"/>
      <c r="C500" s="162"/>
      <c r="D500" s="162"/>
      <c r="E500" s="159"/>
      <c r="F500" s="162"/>
      <c r="G500" s="162"/>
      <c r="H500" s="159"/>
      <c r="I500" s="162"/>
      <c r="J500" s="159"/>
      <c r="K500" s="162"/>
      <c r="L500" s="159"/>
      <c r="M500" s="162"/>
      <c r="N500" s="159"/>
      <c r="O500" s="162"/>
      <c r="P500" s="162"/>
      <c r="Q500" s="162"/>
    </row>
    <row r="501" spans="1:17">
      <c r="A501" s="7"/>
      <c r="B501" s="17"/>
      <c r="C501" s="162"/>
      <c r="D501" s="162"/>
      <c r="E501" s="159"/>
      <c r="F501" s="162"/>
      <c r="G501" s="162"/>
      <c r="H501" s="159"/>
      <c r="I501" s="162"/>
      <c r="J501" s="159"/>
      <c r="K501" s="162"/>
      <c r="L501" s="159"/>
      <c r="M501" s="162"/>
      <c r="N501" s="159"/>
      <c r="O501" s="162"/>
      <c r="P501" s="162"/>
      <c r="Q501" s="162"/>
    </row>
    <row r="502" spans="1:17">
      <c r="A502" s="7"/>
      <c r="B502" s="17"/>
      <c r="C502" s="162"/>
      <c r="D502" s="162"/>
      <c r="E502" s="159"/>
      <c r="F502" s="162"/>
      <c r="G502" s="162"/>
      <c r="H502" s="159"/>
      <c r="I502" s="162"/>
      <c r="J502" s="159"/>
      <c r="K502" s="162"/>
      <c r="L502" s="159"/>
      <c r="M502" s="162"/>
      <c r="N502" s="159"/>
      <c r="O502" s="162"/>
      <c r="P502" s="162"/>
      <c r="Q502" s="162"/>
    </row>
    <row r="503" spans="1:17">
      <c r="A503" s="7"/>
      <c r="B503" s="17"/>
      <c r="C503" s="162"/>
      <c r="D503" s="162"/>
      <c r="E503" s="159"/>
      <c r="F503" s="162"/>
      <c r="G503" s="162"/>
      <c r="H503" s="159"/>
      <c r="I503" s="162"/>
      <c r="J503" s="159"/>
      <c r="K503" s="162"/>
      <c r="L503" s="159"/>
      <c r="M503" s="162"/>
      <c r="N503" s="159"/>
      <c r="O503" s="162"/>
      <c r="P503" s="162"/>
      <c r="Q503" s="162"/>
    </row>
    <row r="504" spans="1:17">
      <c r="A504" s="7"/>
      <c r="B504" s="17"/>
      <c r="C504" s="162"/>
      <c r="D504" s="162"/>
      <c r="E504" s="159"/>
      <c r="F504" s="162"/>
      <c r="G504" s="162"/>
      <c r="H504" s="159"/>
      <c r="I504" s="162"/>
      <c r="J504" s="159"/>
      <c r="K504" s="162"/>
      <c r="L504" s="159"/>
      <c r="M504" s="162"/>
      <c r="N504" s="159"/>
      <c r="O504" s="162"/>
      <c r="P504" s="162"/>
      <c r="Q504" s="162"/>
    </row>
    <row r="505" spans="1:17">
      <c r="A505" s="7"/>
      <c r="B505" s="17"/>
      <c r="C505" s="162"/>
      <c r="D505" s="162"/>
      <c r="E505" s="159"/>
      <c r="F505" s="162"/>
      <c r="G505" s="162"/>
      <c r="H505" s="159"/>
      <c r="I505" s="162"/>
      <c r="J505" s="159"/>
      <c r="K505" s="162"/>
      <c r="L505" s="159"/>
      <c r="M505" s="162"/>
      <c r="N505" s="159"/>
      <c r="O505" s="162"/>
      <c r="P505" s="162"/>
      <c r="Q505" s="162"/>
    </row>
    <row r="506" spans="1:17">
      <c r="A506" s="7"/>
      <c r="B506" s="17"/>
      <c r="C506" s="162"/>
      <c r="D506" s="162"/>
      <c r="E506" s="159"/>
      <c r="F506" s="162"/>
      <c r="G506" s="162"/>
      <c r="H506" s="159"/>
      <c r="I506" s="162"/>
      <c r="J506" s="159"/>
      <c r="K506" s="162"/>
      <c r="L506" s="159"/>
      <c r="M506" s="162"/>
      <c r="N506" s="159"/>
      <c r="O506" s="162"/>
      <c r="P506" s="162"/>
      <c r="Q506" s="162"/>
    </row>
    <row r="507" spans="1:17">
      <c r="A507" s="7"/>
      <c r="B507" s="17"/>
      <c r="C507" s="162"/>
      <c r="D507" s="162"/>
      <c r="E507" s="159"/>
      <c r="F507" s="162"/>
      <c r="G507" s="162"/>
      <c r="H507" s="159"/>
      <c r="I507" s="162"/>
      <c r="J507" s="159"/>
      <c r="K507" s="162"/>
      <c r="L507" s="159"/>
      <c r="M507" s="162"/>
      <c r="N507" s="159"/>
      <c r="O507" s="162"/>
      <c r="P507" s="162"/>
      <c r="Q507" s="162"/>
    </row>
    <row r="508" spans="1:17">
      <c r="A508" s="7"/>
      <c r="B508" s="17"/>
      <c r="C508" s="162"/>
      <c r="D508" s="162"/>
      <c r="E508" s="159"/>
      <c r="F508" s="162"/>
      <c r="G508" s="162"/>
      <c r="H508" s="159"/>
      <c r="I508" s="162"/>
      <c r="J508" s="159"/>
      <c r="K508" s="162"/>
      <c r="L508" s="159"/>
      <c r="M508" s="162"/>
      <c r="N508" s="159"/>
      <c r="O508" s="162"/>
      <c r="P508" s="162"/>
      <c r="Q508" s="162"/>
    </row>
    <row r="509" spans="1:17">
      <c r="A509" s="7"/>
      <c r="B509" s="17"/>
      <c r="C509" s="162"/>
      <c r="D509" s="162"/>
      <c r="E509" s="159"/>
      <c r="F509" s="162"/>
      <c r="G509" s="162"/>
      <c r="H509" s="159"/>
      <c r="I509" s="162"/>
      <c r="J509" s="159"/>
      <c r="K509" s="162"/>
      <c r="L509" s="159"/>
      <c r="M509" s="162"/>
      <c r="N509" s="159"/>
      <c r="O509" s="162"/>
      <c r="P509" s="162"/>
      <c r="Q509" s="162"/>
    </row>
    <row r="510" spans="1:17">
      <c r="A510" s="7"/>
      <c r="B510" s="17"/>
      <c r="C510" s="162"/>
      <c r="D510" s="162"/>
      <c r="E510" s="159"/>
      <c r="F510" s="162"/>
      <c r="G510" s="162"/>
      <c r="H510" s="159"/>
      <c r="I510" s="162"/>
      <c r="J510" s="159"/>
      <c r="K510" s="162"/>
      <c r="L510" s="159"/>
      <c r="M510" s="162"/>
      <c r="N510" s="159"/>
      <c r="O510" s="162"/>
      <c r="P510" s="162"/>
      <c r="Q510" s="162"/>
    </row>
    <row r="511" spans="1:17">
      <c r="A511" s="7"/>
      <c r="B511" s="17"/>
      <c r="C511" s="162"/>
      <c r="D511" s="162"/>
      <c r="E511" s="159"/>
      <c r="F511" s="162"/>
      <c r="G511" s="162"/>
      <c r="H511" s="159"/>
      <c r="I511" s="162"/>
      <c r="J511" s="159"/>
      <c r="K511" s="162"/>
      <c r="L511" s="159"/>
      <c r="M511" s="162"/>
      <c r="N511" s="159"/>
      <c r="O511" s="162"/>
      <c r="P511" s="162"/>
      <c r="Q511" s="162"/>
    </row>
    <row r="512" spans="1:17">
      <c r="A512" s="7"/>
      <c r="B512" s="17"/>
      <c r="C512" s="162"/>
      <c r="D512" s="162"/>
      <c r="E512" s="159"/>
      <c r="F512" s="162"/>
      <c r="G512" s="162"/>
      <c r="H512" s="159"/>
      <c r="I512" s="162"/>
      <c r="J512" s="159"/>
      <c r="K512" s="162"/>
      <c r="L512" s="159"/>
      <c r="M512" s="162"/>
      <c r="N512" s="159"/>
      <c r="O512" s="162"/>
      <c r="P512" s="162"/>
      <c r="Q512" s="162"/>
    </row>
    <row r="513" spans="1:17">
      <c r="A513" s="7"/>
      <c r="B513" s="17"/>
      <c r="C513" s="162"/>
      <c r="D513" s="162"/>
      <c r="E513" s="159"/>
      <c r="F513" s="162"/>
      <c r="G513" s="162"/>
      <c r="H513" s="159"/>
      <c r="I513" s="162"/>
      <c r="J513" s="159"/>
      <c r="K513" s="162"/>
      <c r="L513" s="159"/>
      <c r="M513" s="162"/>
      <c r="N513" s="159"/>
      <c r="O513" s="162"/>
      <c r="P513" s="162"/>
      <c r="Q513" s="162"/>
    </row>
    <row r="514" spans="1:17">
      <c r="A514" s="7"/>
      <c r="B514" s="17"/>
      <c r="C514" s="162"/>
      <c r="D514" s="162"/>
      <c r="E514" s="159"/>
      <c r="F514" s="162"/>
      <c r="G514" s="162"/>
      <c r="H514" s="159"/>
      <c r="I514" s="162"/>
      <c r="J514" s="159"/>
      <c r="K514" s="162"/>
      <c r="L514" s="159"/>
      <c r="M514" s="162"/>
      <c r="N514" s="159"/>
      <c r="O514" s="162"/>
      <c r="P514" s="162"/>
      <c r="Q514" s="162"/>
    </row>
    <row r="515" spans="1:17">
      <c r="A515" s="7"/>
      <c r="B515" s="17"/>
      <c r="C515" s="162"/>
      <c r="D515" s="162"/>
      <c r="E515" s="159"/>
      <c r="F515" s="162"/>
      <c r="G515" s="162"/>
      <c r="H515" s="159"/>
      <c r="I515" s="162"/>
      <c r="J515" s="159"/>
      <c r="K515" s="162"/>
      <c r="L515" s="159"/>
      <c r="M515" s="162"/>
      <c r="N515" s="159"/>
      <c r="O515" s="162"/>
      <c r="P515" s="162"/>
      <c r="Q515" s="162"/>
    </row>
    <row r="516" spans="1:17">
      <c r="A516" s="7"/>
      <c r="B516" s="17"/>
      <c r="C516" s="162"/>
      <c r="D516" s="162"/>
      <c r="E516" s="159"/>
      <c r="F516" s="162"/>
      <c r="G516" s="162"/>
      <c r="H516" s="159"/>
      <c r="I516" s="162"/>
      <c r="J516" s="159"/>
      <c r="K516" s="162"/>
      <c r="L516" s="159"/>
      <c r="M516" s="162"/>
      <c r="N516" s="159"/>
      <c r="O516" s="162"/>
      <c r="P516" s="162"/>
      <c r="Q516" s="162"/>
    </row>
    <row r="517" spans="1:17">
      <c r="A517" s="7"/>
      <c r="B517" s="17"/>
      <c r="C517" s="162"/>
      <c r="D517" s="162"/>
      <c r="E517" s="159"/>
      <c r="F517" s="162"/>
      <c r="G517" s="162"/>
      <c r="H517" s="159"/>
      <c r="I517" s="162"/>
      <c r="J517" s="159"/>
      <c r="K517" s="162"/>
      <c r="L517" s="159"/>
      <c r="M517" s="162"/>
      <c r="N517" s="159"/>
      <c r="O517" s="162"/>
      <c r="P517" s="162"/>
      <c r="Q517" s="162"/>
    </row>
    <row r="518" spans="1:17">
      <c r="A518" s="7"/>
      <c r="B518" s="17"/>
      <c r="C518" s="162"/>
      <c r="D518" s="162"/>
      <c r="E518" s="159"/>
      <c r="F518" s="162"/>
      <c r="G518" s="162"/>
      <c r="H518" s="159"/>
      <c r="I518" s="162"/>
      <c r="J518" s="159"/>
      <c r="K518" s="162"/>
      <c r="L518" s="159"/>
      <c r="M518" s="162"/>
      <c r="N518" s="159"/>
      <c r="O518" s="162"/>
      <c r="P518" s="162"/>
      <c r="Q518" s="162"/>
    </row>
    <row r="519" spans="1:17">
      <c r="A519" s="7"/>
      <c r="B519" s="17"/>
      <c r="C519" s="162"/>
      <c r="D519" s="162"/>
      <c r="E519" s="159"/>
      <c r="F519" s="162"/>
      <c r="G519" s="162"/>
      <c r="H519" s="159"/>
      <c r="I519" s="162"/>
      <c r="J519" s="159"/>
      <c r="K519" s="162"/>
      <c r="L519" s="159"/>
      <c r="M519" s="162"/>
      <c r="N519" s="159"/>
      <c r="O519" s="162"/>
      <c r="P519" s="162"/>
      <c r="Q519" s="162"/>
    </row>
    <row r="520" spans="1:17">
      <c r="A520" s="7"/>
      <c r="B520" s="17"/>
      <c r="C520" s="162"/>
      <c r="D520" s="162"/>
      <c r="E520" s="159"/>
      <c r="F520" s="162"/>
      <c r="G520" s="162"/>
      <c r="H520" s="159"/>
      <c r="I520" s="162"/>
      <c r="J520" s="159"/>
      <c r="K520" s="162"/>
      <c r="L520" s="159"/>
      <c r="M520" s="162"/>
      <c r="N520" s="159"/>
      <c r="O520" s="162"/>
      <c r="P520" s="162"/>
      <c r="Q520" s="162"/>
    </row>
    <row r="521" spans="1:17">
      <c r="A521" s="7"/>
      <c r="B521" s="17"/>
      <c r="C521" s="162"/>
      <c r="D521" s="162"/>
      <c r="E521" s="159"/>
      <c r="F521" s="162"/>
      <c r="G521" s="162"/>
      <c r="H521" s="159"/>
      <c r="I521" s="162"/>
      <c r="J521" s="159"/>
      <c r="K521" s="162"/>
      <c r="L521" s="159"/>
      <c r="M521" s="162"/>
      <c r="N521" s="159"/>
      <c r="O521" s="162"/>
      <c r="P521" s="162"/>
      <c r="Q521" s="162"/>
    </row>
    <row r="522" spans="1:17">
      <c r="A522" s="7"/>
      <c r="B522" s="17"/>
      <c r="C522" s="162"/>
      <c r="D522" s="162"/>
      <c r="E522" s="159"/>
      <c r="F522" s="162"/>
      <c r="G522" s="162"/>
      <c r="H522" s="159"/>
      <c r="I522" s="162"/>
      <c r="J522" s="159"/>
      <c r="K522" s="162"/>
      <c r="L522" s="159"/>
      <c r="M522" s="162"/>
      <c r="N522" s="159"/>
      <c r="O522" s="162"/>
      <c r="P522" s="162"/>
      <c r="Q522" s="162"/>
    </row>
    <row r="523" spans="1:17">
      <c r="A523" s="7"/>
      <c r="B523" s="17"/>
      <c r="C523" s="162"/>
      <c r="D523" s="162"/>
      <c r="E523" s="159"/>
      <c r="F523" s="162"/>
      <c r="G523" s="162"/>
      <c r="H523" s="159"/>
      <c r="I523" s="162"/>
      <c r="J523" s="159"/>
      <c r="K523" s="162"/>
      <c r="L523" s="159"/>
      <c r="M523" s="162"/>
      <c r="N523" s="159"/>
      <c r="O523" s="162"/>
      <c r="P523" s="162"/>
      <c r="Q523" s="162"/>
    </row>
    <row r="524" spans="1:17">
      <c r="A524" s="7"/>
      <c r="B524" s="17"/>
      <c r="C524" s="162"/>
      <c r="D524" s="162"/>
      <c r="E524" s="159"/>
      <c r="F524" s="162"/>
      <c r="G524" s="162"/>
      <c r="H524" s="159"/>
      <c r="I524" s="162"/>
      <c r="J524" s="159"/>
      <c r="K524" s="162"/>
      <c r="L524" s="159"/>
      <c r="M524" s="162"/>
      <c r="N524" s="159"/>
      <c r="O524" s="162"/>
      <c r="P524" s="162"/>
      <c r="Q524" s="162"/>
    </row>
    <row r="525" spans="1:17">
      <c r="A525" s="7"/>
      <c r="B525" s="17"/>
      <c r="C525" s="162"/>
      <c r="D525" s="162"/>
      <c r="E525" s="159"/>
      <c r="F525" s="162"/>
      <c r="G525" s="162"/>
      <c r="H525" s="159"/>
      <c r="I525" s="162"/>
      <c r="J525" s="159"/>
      <c r="K525" s="162"/>
      <c r="L525" s="159"/>
      <c r="M525" s="162"/>
      <c r="N525" s="159"/>
      <c r="O525" s="162"/>
      <c r="P525" s="162"/>
      <c r="Q525" s="162"/>
    </row>
    <row r="526" spans="1:17">
      <c r="A526" s="7"/>
      <c r="B526" s="17"/>
      <c r="C526" s="162"/>
      <c r="D526" s="162"/>
      <c r="E526" s="159"/>
      <c r="F526" s="162"/>
      <c r="G526" s="162"/>
      <c r="H526" s="159"/>
      <c r="I526" s="162"/>
      <c r="J526" s="159"/>
      <c r="K526" s="162"/>
      <c r="L526" s="159"/>
      <c r="M526" s="162"/>
      <c r="N526" s="159"/>
      <c r="O526" s="162"/>
      <c r="P526" s="162"/>
      <c r="Q526" s="162"/>
    </row>
    <row r="527" spans="1:17">
      <c r="A527" s="7"/>
      <c r="B527" s="17"/>
      <c r="C527" s="162"/>
      <c r="D527" s="162"/>
      <c r="E527" s="159"/>
      <c r="F527" s="162"/>
      <c r="G527" s="162"/>
      <c r="H527" s="159"/>
      <c r="I527" s="162"/>
      <c r="J527" s="159"/>
      <c r="K527" s="162"/>
      <c r="L527" s="159"/>
      <c r="M527" s="162"/>
      <c r="N527" s="159"/>
      <c r="O527" s="162"/>
      <c r="P527" s="162"/>
      <c r="Q527" s="162"/>
    </row>
    <row r="528" spans="1:17">
      <c r="A528" s="7"/>
      <c r="B528" s="17"/>
      <c r="C528" s="162"/>
      <c r="D528" s="162"/>
      <c r="E528" s="159"/>
      <c r="F528" s="162"/>
      <c r="G528" s="162"/>
      <c r="H528" s="159"/>
      <c r="I528" s="162"/>
      <c r="J528" s="159"/>
      <c r="K528" s="162"/>
      <c r="L528" s="159"/>
      <c r="M528" s="162"/>
      <c r="N528" s="159"/>
      <c r="O528" s="162"/>
      <c r="P528" s="162"/>
      <c r="Q528" s="162"/>
    </row>
    <row r="529" spans="1:17">
      <c r="A529" s="7"/>
      <c r="B529" s="17"/>
      <c r="C529" s="162"/>
      <c r="D529" s="162"/>
      <c r="E529" s="159"/>
      <c r="F529" s="162"/>
      <c r="G529" s="162"/>
      <c r="H529" s="159"/>
      <c r="I529" s="162"/>
      <c r="J529" s="159"/>
      <c r="K529" s="162"/>
      <c r="L529" s="159"/>
      <c r="M529" s="162"/>
      <c r="N529" s="159"/>
      <c r="O529" s="162"/>
      <c r="P529" s="162"/>
      <c r="Q529" s="162"/>
    </row>
    <row r="530" spans="1:17">
      <c r="A530" s="7"/>
      <c r="B530" s="17"/>
      <c r="C530" s="162"/>
      <c r="D530" s="162"/>
      <c r="E530" s="159"/>
      <c r="F530" s="162"/>
      <c r="G530" s="162"/>
      <c r="H530" s="159"/>
      <c r="I530" s="162"/>
      <c r="J530" s="159"/>
      <c r="K530" s="162"/>
      <c r="L530" s="159"/>
      <c r="M530" s="162"/>
      <c r="N530" s="159"/>
      <c r="O530" s="162"/>
      <c r="P530" s="162"/>
      <c r="Q530" s="162"/>
    </row>
    <row r="531" spans="1:17">
      <c r="A531" s="7"/>
      <c r="B531" s="17"/>
      <c r="C531" s="162"/>
      <c r="D531" s="162"/>
      <c r="E531" s="159"/>
      <c r="F531" s="162"/>
      <c r="G531" s="162"/>
      <c r="H531" s="159"/>
      <c r="I531" s="162"/>
      <c r="J531" s="159"/>
      <c r="K531" s="162"/>
      <c r="L531" s="159"/>
      <c r="M531" s="162"/>
      <c r="N531" s="159"/>
      <c r="O531" s="162"/>
      <c r="P531" s="162"/>
      <c r="Q531" s="162"/>
    </row>
    <row r="532" spans="1:17">
      <c r="A532" s="7"/>
      <c r="B532" s="17"/>
      <c r="C532" s="162"/>
      <c r="D532" s="162"/>
      <c r="E532" s="159"/>
      <c r="F532" s="162"/>
      <c r="G532" s="162"/>
      <c r="H532" s="159"/>
      <c r="I532" s="162"/>
      <c r="J532" s="159"/>
      <c r="K532" s="162"/>
      <c r="L532" s="159"/>
      <c r="M532" s="162"/>
      <c r="N532" s="159"/>
      <c r="O532" s="162"/>
      <c r="P532" s="162"/>
      <c r="Q532" s="162"/>
    </row>
    <row r="533" spans="1:17">
      <c r="A533" s="7"/>
      <c r="B533" s="17"/>
      <c r="C533" s="162"/>
      <c r="D533" s="162"/>
      <c r="E533" s="159"/>
      <c r="F533" s="162"/>
      <c r="G533" s="162"/>
      <c r="H533" s="159"/>
      <c r="I533" s="162"/>
      <c r="J533" s="159"/>
      <c r="K533" s="162"/>
      <c r="L533" s="159"/>
      <c r="M533" s="162"/>
      <c r="N533" s="159"/>
      <c r="O533" s="162"/>
      <c r="P533" s="162"/>
      <c r="Q533" s="162"/>
    </row>
    <row r="534" spans="1:17">
      <c r="A534" s="7"/>
      <c r="B534" s="17"/>
      <c r="C534" s="162"/>
      <c r="D534" s="162"/>
      <c r="E534" s="159"/>
      <c r="F534" s="162"/>
      <c r="G534" s="162"/>
      <c r="H534" s="159"/>
      <c r="I534" s="162"/>
      <c r="J534" s="159"/>
      <c r="K534" s="162"/>
      <c r="L534" s="159"/>
      <c r="M534" s="162"/>
      <c r="N534" s="159"/>
      <c r="O534" s="162"/>
      <c r="P534" s="162"/>
      <c r="Q534" s="162"/>
    </row>
    <row r="535" spans="1:17">
      <c r="A535" s="7"/>
      <c r="B535" s="17"/>
      <c r="C535" s="162"/>
      <c r="D535" s="162"/>
      <c r="E535" s="159"/>
      <c r="F535" s="162"/>
      <c r="G535" s="162"/>
      <c r="H535" s="159"/>
      <c r="I535" s="162"/>
      <c r="J535" s="159"/>
      <c r="K535" s="162"/>
      <c r="L535" s="159"/>
      <c r="M535" s="162"/>
      <c r="N535" s="159"/>
      <c r="O535" s="162"/>
      <c r="P535" s="162"/>
      <c r="Q535" s="162"/>
    </row>
    <row r="536" spans="1:17">
      <c r="A536" s="7"/>
      <c r="B536" s="17"/>
      <c r="C536" s="162"/>
      <c r="D536" s="162"/>
      <c r="E536" s="159"/>
      <c r="F536" s="162"/>
      <c r="G536" s="162"/>
      <c r="H536" s="159"/>
      <c r="I536" s="162"/>
      <c r="J536" s="159"/>
      <c r="K536" s="162"/>
      <c r="L536" s="159"/>
      <c r="M536" s="162"/>
      <c r="N536" s="159"/>
      <c r="O536" s="162"/>
      <c r="P536" s="162"/>
      <c r="Q536" s="162"/>
    </row>
    <row r="537" spans="1:17">
      <c r="A537" s="7"/>
      <c r="B537" s="17"/>
      <c r="C537" s="162"/>
      <c r="D537" s="162"/>
      <c r="E537" s="159"/>
      <c r="F537" s="162"/>
      <c r="G537" s="162"/>
      <c r="H537" s="159"/>
      <c r="I537" s="162"/>
      <c r="J537" s="159"/>
      <c r="K537" s="162"/>
      <c r="L537" s="159"/>
      <c r="M537" s="162"/>
      <c r="N537" s="159"/>
      <c r="O537" s="162"/>
      <c r="P537" s="162"/>
      <c r="Q537" s="162"/>
    </row>
    <row r="538" spans="1:17">
      <c r="A538" s="7"/>
      <c r="B538" s="17"/>
      <c r="C538" s="162"/>
      <c r="D538" s="162"/>
      <c r="E538" s="159"/>
      <c r="F538" s="162"/>
      <c r="G538" s="162"/>
      <c r="H538" s="159"/>
      <c r="I538" s="162"/>
      <c r="J538" s="159"/>
      <c r="K538" s="162"/>
      <c r="L538" s="159"/>
      <c r="M538" s="162"/>
      <c r="N538" s="159"/>
      <c r="O538" s="162"/>
      <c r="P538" s="162"/>
      <c r="Q538" s="162"/>
    </row>
    <row r="539" spans="1:17">
      <c r="A539" s="7"/>
      <c r="B539" s="17"/>
      <c r="C539" s="162"/>
      <c r="D539" s="162"/>
      <c r="E539" s="159"/>
      <c r="F539" s="162"/>
      <c r="G539" s="162"/>
      <c r="H539" s="159"/>
      <c r="I539" s="162"/>
      <c r="J539" s="159"/>
      <c r="K539" s="162"/>
      <c r="L539" s="159"/>
      <c r="M539" s="162"/>
      <c r="N539" s="159"/>
      <c r="O539" s="162"/>
      <c r="P539" s="162"/>
      <c r="Q539" s="162"/>
    </row>
    <row r="540" spans="1:17">
      <c r="A540" s="7"/>
      <c r="B540" s="17"/>
      <c r="C540" s="162"/>
      <c r="D540" s="162"/>
      <c r="E540" s="159"/>
      <c r="F540" s="162"/>
      <c r="G540" s="162"/>
      <c r="H540" s="159"/>
      <c r="I540" s="162"/>
      <c r="J540" s="159"/>
      <c r="K540" s="162"/>
      <c r="L540" s="159"/>
      <c r="M540" s="162"/>
      <c r="N540" s="159"/>
      <c r="O540" s="162"/>
      <c r="P540" s="162"/>
      <c r="Q540" s="162"/>
    </row>
    <row r="541" spans="1:17">
      <c r="A541" s="7"/>
      <c r="B541" s="17"/>
      <c r="C541" s="162"/>
      <c r="D541" s="162"/>
      <c r="E541" s="159"/>
      <c r="F541" s="162"/>
      <c r="G541" s="162"/>
      <c r="H541" s="159"/>
      <c r="I541" s="162"/>
      <c r="J541" s="159"/>
      <c r="K541" s="162"/>
      <c r="L541" s="159"/>
      <c r="M541" s="162"/>
      <c r="N541" s="159"/>
      <c r="O541" s="162"/>
      <c r="P541" s="162"/>
      <c r="Q541" s="162"/>
    </row>
    <row r="542" spans="1:17">
      <c r="A542" s="7"/>
      <c r="B542" s="17"/>
      <c r="C542" s="162"/>
      <c r="D542" s="162"/>
      <c r="E542" s="159"/>
      <c r="F542" s="162"/>
      <c r="G542" s="162"/>
      <c r="H542" s="159"/>
      <c r="I542" s="162"/>
      <c r="J542" s="159"/>
      <c r="K542" s="162"/>
      <c r="L542" s="159"/>
      <c r="M542" s="162"/>
      <c r="N542" s="159"/>
      <c r="O542" s="162"/>
      <c r="P542" s="162"/>
      <c r="Q542" s="162"/>
    </row>
    <row r="543" spans="1:17">
      <c r="A543" s="7"/>
      <c r="B543" s="17"/>
      <c r="C543" s="162"/>
      <c r="D543" s="162"/>
      <c r="E543" s="159"/>
      <c r="F543" s="162"/>
      <c r="G543" s="162"/>
      <c r="H543" s="159"/>
      <c r="I543" s="162"/>
      <c r="J543" s="159"/>
      <c r="K543" s="162"/>
      <c r="L543" s="159"/>
      <c r="M543" s="162"/>
      <c r="N543" s="159"/>
      <c r="O543" s="162"/>
      <c r="P543" s="162"/>
      <c r="Q543" s="162"/>
    </row>
    <row r="544" spans="1:17">
      <c r="A544" s="7"/>
      <c r="B544" s="17"/>
      <c r="C544" s="162"/>
      <c r="D544" s="162"/>
      <c r="E544" s="159"/>
      <c r="F544" s="162"/>
      <c r="G544" s="162"/>
      <c r="H544" s="159"/>
      <c r="I544" s="162"/>
      <c r="J544" s="159"/>
      <c r="K544" s="162"/>
      <c r="L544" s="159"/>
      <c r="M544" s="162"/>
      <c r="N544" s="159"/>
      <c r="O544" s="162"/>
      <c r="P544" s="162"/>
      <c r="Q544" s="162"/>
    </row>
    <row r="545" spans="1:17">
      <c r="A545" s="7"/>
      <c r="B545" s="17"/>
      <c r="C545" s="162"/>
      <c r="D545" s="162"/>
      <c r="E545" s="159"/>
      <c r="F545" s="162"/>
      <c r="G545" s="162"/>
      <c r="H545" s="159"/>
      <c r="I545" s="162"/>
      <c r="J545" s="159"/>
      <c r="K545" s="162"/>
      <c r="L545" s="159"/>
      <c r="M545" s="162"/>
      <c r="N545" s="159"/>
      <c r="O545" s="162"/>
      <c r="P545" s="162"/>
      <c r="Q545" s="162"/>
    </row>
    <row r="546" spans="1:17">
      <c r="A546" s="7"/>
      <c r="B546" s="17"/>
      <c r="C546" s="162"/>
      <c r="D546" s="162"/>
      <c r="E546" s="159"/>
      <c r="F546" s="162"/>
      <c r="G546" s="162"/>
      <c r="H546" s="159"/>
      <c r="I546" s="162"/>
      <c r="J546" s="159"/>
      <c r="K546" s="162"/>
      <c r="L546" s="159"/>
      <c r="M546" s="162"/>
      <c r="N546" s="159"/>
      <c r="O546" s="162"/>
      <c r="P546" s="162"/>
      <c r="Q546" s="162"/>
    </row>
    <row r="547" spans="1:17">
      <c r="A547" s="7"/>
      <c r="B547" s="17"/>
      <c r="C547" s="162"/>
      <c r="D547" s="162"/>
      <c r="E547" s="159"/>
      <c r="F547" s="162"/>
      <c r="G547" s="162"/>
      <c r="H547" s="159"/>
      <c r="I547" s="162"/>
      <c r="J547" s="159"/>
      <c r="K547" s="162"/>
      <c r="L547" s="159"/>
      <c r="M547" s="162"/>
      <c r="N547" s="159"/>
      <c r="O547" s="162"/>
      <c r="P547" s="162"/>
      <c r="Q547" s="162"/>
    </row>
    <row r="548" spans="1:17">
      <c r="A548" s="7"/>
      <c r="B548" s="17"/>
      <c r="C548" s="162"/>
      <c r="D548" s="162"/>
      <c r="E548" s="159"/>
      <c r="F548" s="162"/>
      <c r="G548" s="162"/>
      <c r="H548" s="159"/>
      <c r="I548" s="162"/>
      <c r="J548" s="159"/>
      <c r="K548" s="162"/>
      <c r="L548" s="159"/>
      <c r="M548" s="162"/>
      <c r="N548" s="159"/>
      <c r="O548" s="162"/>
      <c r="P548" s="162"/>
      <c r="Q548" s="162"/>
    </row>
    <row r="549" spans="1:17">
      <c r="A549" s="7"/>
      <c r="B549" s="17"/>
      <c r="C549" s="162"/>
      <c r="D549" s="162"/>
      <c r="E549" s="159"/>
      <c r="F549" s="162"/>
      <c r="G549" s="162"/>
      <c r="H549" s="159"/>
      <c r="I549" s="162"/>
      <c r="J549" s="159"/>
      <c r="K549" s="162"/>
      <c r="L549" s="159"/>
      <c r="M549" s="162"/>
      <c r="N549" s="159"/>
      <c r="O549" s="162"/>
      <c r="P549" s="162"/>
      <c r="Q549" s="162"/>
    </row>
    <row r="550" spans="1:17">
      <c r="A550" s="7"/>
      <c r="B550" s="17"/>
      <c r="C550" s="162"/>
      <c r="D550" s="162"/>
      <c r="E550" s="159"/>
      <c r="F550" s="162"/>
      <c r="G550" s="162"/>
      <c r="H550" s="159"/>
      <c r="I550" s="162"/>
      <c r="J550" s="159"/>
      <c r="K550" s="162"/>
      <c r="L550" s="159"/>
      <c r="M550" s="162"/>
      <c r="N550" s="159"/>
      <c r="O550" s="162"/>
      <c r="P550" s="162"/>
      <c r="Q550" s="162"/>
    </row>
    <row r="551" spans="1:17">
      <c r="A551" s="7"/>
      <c r="B551" s="17"/>
      <c r="C551" s="162"/>
      <c r="D551" s="162"/>
      <c r="E551" s="159"/>
      <c r="F551" s="162"/>
      <c r="G551" s="162"/>
      <c r="H551" s="159"/>
      <c r="I551" s="162"/>
      <c r="J551" s="159"/>
      <c r="K551" s="162"/>
      <c r="L551" s="159"/>
      <c r="M551" s="162"/>
      <c r="N551" s="159"/>
      <c r="O551" s="162"/>
      <c r="P551" s="162"/>
      <c r="Q551" s="162"/>
    </row>
    <row r="552" spans="1:17">
      <c r="A552" s="7"/>
      <c r="B552" s="17"/>
      <c r="C552" s="162"/>
      <c r="D552" s="162"/>
      <c r="E552" s="159"/>
      <c r="F552" s="162"/>
      <c r="G552" s="162"/>
      <c r="H552" s="159"/>
      <c r="I552" s="162"/>
      <c r="J552" s="159"/>
      <c r="K552" s="162"/>
      <c r="L552" s="159"/>
      <c r="M552" s="162"/>
      <c r="N552" s="159"/>
      <c r="O552" s="162"/>
      <c r="P552" s="162"/>
      <c r="Q552" s="162"/>
    </row>
    <row r="553" spans="1:17">
      <c r="A553" s="7"/>
      <c r="B553" s="17"/>
      <c r="C553" s="162"/>
      <c r="D553" s="162"/>
      <c r="E553" s="159"/>
      <c r="F553" s="162"/>
      <c r="G553" s="162"/>
      <c r="H553" s="159"/>
      <c r="I553" s="162"/>
      <c r="J553" s="159"/>
      <c r="K553" s="162"/>
      <c r="L553" s="159"/>
      <c r="M553" s="162"/>
      <c r="N553" s="159"/>
      <c r="O553" s="162"/>
      <c r="P553" s="162"/>
      <c r="Q553" s="162"/>
    </row>
    <row r="554" spans="1:17">
      <c r="A554" s="7"/>
      <c r="B554" s="17"/>
      <c r="C554" s="162"/>
      <c r="D554" s="162"/>
      <c r="E554" s="159"/>
      <c r="F554" s="162"/>
      <c r="G554" s="162"/>
      <c r="H554" s="159"/>
      <c r="I554" s="162"/>
      <c r="J554" s="159"/>
      <c r="K554" s="162"/>
      <c r="L554" s="159"/>
      <c r="M554" s="162"/>
      <c r="N554" s="159"/>
      <c r="O554" s="162"/>
      <c r="P554" s="162"/>
      <c r="Q554" s="162"/>
    </row>
    <row r="555" spans="1:17">
      <c r="A555" s="7"/>
      <c r="B555" s="17"/>
      <c r="C555" s="162"/>
      <c r="D555" s="162"/>
      <c r="E555" s="159"/>
      <c r="F555" s="162"/>
      <c r="G555" s="162"/>
      <c r="H555" s="159"/>
      <c r="I555" s="162"/>
      <c r="J555" s="159"/>
      <c r="K555" s="162"/>
      <c r="L555" s="159"/>
      <c r="M555" s="162"/>
      <c r="N555" s="159"/>
      <c r="O555" s="162"/>
      <c r="P555" s="162"/>
      <c r="Q555" s="162"/>
    </row>
    <row r="556" spans="1:17">
      <c r="A556" s="7"/>
      <c r="B556" s="17"/>
      <c r="C556" s="162"/>
      <c r="D556" s="162"/>
      <c r="E556" s="159"/>
      <c r="F556" s="162"/>
      <c r="G556" s="162"/>
      <c r="H556" s="159"/>
      <c r="I556" s="162"/>
      <c r="J556" s="159"/>
      <c r="K556" s="162"/>
      <c r="L556" s="159"/>
      <c r="M556" s="162"/>
      <c r="N556" s="159"/>
      <c r="O556" s="162"/>
      <c r="P556" s="162"/>
      <c r="Q556" s="162"/>
    </row>
    <row r="557" spans="1:17">
      <c r="A557" s="7"/>
      <c r="B557" s="17"/>
      <c r="C557" s="162"/>
      <c r="D557" s="162"/>
      <c r="E557" s="159"/>
      <c r="F557" s="162"/>
      <c r="G557" s="162"/>
      <c r="H557" s="159"/>
      <c r="I557" s="162"/>
      <c r="J557" s="159"/>
      <c r="K557" s="162"/>
      <c r="L557" s="159"/>
      <c r="M557" s="162"/>
      <c r="N557" s="159"/>
      <c r="O557" s="162"/>
      <c r="P557" s="162"/>
      <c r="Q557" s="162"/>
    </row>
    <row r="558" spans="1:17">
      <c r="A558" s="7"/>
      <c r="B558" s="17"/>
      <c r="C558" s="162"/>
      <c r="D558" s="162"/>
      <c r="E558" s="159"/>
      <c r="F558" s="162"/>
      <c r="G558" s="162"/>
      <c r="H558" s="159"/>
      <c r="I558" s="162"/>
      <c r="J558" s="159"/>
      <c r="K558" s="162"/>
      <c r="L558" s="159"/>
      <c r="M558" s="162"/>
      <c r="N558" s="159"/>
      <c r="O558" s="162"/>
      <c r="P558" s="162"/>
      <c r="Q558" s="162"/>
    </row>
    <row r="559" spans="1:17">
      <c r="A559" s="7"/>
      <c r="B559" s="17"/>
      <c r="C559" s="162"/>
      <c r="D559" s="162"/>
      <c r="E559" s="159"/>
      <c r="F559" s="162"/>
      <c r="G559" s="162"/>
      <c r="H559" s="159"/>
      <c r="I559" s="162"/>
      <c r="J559" s="159"/>
      <c r="K559" s="162"/>
      <c r="L559" s="159"/>
      <c r="M559" s="162"/>
      <c r="N559" s="159"/>
      <c r="O559" s="162"/>
      <c r="P559" s="162"/>
      <c r="Q559" s="162"/>
    </row>
    <row r="560" spans="1:17">
      <c r="A560" s="7"/>
      <c r="B560" s="17"/>
      <c r="C560" s="162"/>
      <c r="D560" s="162"/>
      <c r="E560" s="159"/>
      <c r="F560" s="162"/>
      <c r="G560" s="162"/>
      <c r="H560" s="159"/>
      <c r="I560" s="162"/>
      <c r="J560" s="159"/>
      <c r="K560" s="162"/>
      <c r="L560" s="159"/>
      <c r="M560" s="162"/>
      <c r="N560" s="159"/>
      <c r="O560" s="162"/>
      <c r="P560" s="162"/>
      <c r="Q560" s="162"/>
    </row>
    <row r="561" spans="1:17">
      <c r="A561" s="7"/>
      <c r="B561" s="17"/>
      <c r="C561" s="162"/>
      <c r="D561" s="162"/>
      <c r="E561" s="159"/>
      <c r="F561" s="162"/>
      <c r="G561" s="162"/>
      <c r="H561" s="159"/>
      <c r="I561" s="162"/>
      <c r="J561" s="159"/>
      <c r="K561" s="162"/>
      <c r="L561" s="159"/>
      <c r="M561" s="162"/>
      <c r="N561" s="159"/>
      <c r="O561" s="162"/>
      <c r="P561" s="162"/>
      <c r="Q561" s="162"/>
    </row>
    <row r="562" spans="1:17">
      <c r="A562" s="7"/>
      <c r="B562" s="17"/>
      <c r="C562" s="162"/>
      <c r="D562" s="162"/>
      <c r="E562" s="159"/>
      <c r="F562" s="162"/>
      <c r="G562" s="162"/>
      <c r="H562" s="159"/>
      <c r="I562" s="162"/>
      <c r="J562" s="159"/>
      <c r="K562" s="162"/>
      <c r="L562" s="159"/>
      <c r="M562" s="162"/>
      <c r="N562" s="159"/>
      <c r="O562" s="162"/>
      <c r="P562" s="162"/>
      <c r="Q562" s="162"/>
    </row>
    <row r="563" spans="1:17">
      <c r="A563" s="7"/>
      <c r="B563" s="17"/>
      <c r="C563" s="162"/>
      <c r="D563" s="162"/>
      <c r="E563" s="159"/>
      <c r="F563" s="162"/>
      <c r="G563" s="162"/>
      <c r="H563" s="159"/>
      <c r="I563" s="162"/>
      <c r="J563" s="159"/>
      <c r="K563" s="162"/>
      <c r="L563" s="159"/>
      <c r="M563" s="162"/>
      <c r="N563" s="159"/>
      <c r="O563" s="162"/>
      <c r="P563" s="162"/>
      <c r="Q563" s="162"/>
    </row>
    <row r="564" spans="1:17">
      <c r="A564" s="7"/>
      <c r="B564" s="17"/>
      <c r="C564" s="162"/>
      <c r="D564" s="162"/>
      <c r="E564" s="159"/>
      <c r="F564" s="162"/>
      <c r="G564" s="162"/>
      <c r="H564" s="159"/>
      <c r="I564" s="162"/>
      <c r="J564" s="159"/>
      <c r="K564" s="162"/>
      <c r="L564" s="159"/>
      <c r="M564" s="162"/>
      <c r="N564" s="159"/>
      <c r="O564" s="162"/>
      <c r="P564" s="162"/>
      <c r="Q564" s="162"/>
    </row>
    <row r="565" spans="1:17">
      <c r="A565" s="7"/>
      <c r="B565" s="17"/>
      <c r="C565" s="162"/>
      <c r="D565" s="162"/>
      <c r="E565" s="159"/>
      <c r="F565" s="162"/>
      <c r="G565" s="162"/>
      <c r="H565" s="159"/>
      <c r="I565" s="162"/>
      <c r="J565" s="159"/>
      <c r="K565" s="162"/>
      <c r="L565" s="159"/>
      <c r="M565" s="162"/>
      <c r="N565" s="159"/>
      <c r="O565" s="162"/>
      <c r="P565" s="162"/>
      <c r="Q565" s="162"/>
    </row>
    <row r="566" spans="1:17">
      <c r="A566" s="7"/>
      <c r="B566" s="17"/>
      <c r="C566" s="162"/>
      <c r="D566" s="162"/>
      <c r="E566" s="159"/>
      <c r="F566" s="162"/>
      <c r="G566" s="162"/>
      <c r="H566" s="159"/>
      <c r="I566" s="162"/>
      <c r="J566" s="159"/>
      <c r="K566" s="162"/>
      <c r="L566" s="159"/>
      <c r="M566" s="162"/>
      <c r="N566" s="159"/>
      <c r="O566" s="162"/>
      <c r="P566" s="162"/>
      <c r="Q566" s="162"/>
    </row>
    <row r="567" spans="1:17">
      <c r="A567" s="7"/>
      <c r="B567" s="17"/>
      <c r="C567" s="162"/>
      <c r="D567" s="162"/>
      <c r="E567" s="159"/>
      <c r="F567" s="162"/>
      <c r="G567" s="162"/>
      <c r="H567" s="159"/>
      <c r="I567" s="162"/>
      <c r="J567" s="159"/>
      <c r="K567" s="162"/>
      <c r="L567" s="159"/>
      <c r="M567" s="162"/>
      <c r="N567" s="159"/>
      <c r="O567" s="162"/>
      <c r="P567" s="162"/>
      <c r="Q567" s="162"/>
    </row>
    <row r="568" spans="1:17">
      <c r="A568" s="7"/>
      <c r="B568" s="17"/>
      <c r="C568" s="162"/>
      <c r="D568" s="162"/>
      <c r="E568" s="159"/>
      <c r="F568" s="162"/>
      <c r="G568" s="162"/>
      <c r="H568" s="159"/>
      <c r="I568" s="162"/>
      <c r="J568" s="159"/>
      <c r="K568" s="162"/>
      <c r="L568" s="159"/>
      <c r="M568" s="162"/>
      <c r="N568" s="159"/>
      <c r="O568" s="162"/>
      <c r="P568" s="162"/>
      <c r="Q568" s="162"/>
    </row>
    <row r="569" spans="1:17">
      <c r="A569" s="7"/>
      <c r="B569" s="17"/>
      <c r="C569" s="162"/>
      <c r="D569" s="162"/>
      <c r="E569" s="159"/>
      <c r="F569" s="162"/>
      <c r="G569" s="162"/>
      <c r="H569" s="159"/>
      <c r="I569" s="162"/>
      <c r="J569" s="159"/>
      <c r="K569" s="162"/>
      <c r="L569" s="159"/>
      <c r="M569" s="162"/>
      <c r="N569" s="159"/>
      <c r="O569" s="162"/>
      <c r="P569" s="162"/>
      <c r="Q569" s="162"/>
    </row>
    <row r="570" spans="1:17">
      <c r="A570" s="7"/>
      <c r="B570" s="17"/>
      <c r="C570" s="162"/>
      <c r="D570" s="162"/>
      <c r="E570" s="159"/>
      <c r="F570" s="162"/>
      <c r="G570" s="162"/>
      <c r="H570" s="159"/>
      <c r="I570" s="162"/>
      <c r="J570" s="159"/>
      <c r="K570" s="162"/>
      <c r="L570" s="159"/>
      <c r="M570" s="162"/>
      <c r="N570" s="159"/>
      <c r="O570" s="162"/>
      <c r="P570" s="162"/>
      <c r="Q570" s="162"/>
    </row>
    <row r="571" spans="1:17">
      <c r="A571" s="7"/>
      <c r="B571" s="17"/>
      <c r="C571" s="162"/>
      <c r="D571" s="162"/>
      <c r="E571" s="159"/>
      <c r="F571" s="162"/>
      <c r="G571" s="162"/>
      <c r="H571" s="159"/>
      <c r="I571" s="162"/>
      <c r="J571" s="159"/>
      <c r="K571" s="162"/>
      <c r="L571" s="159"/>
      <c r="M571" s="162"/>
      <c r="N571" s="159"/>
      <c r="O571" s="162"/>
      <c r="P571" s="162"/>
      <c r="Q571" s="162"/>
    </row>
    <row r="572" spans="1:17">
      <c r="A572" s="7"/>
      <c r="B572" s="17"/>
      <c r="C572" s="162"/>
      <c r="D572" s="162"/>
      <c r="E572" s="159"/>
      <c r="F572" s="162"/>
      <c r="G572" s="162"/>
      <c r="H572" s="159"/>
      <c r="I572" s="162"/>
      <c r="J572" s="159"/>
      <c r="K572" s="162"/>
      <c r="L572" s="159"/>
      <c r="M572" s="162"/>
      <c r="N572" s="159"/>
      <c r="O572" s="162"/>
      <c r="P572" s="162"/>
      <c r="Q572" s="162"/>
    </row>
    <row r="573" spans="1:17">
      <c r="A573" s="7"/>
      <c r="B573" s="17"/>
      <c r="C573" s="162"/>
      <c r="D573" s="162"/>
      <c r="E573" s="159"/>
      <c r="F573" s="162"/>
      <c r="G573" s="162"/>
      <c r="H573" s="159"/>
      <c r="I573" s="162"/>
      <c r="J573" s="159"/>
      <c r="K573" s="162"/>
      <c r="L573" s="159"/>
      <c r="M573" s="162"/>
      <c r="N573" s="159"/>
      <c r="O573" s="162"/>
      <c r="P573" s="162"/>
      <c r="Q573" s="162"/>
    </row>
    <row r="574" spans="1:17">
      <c r="A574" s="7"/>
      <c r="B574" s="17"/>
      <c r="C574" s="162"/>
      <c r="D574" s="162"/>
      <c r="E574" s="159"/>
      <c r="F574" s="162"/>
      <c r="G574" s="162"/>
      <c r="H574" s="159"/>
      <c r="I574" s="162"/>
      <c r="J574" s="159"/>
      <c r="K574" s="162"/>
      <c r="L574" s="159"/>
      <c r="M574" s="162"/>
      <c r="N574" s="159"/>
      <c r="O574" s="162"/>
      <c r="P574" s="162"/>
      <c r="Q574" s="162"/>
    </row>
    <row r="575" spans="1:17">
      <c r="A575" s="7"/>
      <c r="B575" s="17"/>
      <c r="C575" s="162"/>
      <c r="D575" s="162"/>
      <c r="E575" s="159"/>
      <c r="F575" s="162"/>
      <c r="G575" s="162"/>
      <c r="H575" s="159"/>
      <c r="I575" s="162"/>
      <c r="J575" s="159"/>
      <c r="K575" s="162"/>
      <c r="L575" s="159"/>
      <c r="M575" s="162"/>
      <c r="N575" s="159"/>
      <c r="O575" s="162"/>
      <c r="P575" s="162"/>
      <c r="Q575" s="162"/>
    </row>
    <row r="576" spans="1:17">
      <c r="A576" s="7"/>
      <c r="B576" s="17"/>
      <c r="C576" s="162"/>
      <c r="D576" s="162"/>
      <c r="E576" s="159"/>
      <c r="F576" s="162"/>
      <c r="G576" s="162"/>
      <c r="H576" s="159"/>
      <c r="I576" s="162"/>
      <c r="J576" s="159"/>
      <c r="K576" s="162"/>
      <c r="L576" s="159"/>
      <c r="M576" s="162"/>
      <c r="N576" s="159"/>
      <c r="O576" s="162"/>
      <c r="P576" s="162"/>
      <c r="Q576" s="162"/>
    </row>
    <row r="577" spans="1:17">
      <c r="A577" s="7"/>
      <c r="B577" s="17"/>
      <c r="C577" s="162"/>
      <c r="D577" s="162"/>
      <c r="E577" s="159"/>
      <c r="F577" s="162"/>
      <c r="G577" s="162"/>
      <c r="H577" s="159"/>
      <c r="I577" s="162"/>
      <c r="J577" s="159"/>
      <c r="K577" s="162"/>
      <c r="L577" s="159"/>
      <c r="M577" s="162"/>
      <c r="N577" s="159"/>
      <c r="O577" s="162"/>
      <c r="P577" s="162"/>
      <c r="Q577" s="162"/>
    </row>
    <row r="578" spans="1:17">
      <c r="A578" s="7"/>
      <c r="B578" s="17"/>
      <c r="C578" s="162"/>
      <c r="D578" s="162"/>
      <c r="E578" s="159"/>
      <c r="F578" s="162"/>
      <c r="G578" s="162"/>
      <c r="H578" s="159"/>
      <c r="I578" s="162"/>
      <c r="J578" s="159"/>
      <c r="K578" s="162"/>
      <c r="L578" s="159"/>
      <c r="M578" s="162"/>
      <c r="N578" s="159"/>
      <c r="O578" s="162"/>
      <c r="P578" s="162"/>
      <c r="Q578" s="162"/>
    </row>
    <row r="579" spans="1:17">
      <c r="A579" s="7"/>
      <c r="B579" s="17"/>
      <c r="C579" s="162"/>
      <c r="D579" s="162"/>
      <c r="E579" s="159"/>
      <c r="F579" s="162"/>
      <c r="G579" s="162"/>
      <c r="H579" s="159"/>
      <c r="I579" s="162"/>
      <c r="J579" s="159"/>
      <c r="K579" s="162"/>
      <c r="L579" s="159"/>
      <c r="M579" s="162"/>
      <c r="N579" s="159"/>
      <c r="O579" s="162"/>
      <c r="P579" s="162"/>
      <c r="Q579" s="162"/>
    </row>
    <row r="580" spans="1:17">
      <c r="A580" s="7"/>
      <c r="B580" s="17"/>
      <c r="C580" s="162"/>
      <c r="D580" s="162"/>
      <c r="E580" s="159"/>
      <c r="F580" s="162"/>
      <c r="G580" s="162"/>
      <c r="H580" s="159"/>
      <c r="I580" s="162"/>
      <c r="J580" s="159"/>
      <c r="K580" s="162"/>
      <c r="L580" s="159"/>
      <c r="M580" s="162"/>
      <c r="N580" s="159"/>
      <c r="O580" s="162"/>
      <c r="P580" s="162"/>
      <c r="Q580" s="162"/>
    </row>
    <row r="581" spans="1:17">
      <c r="A581" s="7"/>
      <c r="B581" s="17"/>
      <c r="C581" s="162"/>
      <c r="D581" s="162"/>
      <c r="E581" s="159"/>
      <c r="F581" s="162"/>
      <c r="G581" s="162"/>
      <c r="H581" s="159"/>
      <c r="I581" s="162"/>
      <c r="J581" s="159"/>
      <c r="K581" s="162"/>
      <c r="L581" s="159"/>
      <c r="M581" s="162"/>
      <c r="N581" s="159"/>
      <c r="O581" s="162"/>
      <c r="P581" s="162"/>
      <c r="Q581" s="162"/>
    </row>
    <row r="582" spans="1:17">
      <c r="A582" s="7"/>
      <c r="B582" s="17"/>
      <c r="C582" s="162"/>
      <c r="D582" s="162"/>
      <c r="E582" s="159"/>
      <c r="F582" s="162"/>
      <c r="G582" s="162"/>
      <c r="H582" s="159"/>
      <c r="I582" s="162"/>
      <c r="J582" s="159"/>
      <c r="K582" s="162"/>
      <c r="L582" s="159"/>
      <c r="M582" s="162"/>
      <c r="N582" s="159"/>
      <c r="O582" s="162"/>
      <c r="P582" s="162"/>
      <c r="Q582" s="162"/>
    </row>
    <row r="583" spans="1:17">
      <c r="A583" s="7"/>
      <c r="B583" s="17"/>
      <c r="C583" s="162"/>
      <c r="D583" s="162"/>
      <c r="E583" s="159"/>
      <c r="F583" s="162"/>
      <c r="G583" s="162"/>
      <c r="H583" s="159"/>
      <c r="I583" s="162"/>
      <c r="J583" s="159"/>
      <c r="K583" s="162"/>
      <c r="L583" s="159"/>
      <c r="M583" s="162"/>
      <c r="N583" s="159"/>
      <c r="O583" s="162"/>
      <c r="P583" s="162"/>
      <c r="Q583" s="162"/>
    </row>
    <row r="584" spans="1:17">
      <c r="A584" s="7"/>
      <c r="B584" s="17"/>
      <c r="C584" s="162"/>
      <c r="D584" s="162"/>
      <c r="E584" s="159"/>
      <c r="F584" s="162"/>
      <c r="G584" s="162"/>
      <c r="H584" s="159"/>
      <c r="I584" s="162"/>
      <c r="J584" s="159"/>
      <c r="K584" s="162"/>
      <c r="L584" s="159"/>
      <c r="M584" s="162"/>
      <c r="N584" s="159"/>
      <c r="O584" s="162"/>
      <c r="P584" s="162"/>
      <c r="Q584" s="162"/>
    </row>
    <row r="585" spans="1:17">
      <c r="A585" s="7"/>
      <c r="B585" s="17"/>
      <c r="C585" s="162"/>
      <c r="D585" s="162"/>
      <c r="E585" s="159"/>
      <c r="F585" s="162"/>
      <c r="G585" s="162"/>
      <c r="H585" s="159"/>
      <c r="I585" s="162"/>
      <c r="J585" s="159"/>
      <c r="K585" s="162"/>
      <c r="L585" s="159"/>
      <c r="M585" s="162"/>
      <c r="N585" s="159"/>
      <c r="O585" s="162"/>
      <c r="P585" s="162"/>
      <c r="Q585" s="162"/>
    </row>
    <row r="586" spans="1:17">
      <c r="A586" s="7"/>
      <c r="B586" s="17"/>
      <c r="C586" s="162"/>
      <c r="D586" s="162"/>
      <c r="E586" s="159"/>
      <c r="F586" s="162"/>
      <c r="G586" s="162"/>
      <c r="H586" s="159"/>
      <c r="I586" s="162"/>
      <c r="J586" s="159"/>
      <c r="K586" s="162"/>
      <c r="L586" s="159"/>
      <c r="M586" s="162"/>
      <c r="N586" s="159"/>
      <c r="O586" s="162"/>
      <c r="P586" s="162"/>
      <c r="Q586" s="162"/>
    </row>
    <row r="587" spans="1:17">
      <c r="A587" s="7"/>
      <c r="B587" s="17"/>
      <c r="C587" s="162"/>
      <c r="D587" s="162"/>
      <c r="E587" s="159"/>
      <c r="F587" s="162"/>
      <c r="G587" s="162"/>
      <c r="H587" s="159"/>
      <c r="I587" s="162"/>
      <c r="J587" s="159"/>
      <c r="K587" s="162"/>
      <c r="L587" s="159"/>
      <c r="M587" s="162"/>
      <c r="N587" s="159"/>
      <c r="O587" s="162"/>
      <c r="P587" s="162"/>
      <c r="Q587" s="162"/>
    </row>
    <row r="588" spans="1:17">
      <c r="A588" s="7"/>
      <c r="B588" s="17"/>
      <c r="C588" s="162"/>
      <c r="D588" s="162"/>
      <c r="E588" s="159"/>
      <c r="F588" s="162"/>
      <c r="G588" s="162"/>
      <c r="H588" s="159"/>
      <c r="I588" s="162"/>
      <c r="J588" s="159"/>
      <c r="K588" s="162"/>
      <c r="L588" s="159"/>
      <c r="M588" s="162"/>
      <c r="N588" s="159"/>
      <c r="O588" s="162"/>
      <c r="P588" s="162"/>
      <c r="Q588" s="162"/>
    </row>
    <row r="589" spans="1:17">
      <c r="A589" s="7"/>
      <c r="B589" s="17"/>
      <c r="C589" s="162"/>
      <c r="D589" s="162"/>
      <c r="E589" s="159"/>
      <c r="F589" s="162"/>
      <c r="G589" s="162"/>
      <c r="H589" s="159"/>
      <c r="I589" s="162"/>
      <c r="J589" s="159"/>
      <c r="K589" s="162"/>
      <c r="L589" s="159"/>
      <c r="M589" s="162"/>
      <c r="N589" s="159"/>
      <c r="O589" s="162"/>
      <c r="P589" s="162"/>
      <c r="Q589" s="162"/>
    </row>
    <row r="590" spans="1:17">
      <c r="A590" s="7"/>
      <c r="B590" s="17"/>
      <c r="C590" s="162"/>
      <c r="D590" s="162"/>
      <c r="E590" s="159"/>
      <c r="F590" s="162"/>
      <c r="G590" s="162"/>
      <c r="H590" s="159"/>
      <c r="I590" s="162"/>
      <c r="J590" s="159"/>
      <c r="K590" s="162"/>
      <c r="L590" s="159"/>
      <c r="M590" s="162"/>
      <c r="N590" s="159"/>
      <c r="O590" s="162"/>
      <c r="P590" s="162"/>
      <c r="Q590" s="162"/>
    </row>
    <row r="591" spans="1:17">
      <c r="A591" s="7"/>
      <c r="B591" s="17"/>
      <c r="C591" s="162"/>
      <c r="D591" s="162"/>
      <c r="E591" s="159"/>
      <c r="F591" s="162"/>
      <c r="G591" s="162"/>
      <c r="H591" s="159"/>
      <c r="I591" s="162"/>
      <c r="J591" s="159"/>
      <c r="K591" s="162"/>
      <c r="L591" s="159"/>
      <c r="M591" s="162"/>
      <c r="N591" s="159"/>
      <c r="O591" s="162"/>
      <c r="P591" s="162"/>
      <c r="Q591" s="162"/>
    </row>
    <row r="592" spans="1:17">
      <c r="A592" s="7"/>
      <c r="B592" s="17"/>
      <c r="C592" s="162"/>
      <c r="D592" s="162"/>
      <c r="E592" s="159"/>
      <c r="F592" s="162"/>
      <c r="G592" s="162"/>
      <c r="H592" s="159"/>
      <c r="I592" s="162"/>
      <c r="J592" s="159"/>
      <c r="K592" s="162"/>
      <c r="L592" s="159"/>
      <c r="M592" s="162"/>
      <c r="N592" s="159"/>
      <c r="O592" s="162"/>
      <c r="P592" s="162"/>
      <c r="Q592" s="162"/>
    </row>
    <row r="593" spans="1:17">
      <c r="A593" s="7"/>
      <c r="B593" s="17"/>
      <c r="C593" s="162"/>
      <c r="D593" s="162"/>
      <c r="E593" s="159"/>
      <c r="F593" s="162"/>
      <c r="G593" s="162"/>
      <c r="H593" s="159"/>
      <c r="I593" s="162"/>
      <c r="J593" s="159"/>
      <c r="K593" s="162"/>
      <c r="L593" s="159"/>
      <c r="M593" s="162"/>
      <c r="N593" s="159"/>
      <c r="O593" s="162"/>
      <c r="P593" s="162"/>
      <c r="Q593" s="162"/>
    </row>
    <row r="594" spans="1:17">
      <c r="A594" s="7"/>
      <c r="B594" s="17"/>
      <c r="C594" s="162"/>
      <c r="D594" s="162"/>
      <c r="E594" s="159"/>
      <c r="F594" s="162"/>
      <c r="G594" s="162"/>
      <c r="H594" s="159"/>
      <c r="I594" s="162"/>
      <c r="J594" s="159"/>
      <c r="K594" s="162"/>
      <c r="L594" s="159"/>
      <c r="M594" s="162"/>
      <c r="N594" s="159"/>
      <c r="O594" s="162"/>
      <c r="P594" s="162"/>
      <c r="Q594" s="162"/>
    </row>
    <row r="595" spans="1:17">
      <c r="A595" s="7"/>
      <c r="B595" s="17"/>
      <c r="C595" s="162"/>
      <c r="D595" s="162"/>
      <c r="E595" s="159"/>
      <c r="F595" s="162"/>
      <c r="G595" s="162"/>
      <c r="H595" s="159"/>
      <c r="I595" s="162"/>
      <c r="J595" s="159"/>
      <c r="K595" s="162"/>
      <c r="L595" s="159"/>
      <c r="M595" s="162"/>
      <c r="N595" s="159"/>
      <c r="O595" s="162"/>
      <c r="P595" s="162"/>
      <c r="Q595" s="162"/>
    </row>
    <row r="596" spans="1:17">
      <c r="A596" s="7"/>
      <c r="B596" s="17"/>
      <c r="C596" s="162"/>
      <c r="D596" s="162"/>
      <c r="E596" s="159"/>
      <c r="F596" s="162"/>
      <c r="G596" s="162"/>
      <c r="H596" s="159"/>
      <c r="I596" s="162"/>
      <c r="J596" s="159"/>
      <c r="K596" s="162"/>
      <c r="L596" s="159"/>
      <c r="M596" s="162"/>
      <c r="N596" s="159"/>
      <c r="O596" s="162"/>
      <c r="P596" s="162"/>
      <c r="Q596" s="162"/>
    </row>
    <row r="597" spans="1:17">
      <c r="A597" s="7"/>
      <c r="B597" s="17"/>
      <c r="C597" s="162"/>
      <c r="D597" s="162"/>
      <c r="E597" s="159"/>
      <c r="F597" s="162"/>
      <c r="G597" s="162"/>
      <c r="H597" s="159"/>
      <c r="I597" s="162"/>
      <c r="J597" s="159"/>
      <c r="K597" s="162"/>
      <c r="L597" s="159"/>
      <c r="M597" s="162"/>
      <c r="N597" s="159"/>
      <c r="O597" s="162"/>
      <c r="P597" s="162"/>
      <c r="Q597" s="162"/>
    </row>
    <row r="598" spans="1:17">
      <c r="A598" s="7"/>
      <c r="B598" s="17"/>
      <c r="C598" s="162"/>
      <c r="D598" s="162"/>
      <c r="E598" s="159"/>
      <c r="F598" s="162"/>
      <c r="G598" s="162"/>
      <c r="H598" s="159"/>
      <c r="I598" s="162"/>
      <c r="J598" s="159"/>
      <c r="K598" s="162"/>
      <c r="L598" s="159"/>
      <c r="M598" s="162"/>
      <c r="N598" s="159"/>
      <c r="O598" s="162"/>
      <c r="P598" s="162"/>
      <c r="Q598" s="162"/>
    </row>
    <row r="599" spans="1:17">
      <c r="A599" s="7"/>
      <c r="B599" s="17"/>
      <c r="C599" s="162"/>
      <c r="D599" s="162"/>
      <c r="E599" s="159"/>
      <c r="F599" s="162"/>
      <c r="G599" s="162"/>
      <c r="H599" s="159"/>
      <c r="I599" s="162"/>
      <c r="J599" s="159"/>
      <c r="K599" s="162"/>
      <c r="L599" s="159"/>
      <c r="M599" s="162"/>
      <c r="N599" s="159"/>
      <c r="O599" s="162"/>
      <c r="P599" s="162"/>
      <c r="Q599" s="162"/>
    </row>
    <row r="600" spans="1:17">
      <c r="A600" s="7"/>
      <c r="B600" s="17"/>
      <c r="C600" s="162"/>
      <c r="D600" s="162"/>
      <c r="E600" s="159"/>
      <c r="F600" s="162"/>
      <c r="G600" s="162"/>
      <c r="H600" s="159"/>
      <c r="I600" s="162"/>
      <c r="J600" s="159"/>
      <c r="K600" s="162"/>
      <c r="L600" s="159"/>
      <c r="M600" s="162"/>
      <c r="N600" s="159"/>
      <c r="O600" s="162"/>
      <c r="P600" s="162"/>
      <c r="Q600" s="162"/>
    </row>
    <row r="601" spans="1:17">
      <c r="A601" s="7"/>
      <c r="B601" s="17"/>
      <c r="C601" s="162"/>
      <c r="D601" s="162"/>
      <c r="E601" s="159"/>
      <c r="F601" s="162"/>
      <c r="G601" s="162"/>
      <c r="H601" s="159"/>
      <c r="I601" s="162"/>
      <c r="J601" s="159"/>
      <c r="K601" s="162"/>
      <c r="L601" s="159"/>
      <c r="M601" s="162"/>
      <c r="N601" s="159"/>
      <c r="O601" s="162"/>
      <c r="P601" s="162"/>
      <c r="Q601" s="162"/>
    </row>
    <row r="602" spans="1:17">
      <c r="A602" s="7"/>
      <c r="B602" s="17"/>
      <c r="C602" s="162"/>
      <c r="D602" s="162"/>
      <c r="E602" s="159"/>
      <c r="F602" s="162"/>
      <c r="G602" s="162"/>
      <c r="H602" s="159"/>
      <c r="I602" s="162"/>
      <c r="J602" s="159"/>
      <c r="K602" s="162"/>
      <c r="L602" s="159"/>
      <c r="M602" s="162"/>
      <c r="N602" s="159"/>
      <c r="O602" s="162"/>
      <c r="P602" s="162"/>
      <c r="Q602" s="162"/>
    </row>
    <row r="603" spans="1:17">
      <c r="A603" s="7"/>
      <c r="B603" s="17"/>
      <c r="C603" s="162"/>
      <c r="D603" s="162"/>
      <c r="E603" s="159"/>
      <c r="F603" s="162"/>
      <c r="G603" s="162"/>
      <c r="H603" s="159"/>
      <c r="I603" s="162"/>
      <c r="J603" s="159"/>
      <c r="K603" s="162"/>
      <c r="L603" s="159"/>
      <c r="M603" s="162"/>
      <c r="N603" s="159"/>
      <c r="O603" s="162"/>
      <c r="P603" s="162"/>
      <c r="Q603" s="162"/>
    </row>
    <row r="604" spans="1:17">
      <c r="A604" s="7"/>
      <c r="B604" s="17"/>
      <c r="C604" s="162"/>
      <c r="D604" s="162"/>
      <c r="E604" s="159"/>
      <c r="F604" s="162"/>
      <c r="G604" s="162"/>
      <c r="H604" s="159"/>
      <c r="I604" s="162"/>
      <c r="J604" s="159"/>
      <c r="K604" s="162"/>
      <c r="L604" s="159"/>
      <c r="M604" s="162"/>
      <c r="N604" s="159"/>
      <c r="O604" s="162"/>
      <c r="P604" s="162"/>
      <c r="Q604" s="162"/>
    </row>
    <row r="605" spans="1:17">
      <c r="A605" s="7"/>
      <c r="B605" s="17"/>
      <c r="C605" s="162"/>
      <c r="D605" s="162"/>
      <c r="E605" s="159"/>
      <c r="F605" s="162"/>
      <c r="G605" s="162"/>
      <c r="H605" s="159"/>
      <c r="I605" s="162"/>
      <c r="J605" s="159"/>
      <c r="K605" s="162"/>
      <c r="L605" s="159"/>
      <c r="M605" s="162"/>
      <c r="N605" s="159"/>
      <c r="O605" s="162"/>
      <c r="P605" s="162"/>
      <c r="Q605" s="162"/>
    </row>
    <row r="606" spans="1:17">
      <c r="A606" s="7"/>
      <c r="B606" s="17"/>
      <c r="C606" s="162"/>
      <c r="D606" s="162"/>
      <c r="E606" s="159"/>
      <c r="F606" s="162"/>
      <c r="G606" s="162"/>
      <c r="H606" s="159"/>
      <c r="I606" s="162"/>
      <c r="J606" s="159"/>
      <c r="K606" s="162"/>
      <c r="L606" s="159"/>
      <c r="M606" s="162"/>
      <c r="N606" s="159"/>
      <c r="O606" s="162"/>
      <c r="P606" s="162"/>
      <c r="Q606" s="162"/>
    </row>
    <row r="607" spans="1:17">
      <c r="A607" s="7"/>
      <c r="B607" s="17"/>
      <c r="C607" s="162"/>
      <c r="D607" s="162"/>
      <c r="E607" s="159"/>
      <c r="F607" s="162"/>
      <c r="G607" s="162"/>
      <c r="H607" s="159"/>
      <c r="I607" s="162"/>
      <c r="J607" s="159"/>
      <c r="K607" s="162"/>
      <c r="L607" s="159"/>
      <c r="M607" s="162"/>
      <c r="N607" s="159"/>
      <c r="O607" s="162"/>
      <c r="P607" s="162"/>
      <c r="Q607" s="162"/>
    </row>
    <row r="608" spans="1:17">
      <c r="A608" s="7"/>
      <c r="B608" s="17"/>
      <c r="C608" s="162"/>
      <c r="D608" s="162"/>
      <c r="E608" s="159"/>
      <c r="F608" s="162"/>
      <c r="G608" s="162"/>
      <c r="H608" s="159"/>
      <c r="I608" s="162"/>
      <c r="J608" s="159"/>
      <c r="K608" s="162"/>
      <c r="L608" s="159"/>
      <c r="M608" s="162"/>
      <c r="N608" s="159"/>
      <c r="O608" s="162"/>
      <c r="P608" s="162"/>
      <c r="Q608" s="162"/>
    </row>
    <row r="609" spans="1:17">
      <c r="A609" s="7"/>
      <c r="B609" s="17"/>
      <c r="C609" s="162"/>
      <c r="D609" s="162"/>
      <c r="E609" s="159"/>
      <c r="F609" s="162"/>
      <c r="G609" s="162"/>
      <c r="H609" s="159"/>
      <c r="I609" s="162"/>
      <c r="J609" s="159"/>
      <c r="K609" s="162"/>
      <c r="L609" s="159"/>
      <c r="M609" s="162"/>
      <c r="N609" s="159"/>
      <c r="O609" s="162"/>
      <c r="P609" s="162"/>
      <c r="Q609" s="162"/>
    </row>
    <row r="610" spans="1:17">
      <c r="A610" s="7"/>
      <c r="B610" s="17"/>
      <c r="C610" s="162"/>
      <c r="D610" s="162"/>
      <c r="E610" s="159"/>
      <c r="F610" s="162"/>
      <c r="G610" s="162"/>
      <c r="H610" s="159"/>
      <c r="I610" s="162"/>
      <c r="J610" s="159"/>
      <c r="K610" s="162"/>
      <c r="L610" s="159"/>
      <c r="M610" s="162"/>
      <c r="N610" s="159"/>
      <c r="O610" s="162"/>
      <c r="P610" s="162"/>
      <c r="Q610" s="162"/>
    </row>
    <row r="611" spans="1:17">
      <c r="A611" s="7"/>
      <c r="B611" s="17"/>
      <c r="C611" s="162"/>
      <c r="D611" s="162"/>
      <c r="E611" s="159"/>
      <c r="F611" s="162"/>
      <c r="G611" s="162"/>
      <c r="H611" s="159"/>
      <c r="I611" s="162"/>
      <c r="J611" s="159"/>
      <c r="K611" s="162"/>
      <c r="L611" s="159"/>
      <c r="M611" s="162"/>
      <c r="N611" s="159"/>
      <c r="O611" s="162"/>
      <c r="P611" s="162"/>
      <c r="Q611" s="162"/>
    </row>
    <row r="612" spans="1:17">
      <c r="A612" s="7"/>
      <c r="B612" s="17"/>
      <c r="C612" s="162"/>
      <c r="D612" s="162"/>
      <c r="E612" s="159"/>
      <c r="F612" s="162"/>
      <c r="G612" s="162"/>
      <c r="H612" s="159"/>
      <c r="I612" s="162"/>
      <c r="J612" s="159"/>
      <c r="K612" s="162"/>
      <c r="L612" s="159"/>
      <c r="M612" s="162"/>
      <c r="N612" s="159"/>
      <c r="O612" s="162"/>
      <c r="P612" s="162"/>
      <c r="Q612" s="162"/>
    </row>
    <row r="613" spans="1:17">
      <c r="A613" s="7"/>
      <c r="B613" s="17"/>
      <c r="C613" s="162"/>
      <c r="D613" s="162"/>
      <c r="E613" s="159"/>
      <c r="F613" s="162"/>
      <c r="G613" s="162"/>
      <c r="H613" s="159"/>
      <c r="I613" s="162"/>
      <c r="J613" s="159"/>
      <c r="K613" s="162"/>
      <c r="L613" s="159"/>
      <c r="M613" s="162"/>
      <c r="N613" s="159"/>
      <c r="O613" s="162"/>
      <c r="P613" s="162"/>
      <c r="Q613" s="162"/>
    </row>
    <row r="614" spans="1:17">
      <c r="A614" s="7"/>
      <c r="B614" s="17"/>
      <c r="C614" s="162"/>
      <c r="D614" s="162"/>
      <c r="E614" s="159"/>
      <c r="F614" s="162"/>
      <c r="G614" s="162"/>
      <c r="H614" s="159"/>
      <c r="I614" s="162"/>
      <c r="J614" s="159"/>
      <c r="K614" s="162"/>
      <c r="L614" s="159"/>
      <c r="M614" s="162"/>
      <c r="N614" s="159"/>
      <c r="O614" s="162"/>
      <c r="P614" s="162"/>
      <c r="Q614" s="162"/>
    </row>
    <row r="615" spans="1:17">
      <c r="A615" s="7"/>
      <c r="B615" s="17"/>
      <c r="C615" s="162"/>
      <c r="D615" s="162"/>
      <c r="E615" s="159"/>
      <c r="F615" s="162"/>
      <c r="G615" s="162"/>
      <c r="H615" s="159"/>
      <c r="I615" s="162"/>
      <c r="J615" s="159"/>
      <c r="K615" s="162"/>
      <c r="L615" s="159"/>
      <c r="M615" s="162"/>
      <c r="N615" s="159"/>
      <c r="O615" s="162"/>
      <c r="P615" s="162"/>
      <c r="Q615" s="162"/>
    </row>
    <row r="616" spans="1:17">
      <c r="A616" s="7"/>
      <c r="B616" s="17"/>
      <c r="C616" s="162"/>
      <c r="D616" s="162"/>
      <c r="E616" s="159"/>
      <c r="F616" s="162"/>
      <c r="G616" s="162"/>
      <c r="H616" s="159"/>
      <c r="I616" s="162"/>
      <c r="J616" s="159"/>
      <c r="K616" s="162"/>
      <c r="L616" s="159"/>
      <c r="M616" s="162"/>
      <c r="N616" s="159"/>
      <c r="O616" s="162"/>
      <c r="P616" s="162"/>
      <c r="Q616" s="162"/>
    </row>
    <row r="617" spans="1:17">
      <c r="A617" s="7"/>
      <c r="B617" s="17"/>
      <c r="C617" s="162"/>
      <c r="D617" s="162"/>
      <c r="E617" s="159"/>
      <c r="F617" s="162"/>
      <c r="G617" s="162"/>
      <c r="H617" s="159"/>
      <c r="I617" s="162"/>
      <c r="J617" s="159"/>
      <c r="K617" s="162"/>
      <c r="L617" s="159"/>
      <c r="M617" s="162"/>
      <c r="N617" s="159"/>
      <c r="O617" s="162"/>
      <c r="P617" s="162"/>
      <c r="Q617" s="162"/>
    </row>
    <row r="618" spans="1:17">
      <c r="A618" s="7"/>
      <c r="B618" s="17"/>
      <c r="C618" s="162"/>
      <c r="D618" s="162"/>
      <c r="E618" s="159"/>
      <c r="F618" s="162"/>
      <c r="G618" s="162"/>
      <c r="H618" s="159"/>
      <c r="I618" s="162"/>
      <c r="J618" s="159"/>
      <c r="K618" s="162"/>
      <c r="L618" s="159"/>
      <c r="M618" s="162"/>
      <c r="N618" s="159"/>
      <c r="O618" s="162"/>
      <c r="P618" s="162"/>
      <c r="Q618" s="162"/>
    </row>
    <row r="619" spans="1:17">
      <c r="A619" s="7"/>
      <c r="B619" s="17"/>
      <c r="C619" s="162"/>
      <c r="D619" s="162"/>
      <c r="E619" s="159"/>
      <c r="F619" s="162"/>
      <c r="G619" s="162"/>
      <c r="H619" s="159"/>
      <c r="I619" s="162"/>
      <c r="J619" s="159"/>
      <c r="K619" s="162"/>
      <c r="L619" s="159"/>
      <c r="M619" s="162"/>
      <c r="N619" s="159"/>
      <c r="O619" s="162"/>
      <c r="P619" s="162"/>
      <c r="Q619" s="162"/>
    </row>
    <row r="620" spans="1:17">
      <c r="A620" s="7"/>
      <c r="B620" s="17"/>
      <c r="C620" s="162"/>
      <c r="D620" s="162"/>
      <c r="E620" s="159"/>
      <c r="F620" s="162"/>
      <c r="G620" s="162"/>
      <c r="H620" s="159"/>
      <c r="I620" s="162"/>
      <c r="J620" s="159"/>
      <c r="K620" s="162"/>
      <c r="L620" s="159"/>
      <c r="M620" s="162"/>
      <c r="N620" s="159"/>
      <c r="O620" s="162"/>
      <c r="P620" s="162"/>
      <c r="Q620" s="162"/>
    </row>
    <row r="621" spans="1:17">
      <c r="A621" s="7"/>
      <c r="B621" s="17"/>
      <c r="C621" s="162"/>
      <c r="D621" s="162"/>
      <c r="E621" s="159"/>
      <c r="F621" s="162"/>
      <c r="G621" s="162"/>
      <c r="H621" s="159"/>
      <c r="I621" s="162"/>
      <c r="J621" s="159"/>
      <c r="K621" s="162"/>
      <c r="L621" s="159"/>
      <c r="M621" s="162"/>
      <c r="N621" s="159"/>
      <c r="O621" s="162"/>
      <c r="P621" s="162"/>
      <c r="Q621" s="162"/>
    </row>
    <row r="622" spans="1:17">
      <c r="A622" s="7"/>
      <c r="B622" s="17"/>
      <c r="C622" s="162"/>
      <c r="D622" s="162"/>
      <c r="E622" s="159"/>
      <c r="F622" s="162"/>
      <c r="G622" s="162"/>
      <c r="H622" s="159"/>
      <c r="I622" s="162"/>
      <c r="J622" s="159"/>
      <c r="K622" s="162"/>
      <c r="L622" s="159"/>
      <c r="M622" s="162"/>
      <c r="N622" s="159"/>
      <c r="O622" s="162"/>
      <c r="P622" s="162"/>
      <c r="Q622" s="162"/>
    </row>
    <row r="623" spans="1:17">
      <c r="A623" s="7"/>
      <c r="B623" s="17"/>
      <c r="C623" s="162"/>
      <c r="D623" s="162"/>
      <c r="E623" s="159"/>
      <c r="F623" s="162"/>
      <c r="G623" s="162"/>
      <c r="H623" s="159"/>
      <c r="I623" s="162"/>
      <c r="J623" s="159"/>
      <c r="K623" s="162"/>
      <c r="L623" s="159"/>
      <c r="M623" s="162"/>
      <c r="N623" s="159"/>
      <c r="O623" s="162"/>
      <c r="P623" s="162"/>
      <c r="Q623" s="162"/>
    </row>
    <row r="624" spans="1:17">
      <c r="A624" s="7"/>
      <c r="B624" s="17"/>
      <c r="C624" s="162"/>
      <c r="D624" s="162"/>
      <c r="E624" s="159"/>
      <c r="F624" s="162"/>
      <c r="G624" s="162"/>
      <c r="H624" s="159"/>
      <c r="I624" s="162"/>
      <c r="J624" s="159"/>
      <c r="K624" s="162"/>
      <c r="L624" s="159"/>
      <c r="M624" s="162"/>
      <c r="N624" s="159"/>
      <c r="O624" s="162"/>
      <c r="P624" s="162"/>
      <c r="Q624" s="162"/>
    </row>
    <row r="625" spans="1:17">
      <c r="A625" s="7"/>
      <c r="B625" s="17"/>
      <c r="C625" s="162"/>
      <c r="D625" s="162"/>
      <c r="E625" s="159"/>
      <c r="F625" s="162"/>
      <c r="G625" s="162"/>
      <c r="H625" s="159"/>
      <c r="I625" s="162"/>
      <c r="J625" s="159"/>
      <c r="K625" s="162"/>
      <c r="L625" s="159"/>
      <c r="M625" s="162"/>
      <c r="N625" s="159"/>
      <c r="O625" s="162"/>
      <c r="P625" s="162"/>
      <c r="Q625" s="162"/>
    </row>
    <row r="626" spans="1:17">
      <c r="A626" s="7"/>
      <c r="B626" s="17"/>
      <c r="C626" s="162"/>
      <c r="D626" s="162"/>
      <c r="E626" s="159"/>
      <c r="F626" s="162"/>
      <c r="G626" s="162"/>
      <c r="H626" s="159"/>
      <c r="I626" s="162"/>
      <c r="J626" s="159"/>
      <c r="K626" s="162"/>
      <c r="L626" s="159"/>
      <c r="M626" s="162"/>
      <c r="N626" s="159"/>
      <c r="O626" s="162"/>
      <c r="P626" s="162"/>
      <c r="Q626" s="162"/>
    </row>
    <row r="627" spans="1:17">
      <c r="A627" s="7"/>
      <c r="B627" s="17"/>
      <c r="C627" s="162"/>
      <c r="D627" s="162"/>
      <c r="E627" s="159"/>
      <c r="F627" s="162"/>
      <c r="G627" s="162"/>
      <c r="H627" s="159"/>
      <c r="I627" s="162"/>
      <c r="J627" s="159"/>
      <c r="K627" s="162"/>
      <c r="L627" s="159"/>
      <c r="M627" s="162"/>
      <c r="N627" s="159"/>
      <c r="O627" s="162"/>
      <c r="P627" s="162"/>
      <c r="Q627" s="162"/>
    </row>
    <row r="628" spans="1:17">
      <c r="A628" s="7"/>
      <c r="B628" s="17"/>
      <c r="C628" s="162"/>
      <c r="D628" s="162"/>
      <c r="E628" s="159"/>
      <c r="F628" s="162"/>
      <c r="G628" s="162"/>
      <c r="H628" s="159"/>
      <c r="I628" s="162"/>
      <c r="J628" s="159"/>
      <c r="K628" s="162"/>
      <c r="L628" s="159"/>
      <c r="M628" s="162"/>
      <c r="N628" s="159"/>
      <c r="O628" s="162"/>
      <c r="P628" s="162"/>
      <c r="Q628" s="162"/>
    </row>
    <row r="629" spans="1:17">
      <c r="A629" s="7"/>
      <c r="B629" s="17"/>
      <c r="C629" s="162"/>
      <c r="D629" s="162"/>
      <c r="E629" s="159"/>
      <c r="F629" s="162"/>
      <c r="G629" s="162"/>
      <c r="H629" s="159"/>
      <c r="I629" s="162"/>
      <c r="J629" s="159"/>
      <c r="K629" s="162"/>
      <c r="L629" s="159"/>
      <c r="M629" s="162"/>
      <c r="N629" s="159"/>
      <c r="O629" s="162"/>
      <c r="P629" s="162"/>
      <c r="Q629" s="162"/>
    </row>
    <row r="630" spans="1:17">
      <c r="A630" s="7"/>
      <c r="B630" s="17"/>
      <c r="C630" s="162"/>
      <c r="D630" s="162"/>
      <c r="E630" s="159"/>
      <c r="F630" s="162"/>
      <c r="G630" s="162"/>
      <c r="H630" s="159"/>
      <c r="I630" s="162"/>
      <c r="J630" s="159"/>
      <c r="K630" s="162"/>
      <c r="L630" s="159"/>
      <c r="M630" s="162"/>
      <c r="N630" s="159"/>
      <c r="O630" s="162"/>
      <c r="P630" s="162"/>
      <c r="Q630" s="162"/>
    </row>
    <row r="631" spans="1:17">
      <c r="A631" s="7"/>
      <c r="B631" s="17"/>
      <c r="C631" s="162"/>
      <c r="D631" s="162"/>
      <c r="E631" s="159"/>
      <c r="F631" s="162"/>
      <c r="G631" s="162"/>
      <c r="H631" s="159"/>
      <c r="I631" s="162"/>
      <c r="J631" s="159"/>
      <c r="K631" s="162"/>
      <c r="L631" s="159"/>
      <c r="M631" s="162"/>
      <c r="N631" s="159"/>
      <c r="O631" s="162"/>
      <c r="P631" s="162"/>
      <c r="Q631" s="162"/>
    </row>
    <row r="632" spans="1:17">
      <c r="A632" s="7"/>
      <c r="B632" s="17"/>
      <c r="C632" s="162"/>
      <c r="D632" s="162"/>
      <c r="E632" s="159"/>
      <c r="F632" s="162"/>
      <c r="G632" s="162"/>
      <c r="H632" s="159"/>
      <c r="I632" s="162"/>
      <c r="J632" s="159"/>
      <c r="K632" s="162"/>
      <c r="L632" s="159"/>
      <c r="M632" s="162"/>
      <c r="N632" s="159"/>
      <c r="O632" s="162"/>
      <c r="P632" s="162"/>
      <c r="Q632" s="162"/>
    </row>
    <row r="633" spans="1:17">
      <c r="A633" s="7"/>
      <c r="B633" s="17"/>
      <c r="C633" s="162"/>
      <c r="D633" s="162"/>
      <c r="E633" s="159"/>
      <c r="F633" s="162"/>
      <c r="G633" s="162"/>
      <c r="H633" s="159"/>
      <c r="I633" s="162"/>
      <c r="J633" s="159"/>
      <c r="K633" s="162"/>
      <c r="L633" s="159"/>
      <c r="M633" s="162"/>
      <c r="N633" s="159"/>
      <c r="O633" s="162"/>
      <c r="P633" s="162"/>
      <c r="Q633" s="162"/>
    </row>
    <row r="634" spans="1:17">
      <c r="A634" s="7"/>
      <c r="B634" s="17"/>
      <c r="C634" s="162"/>
      <c r="D634" s="162"/>
      <c r="E634" s="159"/>
      <c r="F634" s="162"/>
      <c r="G634" s="162"/>
      <c r="H634" s="159"/>
      <c r="I634" s="162"/>
      <c r="J634" s="159"/>
      <c r="K634" s="162"/>
      <c r="L634" s="159"/>
      <c r="M634" s="162"/>
      <c r="N634" s="159"/>
      <c r="O634" s="162"/>
      <c r="P634" s="162"/>
      <c r="Q634" s="162"/>
    </row>
    <row r="635" spans="1:17">
      <c r="A635" s="7"/>
      <c r="B635" s="17"/>
      <c r="C635" s="162"/>
      <c r="D635" s="162"/>
      <c r="E635" s="159"/>
      <c r="F635" s="162"/>
      <c r="G635" s="162"/>
      <c r="H635" s="159"/>
      <c r="I635" s="162"/>
      <c r="J635" s="159"/>
      <c r="K635" s="162"/>
      <c r="L635" s="159"/>
      <c r="M635" s="162"/>
      <c r="N635" s="159"/>
      <c r="O635" s="162"/>
      <c r="P635" s="162"/>
      <c r="Q635" s="162"/>
    </row>
    <row r="636" spans="1:17">
      <c r="A636" s="7"/>
      <c r="B636" s="17"/>
      <c r="C636" s="162"/>
      <c r="D636" s="162"/>
      <c r="E636" s="159"/>
      <c r="F636" s="162"/>
      <c r="G636" s="162"/>
      <c r="H636" s="159"/>
      <c r="I636" s="162"/>
      <c r="J636" s="159"/>
      <c r="K636" s="162"/>
      <c r="L636" s="159"/>
      <c r="M636" s="162"/>
      <c r="N636" s="159"/>
      <c r="O636" s="162"/>
      <c r="P636" s="162"/>
      <c r="Q636" s="162"/>
    </row>
    <row r="637" spans="1:17">
      <c r="A637" s="7"/>
      <c r="B637" s="17"/>
      <c r="C637" s="162"/>
      <c r="D637" s="162"/>
      <c r="E637" s="159"/>
      <c r="F637" s="162"/>
      <c r="G637" s="162"/>
      <c r="H637" s="159"/>
      <c r="I637" s="162"/>
      <c r="J637" s="159"/>
      <c r="K637" s="162"/>
      <c r="L637" s="159"/>
      <c r="M637" s="162"/>
      <c r="N637" s="159"/>
      <c r="O637" s="162"/>
      <c r="P637" s="162"/>
      <c r="Q637" s="162"/>
    </row>
    <row r="638" spans="1:17">
      <c r="A638" s="7"/>
      <c r="B638" s="17"/>
      <c r="C638" s="162"/>
      <c r="D638" s="162"/>
      <c r="E638" s="159"/>
      <c r="F638" s="162"/>
      <c r="G638" s="162"/>
      <c r="H638" s="159"/>
      <c r="I638" s="162"/>
      <c r="J638" s="159"/>
      <c r="K638" s="162"/>
      <c r="L638" s="159"/>
      <c r="M638" s="162"/>
      <c r="N638" s="159"/>
      <c r="O638" s="162"/>
      <c r="P638" s="162"/>
      <c r="Q638" s="162"/>
    </row>
    <row r="639" spans="1:17">
      <c r="A639" s="7"/>
      <c r="B639" s="17"/>
      <c r="C639" s="162"/>
      <c r="D639" s="162"/>
      <c r="E639" s="159"/>
      <c r="F639" s="162"/>
      <c r="G639" s="162"/>
      <c r="H639" s="159"/>
      <c r="I639" s="162"/>
      <c r="J639" s="159"/>
      <c r="K639" s="162"/>
      <c r="L639" s="159"/>
      <c r="M639" s="162"/>
      <c r="N639" s="159"/>
      <c r="O639" s="162"/>
      <c r="P639" s="162"/>
      <c r="Q639" s="162"/>
    </row>
    <row r="640" spans="1:17">
      <c r="A640" s="7"/>
      <c r="B640" s="17"/>
      <c r="C640" s="162"/>
      <c r="D640" s="162"/>
      <c r="E640" s="159"/>
      <c r="F640" s="162"/>
      <c r="G640" s="162"/>
      <c r="H640" s="159"/>
      <c r="I640" s="162"/>
      <c r="J640" s="159"/>
      <c r="K640" s="162"/>
      <c r="L640" s="159"/>
      <c r="M640" s="162"/>
      <c r="N640" s="159"/>
      <c r="O640" s="162"/>
      <c r="P640" s="162"/>
      <c r="Q640" s="162"/>
    </row>
    <row r="641" spans="1:17">
      <c r="A641" s="7"/>
      <c r="B641" s="17"/>
      <c r="C641" s="162"/>
      <c r="D641" s="162"/>
      <c r="E641" s="159"/>
      <c r="F641" s="162"/>
      <c r="G641" s="162"/>
      <c r="H641" s="159"/>
      <c r="I641" s="162"/>
      <c r="J641" s="159"/>
      <c r="K641" s="162"/>
      <c r="L641" s="159"/>
      <c r="M641" s="162"/>
      <c r="N641" s="159"/>
      <c r="O641" s="162"/>
      <c r="P641" s="162"/>
      <c r="Q641" s="162"/>
    </row>
    <row r="642" spans="1:17">
      <c r="A642" s="7"/>
      <c r="B642" s="17"/>
      <c r="C642" s="162"/>
      <c r="D642" s="162"/>
      <c r="E642" s="159"/>
      <c r="F642" s="162"/>
      <c r="G642" s="162"/>
      <c r="H642" s="159"/>
      <c r="I642" s="162"/>
      <c r="J642" s="159"/>
      <c r="K642" s="162"/>
      <c r="L642" s="159"/>
      <c r="M642" s="162"/>
      <c r="N642" s="159"/>
      <c r="O642" s="162"/>
      <c r="P642" s="162"/>
      <c r="Q642" s="162"/>
    </row>
    <row r="643" spans="1:17">
      <c r="A643" s="7"/>
      <c r="B643" s="17"/>
      <c r="C643" s="162"/>
      <c r="D643" s="162"/>
      <c r="E643" s="159"/>
      <c r="F643" s="162"/>
      <c r="G643" s="162"/>
      <c r="H643" s="159"/>
      <c r="I643" s="162"/>
      <c r="J643" s="159"/>
      <c r="K643" s="162"/>
      <c r="L643" s="159"/>
      <c r="M643" s="162"/>
      <c r="N643" s="159"/>
      <c r="O643" s="162"/>
      <c r="P643" s="162"/>
      <c r="Q643" s="162"/>
    </row>
    <row r="644" spans="1:17">
      <c r="A644" s="7"/>
      <c r="B644" s="17"/>
      <c r="C644" s="162"/>
      <c r="D644" s="162"/>
      <c r="E644" s="159"/>
      <c r="F644" s="162"/>
      <c r="G644" s="162"/>
      <c r="H644" s="159"/>
      <c r="I644" s="162"/>
      <c r="J644" s="159"/>
      <c r="K644" s="162"/>
      <c r="L644" s="159"/>
      <c r="M644" s="162"/>
      <c r="N644" s="159"/>
      <c r="O644" s="162"/>
      <c r="P644" s="162"/>
      <c r="Q644" s="162"/>
    </row>
    <row r="645" spans="1:17">
      <c r="A645" s="7"/>
      <c r="B645" s="17"/>
      <c r="C645" s="162"/>
      <c r="D645" s="162"/>
      <c r="E645" s="159"/>
      <c r="F645" s="162"/>
      <c r="G645" s="162"/>
      <c r="H645" s="159"/>
      <c r="I645" s="162"/>
      <c r="J645" s="159"/>
      <c r="K645" s="162"/>
      <c r="L645" s="159"/>
      <c r="M645" s="162"/>
      <c r="N645" s="159"/>
      <c r="O645" s="162"/>
      <c r="P645" s="162"/>
      <c r="Q645" s="162"/>
    </row>
    <row r="646" spans="1:17">
      <c r="A646" s="7"/>
      <c r="B646" s="17"/>
      <c r="C646" s="162"/>
      <c r="D646" s="162"/>
      <c r="E646" s="159"/>
      <c r="F646" s="162"/>
      <c r="G646" s="162"/>
      <c r="H646" s="159"/>
      <c r="I646" s="162"/>
      <c r="J646" s="159"/>
      <c r="K646" s="162"/>
      <c r="L646" s="159"/>
      <c r="M646" s="162"/>
      <c r="N646" s="159"/>
      <c r="O646" s="162"/>
      <c r="P646" s="162"/>
      <c r="Q646" s="162"/>
    </row>
    <row r="647" spans="1:17">
      <c r="A647" s="7"/>
      <c r="B647" s="17"/>
      <c r="C647" s="162"/>
      <c r="D647" s="162"/>
      <c r="E647" s="159"/>
      <c r="F647" s="162"/>
      <c r="G647" s="162"/>
      <c r="H647" s="159"/>
      <c r="I647" s="162"/>
      <c r="J647" s="159"/>
      <c r="K647" s="162"/>
      <c r="L647" s="159"/>
      <c r="M647" s="162"/>
      <c r="N647" s="159"/>
      <c r="O647" s="162"/>
      <c r="P647" s="162"/>
      <c r="Q647" s="162"/>
    </row>
    <row r="648" spans="1:17">
      <c r="A648" s="7"/>
      <c r="B648" s="17"/>
      <c r="C648" s="162"/>
      <c r="D648" s="162"/>
      <c r="E648" s="159"/>
      <c r="F648" s="162"/>
      <c r="G648" s="162"/>
      <c r="H648" s="159"/>
      <c r="I648" s="162"/>
      <c r="J648" s="159"/>
      <c r="K648" s="162"/>
      <c r="L648" s="159"/>
      <c r="M648" s="162"/>
      <c r="N648" s="159"/>
      <c r="O648" s="162"/>
      <c r="P648" s="162"/>
      <c r="Q648" s="162"/>
    </row>
    <row r="649" spans="1:17">
      <c r="A649" s="7"/>
      <c r="B649" s="17"/>
      <c r="C649" s="162"/>
      <c r="D649" s="162"/>
      <c r="E649" s="159"/>
      <c r="F649" s="162"/>
      <c r="G649" s="162"/>
      <c r="H649" s="159"/>
      <c r="I649" s="162"/>
      <c r="J649" s="159"/>
      <c r="K649" s="162"/>
      <c r="L649" s="159"/>
      <c r="M649" s="162"/>
      <c r="N649" s="159"/>
      <c r="O649" s="162"/>
      <c r="P649" s="162"/>
      <c r="Q649" s="162"/>
    </row>
    <row r="650" spans="1:17">
      <c r="A650" s="7"/>
      <c r="B650" s="17"/>
      <c r="C650" s="162"/>
      <c r="D650" s="162"/>
      <c r="E650" s="159"/>
      <c r="F650" s="162"/>
      <c r="G650" s="162"/>
      <c r="H650" s="159"/>
      <c r="I650" s="162"/>
      <c r="J650" s="159"/>
      <c r="K650" s="162"/>
      <c r="L650" s="159"/>
      <c r="M650" s="162"/>
      <c r="N650" s="159"/>
      <c r="O650" s="162"/>
      <c r="P650" s="162"/>
      <c r="Q650" s="162"/>
    </row>
    <row r="651" spans="1:17">
      <c r="A651" s="7"/>
      <c r="B651" s="17"/>
      <c r="C651" s="162"/>
      <c r="D651" s="162"/>
      <c r="E651" s="159"/>
      <c r="F651" s="162"/>
      <c r="G651" s="162"/>
      <c r="H651" s="159"/>
      <c r="I651" s="162"/>
      <c r="J651" s="159"/>
      <c r="K651" s="162"/>
      <c r="L651" s="159"/>
      <c r="M651" s="162"/>
      <c r="N651" s="159"/>
      <c r="O651" s="162"/>
      <c r="P651" s="162"/>
      <c r="Q651" s="162"/>
    </row>
    <row r="652" spans="1:17">
      <c r="A652" s="7"/>
      <c r="B652" s="17"/>
      <c r="C652" s="162"/>
      <c r="D652" s="162"/>
      <c r="E652" s="159"/>
      <c r="F652" s="162"/>
      <c r="G652" s="162"/>
      <c r="H652" s="159"/>
      <c r="I652" s="162"/>
      <c r="J652" s="159"/>
      <c r="K652" s="162"/>
      <c r="L652" s="159"/>
      <c r="M652" s="162"/>
      <c r="N652" s="159"/>
      <c r="O652" s="162"/>
      <c r="P652" s="162"/>
      <c r="Q652" s="162"/>
    </row>
    <row r="653" spans="1:17">
      <c r="A653" s="7"/>
      <c r="B653" s="17"/>
      <c r="C653" s="162"/>
      <c r="D653" s="162"/>
      <c r="E653" s="159"/>
      <c r="F653" s="162"/>
      <c r="G653" s="162"/>
      <c r="H653" s="159"/>
      <c r="I653" s="162"/>
      <c r="J653" s="159"/>
      <c r="K653" s="162"/>
      <c r="L653" s="159"/>
      <c r="M653" s="162"/>
      <c r="N653" s="159"/>
      <c r="O653" s="162"/>
      <c r="P653" s="162"/>
      <c r="Q653" s="162"/>
    </row>
    <row r="654" spans="1:17">
      <c r="A654" s="7"/>
      <c r="B654" s="17"/>
      <c r="C654" s="162"/>
      <c r="D654" s="162"/>
      <c r="E654" s="159"/>
      <c r="F654" s="162"/>
      <c r="G654" s="162"/>
      <c r="H654" s="159"/>
      <c r="I654" s="162"/>
      <c r="J654" s="159"/>
      <c r="K654" s="162"/>
      <c r="L654" s="159"/>
      <c r="M654" s="162"/>
      <c r="N654" s="159"/>
      <c r="O654" s="162"/>
      <c r="P654" s="162"/>
      <c r="Q654" s="162"/>
    </row>
    <row r="655" spans="1:17">
      <c r="A655" s="7"/>
      <c r="B655" s="17"/>
      <c r="C655" s="162"/>
      <c r="D655" s="162"/>
      <c r="E655" s="159"/>
      <c r="F655" s="162"/>
      <c r="G655" s="162"/>
      <c r="H655" s="159"/>
      <c r="I655" s="162"/>
      <c r="J655" s="159"/>
      <c r="K655" s="162"/>
      <c r="L655" s="159"/>
      <c r="M655" s="162"/>
      <c r="N655" s="159"/>
      <c r="O655" s="162"/>
      <c r="P655" s="162"/>
      <c r="Q655" s="162"/>
    </row>
    <row r="656" spans="1:17">
      <c r="A656" s="7"/>
      <c r="B656" s="17"/>
      <c r="C656" s="162"/>
      <c r="D656" s="162"/>
      <c r="E656" s="159"/>
      <c r="F656" s="162"/>
      <c r="G656" s="162"/>
      <c r="H656" s="159"/>
      <c r="I656" s="162"/>
      <c r="J656" s="159"/>
      <c r="K656" s="162"/>
      <c r="L656" s="159"/>
      <c r="M656" s="162"/>
      <c r="N656" s="159"/>
      <c r="O656" s="162"/>
      <c r="P656" s="162"/>
      <c r="Q656" s="162"/>
    </row>
    <row r="657" spans="1:17">
      <c r="A657" s="7"/>
      <c r="B657" s="17"/>
      <c r="C657" s="162"/>
      <c r="D657" s="162"/>
      <c r="E657" s="159"/>
      <c r="F657" s="162"/>
      <c r="G657" s="162"/>
      <c r="H657" s="159"/>
      <c r="I657" s="162"/>
      <c r="J657" s="159"/>
      <c r="K657" s="162"/>
      <c r="L657" s="159"/>
      <c r="M657" s="162"/>
      <c r="N657" s="159"/>
      <c r="O657" s="162"/>
      <c r="P657" s="162"/>
      <c r="Q657" s="162"/>
    </row>
    <row r="658" spans="1:17">
      <c r="A658" s="7"/>
      <c r="B658" s="17"/>
      <c r="C658" s="162"/>
      <c r="D658" s="162"/>
      <c r="E658" s="159"/>
      <c r="F658" s="162"/>
      <c r="G658" s="162"/>
      <c r="H658" s="159"/>
      <c r="I658" s="162"/>
      <c r="J658" s="159"/>
      <c r="K658" s="162"/>
      <c r="L658" s="159"/>
      <c r="M658" s="162"/>
      <c r="N658" s="159"/>
      <c r="O658" s="162"/>
      <c r="P658" s="162"/>
      <c r="Q658" s="162"/>
    </row>
    <row r="659" spans="1:17">
      <c r="A659" s="7"/>
      <c r="B659" s="17"/>
      <c r="C659" s="162"/>
      <c r="D659" s="162"/>
      <c r="E659" s="159"/>
      <c r="F659" s="162"/>
      <c r="G659" s="162"/>
      <c r="H659" s="159"/>
      <c r="I659" s="162"/>
      <c r="J659" s="159"/>
      <c r="K659" s="162"/>
      <c r="L659" s="159"/>
      <c r="M659" s="162"/>
      <c r="N659" s="159"/>
      <c r="O659" s="162"/>
      <c r="P659" s="162"/>
      <c r="Q659" s="162"/>
    </row>
    <row r="660" spans="1:17">
      <c r="A660" s="7"/>
      <c r="B660" s="17"/>
      <c r="C660" s="162"/>
      <c r="D660" s="162"/>
      <c r="E660" s="159"/>
      <c r="F660" s="162"/>
      <c r="G660" s="162"/>
      <c r="H660" s="159"/>
      <c r="I660" s="162"/>
      <c r="J660" s="159"/>
      <c r="K660" s="162"/>
      <c r="L660" s="159"/>
      <c r="M660" s="162"/>
      <c r="N660" s="159"/>
      <c r="O660" s="162"/>
      <c r="P660" s="162"/>
      <c r="Q660" s="162"/>
    </row>
    <row r="661" spans="1:17">
      <c r="A661" s="7"/>
      <c r="B661" s="17"/>
      <c r="C661" s="162"/>
      <c r="D661" s="162"/>
      <c r="E661" s="159"/>
      <c r="F661" s="162"/>
      <c r="G661" s="162"/>
      <c r="H661" s="159"/>
      <c r="I661" s="162"/>
      <c r="J661" s="159"/>
      <c r="K661" s="162"/>
      <c r="L661" s="159"/>
      <c r="M661" s="162"/>
      <c r="N661" s="159"/>
      <c r="O661" s="162"/>
      <c r="P661" s="162"/>
      <c r="Q661" s="162"/>
    </row>
    <row r="662" spans="1:17">
      <c r="A662" s="7"/>
      <c r="B662" s="17"/>
      <c r="C662" s="162"/>
      <c r="D662" s="162"/>
      <c r="E662" s="159"/>
      <c r="F662" s="162"/>
      <c r="G662" s="162"/>
      <c r="H662" s="159"/>
      <c r="I662" s="162"/>
      <c r="J662" s="159"/>
      <c r="K662" s="162"/>
      <c r="L662" s="159"/>
      <c r="M662" s="162"/>
      <c r="N662" s="159"/>
      <c r="O662" s="162"/>
      <c r="P662" s="162"/>
      <c r="Q662" s="162"/>
    </row>
    <row r="663" spans="1:17">
      <c r="A663" s="7"/>
      <c r="B663" s="17"/>
      <c r="C663" s="162"/>
      <c r="D663" s="162"/>
      <c r="E663" s="159"/>
      <c r="F663" s="162"/>
      <c r="G663" s="162"/>
      <c r="H663" s="159"/>
      <c r="I663" s="162"/>
      <c r="J663" s="159"/>
      <c r="K663" s="162"/>
      <c r="L663" s="159"/>
      <c r="M663" s="162"/>
      <c r="N663" s="159"/>
      <c r="O663" s="162"/>
      <c r="P663" s="162"/>
      <c r="Q663" s="162"/>
    </row>
    <row r="664" spans="1:17">
      <c r="A664" s="7"/>
      <c r="B664" s="17"/>
      <c r="C664" s="162"/>
      <c r="D664" s="162"/>
      <c r="E664" s="159"/>
      <c r="F664" s="162"/>
      <c r="G664" s="162"/>
      <c r="H664" s="159"/>
      <c r="I664" s="162"/>
      <c r="J664" s="159"/>
      <c r="K664" s="162"/>
      <c r="L664" s="159"/>
      <c r="M664" s="162"/>
      <c r="N664" s="159"/>
      <c r="O664" s="162"/>
      <c r="P664" s="162"/>
      <c r="Q664" s="162"/>
    </row>
    <row r="665" spans="1:17">
      <c r="A665" s="7"/>
      <c r="B665" s="17"/>
      <c r="C665" s="162"/>
      <c r="D665" s="162"/>
      <c r="E665" s="159"/>
      <c r="F665" s="162"/>
      <c r="G665" s="162"/>
      <c r="H665" s="159"/>
      <c r="I665" s="162"/>
      <c r="J665" s="159"/>
      <c r="K665" s="162"/>
      <c r="L665" s="159"/>
      <c r="M665" s="162"/>
      <c r="N665" s="159"/>
      <c r="O665" s="162"/>
      <c r="P665" s="162"/>
      <c r="Q665" s="162"/>
    </row>
    <row r="666" spans="1:17">
      <c r="A666" s="7"/>
      <c r="B666" s="17"/>
      <c r="C666" s="162"/>
      <c r="D666" s="162"/>
      <c r="E666" s="159"/>
      <c r="F666" s="162"/>
      <c r="G666" s="162"/>
      <c r="H666" s="159"/>
      <c r="I666" s="162"/>
      <c r="J666" s="159"/>
      <c r="K666" s="162"/>
      <c r="L666" s="159"/>
      <c r="M666" s="162"/>
      <c r="N666" s="159"/>
      <c r="O666" s="162"/>
      <c r="P666" s="162"/>
      <c r="Q666" s="162"/>
    </row>
    <row r="667" spans="1:17">
      <c r="A667" s="7"/>
      <c r="B667" s="17"/>
      <c r="C667" s="162"/>
      <c r="D667" s="162"/>
      <c r="E667" s="159"/>
      <c r="F667" s="162"/>
      <c r="G667" s="162"/>
      <c r="H667" s="159"/>
      <c r="I667" s="162"/>
      <c r="J667" s="159"/>
      <c r="K667" s="162"/>
      <c r="L667" s="159"/>
      <c r="M667" s="162"/>
      <c r="N667" s="159"/>
      <c r="O667" s="162"/>
      <c r="P667" s="162"/>
      <c r="Q667" s="162"/>
    </row>
    <row r="668" spans="1:17">
      <c r="A668" s="7"/>
      <c r="B668" s="17"/>
      <c r="C668" s="162"/>
      <c r="D668" s="162"/>
      <c r="E668" s="159"/>
      <c r="F668" s="162"/>
      <c r="G668" s="162"/>
      <c r="H668" s="159"/>
      <c r="I668" s="162"/>
      <c r="J668" s="159"/>
      <c r="K668" s="162"/>
      <c r="L668" s="159"/>
      <c r="M668" s="162"/>
      <c r="N668" s="159"/>
      <c r="O668" s="162"/>
      <c r="P668" s="162"/>
      <c r="Q668" s="162"/>
    </row>
    <row r="669" spans="1:17">
      <c r="A669" s="7"/>
      <c r="B669" s="17"/>
      <c r="C669" s="162"/>
      <c r="D669" s="162"/>
      <c r="E669" s="159"/>
      <c r="F669" s="162"/>
      <c r="G669" s="162"/>
      <c r="H669" s="159"/>
      <c r="I669" s="162"/>
      <c r="J669" s="159"/>
      <c r="K669" s="162"/>
      <c r="L669" s="159"/>
      <c r="M669" s="162"/>
      <c r="N669" s="159"/>
      <c r="O669" s="162"/>
      <c r="P669" s="162"/>
      <c r="Q669" s="162"/>
    </row>
    <row r="670" spans="1:17">
      <c r="A670" s="7"/>
      <c r="B670" s="17"/>
      <c r="C670" s="162"/>
      <c r="D670" s="162"/>
      <c r="E670" s="159"/>
      <c r="F670" s="162"/>
      <c r="G670" s="162"/>
      <c r="H670" s="159"/>
      <c r="I670" s="162"/>
      <c r="J670" s="159"/>
      <c r="K670" s="162"/>
      <c r="L670" s="159"/>
      <c r="M670" s="162"/>
      <c r="N670" s="159"/>
      <c r="O670" s="162"/>
      <c r="P670" s="162"/>
      <c r="Q670" s="162"/>
    </row>
    <row r="671" spans="1:17">
      <c r="A671" s="7"/>
      <c r="B671" s="17"/>
      <c r="C671" s="162"/>
      <c r="D671" s="162"/>
      <c r="E671" s="159"/>
      <c r="F671" s="162"/>
      <c r="G671" s="162"/>
      <c r="H671" s="159"/>
      <c r="I671" s="162"/>
      <c r="J671" s="159"/>
      <c r="K671" s="162"/>
      <c r="L671" s="159"/>
      <c r="M671" s="162"/>
      <c r="N671" s="159"/>
      <c r="O671" s="162"/>
      <c r="P671" s="162"/>
      <c r="Q671" s="162"/>
    </row>
    <row r="672" spans="1:17">
      <c r="A672" s="7"/>
      <c r="B672" s="17"/>
      <c r="C672" s="162"/>
      <c r="D672" s="162"/>
      <c r="E672" s="159"/>
      <c r="F672" s="162"/>
      <c r="G672" s="162"/>
      <c r="H672" s="159"/>
      <c r="I672" s="162"/>
      <c r="J672" s="159"/>
      <c r="K672" s="162"/>
      <c r="L672" s="159"/>
      <c r="M672" s="162"/>
      <c r="N672" s="159"/>
      <c r="O672" s="162"/>
      <c r="P672" s="162"/>
      <c r="Q672" s="162"/>
    </row>
    <row r="673" spans="1:17">
      <c r="A673" s="7"/>
      <c r="B673" s="17"/>
      <c r="C673" s="162"/>
      <c r="D673" s="162"/>
      <c r="E673" s="159"/>
      <c r="F673" s="162"/>
      <c r="G673" s="162"/>
      <c r="H673" s="159"/>
      <c r="I673" s="162"/>
      <c r="J673" s="159"/>
      <c r="K673" s="162"/>
      <c r="L673" s="159"/>
      <c r="M673" s="162"/>
      <c r="N673" s="159"/>
      <c r="O673" s="162"/>
      <c r="P673" s="162"/>
      <c r="Q673" s="162"/>
    </row>
    <row r="674" spans="1:17">
      <c r="A674" s="7"/>
      <c r="B674" s="17"/>
      <c r="C674" s="162"/>
      <c r="D674" s="162"/>
      <c r="E674" s="159"/>
      <c r="F674" s="162"/>
      <c r="G674" s="162"/>
      <c r="H674" s="159"/>
      <c r="I674" s="162"/>
      <c r="J674" s="159"/>
      <c r="K674" s="162"/>
      <c r="L674" s="159"/>
      <c r="M674" s="162"/>
      <c r="N674" s="159"/>
      <c r="O674" s="162"/>
      <c r="P674" s="162"/>
      <c r="Q674" s="162"/>
    </row>
    <row r="675" spans="1:17">
      <c r="A675" s="7"/>
      <c r="B675" s="17"/>
      <c r="C675" s="162"/>
      <c r="D675" s="162"/>
      <c r="E675" s="159"/>
      <c r="F675" s="162"/>
      <c r="G675" s="162"/>
      <c r="H675" s="159"/>
      <c r="I675" s="162"/>
      <c r="J675" s="159"/>
      <c r="K675" s="162"/>
      <c r="L675" s="159"/>
      <c r="M675" s="162"/>
      <c r="N675" s="159"/>
      <c r="O675" s="162"/>
      <c r="P675" s="162"/>
      <c r="Q675" s="162"/>
    </row>
    <row r="676" spans="1:17">
      <c r="A676" s="7"/>
    </row>
    <row r="677" spans="1:17">
      <c r="A677" s="7"/>
    </row>
    <row r="678" spans="1:17">
      <c r="A678" s="7"/>
    </row>
    <row r="679" spans="1:17">
      <c r="A679" s="7"/>
    </row>
    <row r="680" spans="1:17">
      <c r="A680" s="7"/>
    </row>
    <row r="681" spans="1:17">
      <c r="A681" s="7"/>
    </row>
    <row r="682" spans="1:17">
      <c r="A682" s="7"/>
    </row>
    <row r="683" spans="1:17">
      <c r="A683" s="7"/>
    </row>
    <row r="684" spans="1:17">
      <c r="A684" s="7"/>
    </row>
  </sheetData>
  <mergeCells count="2">
    <mergeCell ref="A1:Q1"/>
    <mergeCell ref="A73:Q73"/>
  </mergeCells>
  <pageMargins left="0.7" right="0.2" top="0.75" bottom="0.75" header="0.3" footer="0.3"/>
  <pageSetup orientation="landscape" r:id="rId1"/>
</worksheet>
</file>

<file path=xl/worksheets/sheet24.xml><?xml version="1.0" encoding="utf-8"?>
<worksheet xmlns="http://schemas.openxmlformats.org/spreadsheetml/2006/main" xmlns:r="http://schemas.openxmlformats.org/officeDocument/2006/relationships">
  <sheetPr>
    <tabColor theme="6"/>
  </sheetPr>
  <dimension ref="A1:Q75"/>
  <sheetViews>
    <sheetView workbookViewId="0">
      <pane ySplit="3" topLeftCell="A4" activePane="bottomLeft" state="frozen"/>
      <selection activeCell="O8" sqref="O8:O9"/>
      <selection pane="bottomLeft" activeCell="T2" sqref="T2"/>
    </sheetView>
  </sheetViews>
  <sheetFormatPr defaultColWidth="10.33203125" defaultRowHeight="11.25"/>
  <cols>
    <col min="1" max="1" width="7.83203125" style="152" customWidth="1"/>
    <col min="2" max="2" width="6.83203125" style="148" customWidth="1"/>
    <col min="3" max="3" width="7.5" style="148" customWidth="1"/>
    <col min="4" max="4" width="8.33203125" style="148" customWidth="1"/>
    <col min="5" max="5" width="9" style="156" customWidth="1"/>
    <col min="6" max="6" width="8.33203125" style="148" customWidth="1"/>
    <col min="7" max="7" width="7.83203125" style="148" customWidth="1"/>
    <col min="8" max="8" width="8.5" style="156" customWidth="1"/>
    <col min="9" max="9" width="7.83203125" style="148" customWidth="1"/>
    <col min="10" max="10" width="8.6640625" style="156" customWidth="1"/>
    <col min="11" max="11" width="7.5" style="148" customWidth="1"/>
    <col min="12" max="12" width="9" style="156" customWidth="1"/>
    <col min="13" max="13" width="8.1640625" style="148" customWidth="1"/>
    <col min="14" max="14" width="7.83203125" style="156" customWidth="1"/>
    <col min="15" max="15" width="8.83203125" style="148" customWidth="1"/>
    <col min="16" max="16" width="8.5" style="148" customWidth="1"/>
    <col min="17" max="17" width="9.5" style="148" customWidth="1"/>
    <col min="18" max="16384" width="10.33203125" style="148"/>
  </cols>
  <sheetData>
    <row r="1" spans="1:17" ht="15.75">
      <c r="A1" s="875" t="s">
        <v>555</v>
      </c>
      <c r="B1" s="876"/>
      <c r="C1" s="876"/>
      <c r="D1" s="876"/>
      <c r="E1" s="877"/>
      <c r="F1" s="876"/>
      <c r="G1" s="876"/>
      <c r="H1" s="877"/>
      <c r="I1" s="876"/>
      <c r="J1" s="877"/>
      <c r="K1" s="876"/>
      <c r="L1" s="877"/>
      <c r="M1" s="876"/>
      <c r="N1" s="877"/>
      <c r="O1" s="876"/>
      <c r="P1" s="876"/>
      <c r="Q1" s="876"/>
    </row>
    <row r="2" spans="1:17" s="157" customFormat="1" ht="83.25" customHeight="1">
      <c r="A2" s="167" t="s">
        <v>66</v>
      </c>
      <c r="B2" s="149" t="s">
        <v>82</v>
      </c>
      <c r="C2" s="269" t="s">
        <v>285</v>
      </c>
      <c r="D2" s="269" t="s">
        <v>83</v>
      </c>
      <c r="E2" s="151" t="s">
        <v>84</v>
      </c>
      <c r="F2" s="604" t="s">
        <v>286</v>
      </c>
      <c r="G2" s="604" t="s">
        <v>177</v>
      </c>
      <c r="H2" s="151" t="s">
        <v>85</v>
      </c>
      <c r="I2" s="269" t="s">
        <v>86</v>
      </c>
      <c r="J2" s="151" t="s">
        <v>87</v>
      </c>
      <c r="K2" s="604" t="s">
        <v>178</v>
      </c>
      <c r="L2" s="151" t="s">
        <v>88</v>
      </c>
      <c r="M2" s="269" t="s">
        <v>89</v>
      </c>
      <c r="N2" s="151" t="s">
        <v>90</v>
      </c>
      <c r="O2" s="604" t="s">
        <v>201</v>
      </c>
      <c r="P2" s="604" t="s">
        <v>179</v>
      </c>
      <c r="Q2" s="639" t="s">
        <v>578</v>
      </c>
    </row>
    <row r="3" spans="1:17" s="158" customFormat="1" ht="12.75" customHeight="1">
      <c r="A3" s="164">
        <v>1</v>
      </c>
      <c r="B3" s="165">
        <v>2</v>
      </c>
      <c r="C3" s="165">
        <v>3</v>
      </c>
      <c r="D3" s="165">
        <v>4</v>
      </c>
      <c r="E3" s="165">
        <v>5</v>
      </c>
      <c r="F3" s="165">
        <v>6</v>
      </c>
      <c r="G3" s="165">
        <v>7</v>
      </c>
      <c r="H3" s="165">
        <v>8</v>
      </c>
      <c r="I3" s="165">
        <v>9</v>
      </c>
      <c r="J3" s="165">
        <v>10</v>
      </c>
      <c r="K3" s="165">
        <v>11</v>
      </c>
      <c r="L3" s="165">
        <v>12</v>
      </c>
      <c r="M3" s="165">
        <v>13</v>
      </c>
      <c r="N3" s="165">
        <v>14</v>
      </c>
      <c r="O3" s="165">
        <v>15</v>
      </c>
      <c r="P3" s="165">
        <v>16</v>
      </c>
      <c r="Q3" s="166">
        <v>17</v>
      </c>
    </row>
    <row r="4" spans="1:17" ht="12.75">
      <c r="A4" s="201">
        <v>40277</v>
      </c>
      <c r="B4" s="153">
        <v>1197.36175</v>
      </c>
      <c r="C4" s="153">
        <v>140723.01999999999</v>
      </c>
      <c r="D4" s="153">
        <v>38893.29</v>
      </c>
      <c r="E4" s="154">
        <v>27.638185991176144</v>
      </c>
      <c r="F4" s="153">
        <v>273343.78000000003</v>
      </c>
      <c r="G4" s="153">
        <v>74642.41</v>
      </c>
      <c r="H4" s="154">
        <v>27.307155114339899</v>
      </c>
      <c r="I4" s="153">
        <v>38893.29</v>
      </c>
      <c r="J4" s="154">
        <v>100</v>
      </c>
      <c r="K4" s="153">
        <v>74642.41</v>
      </c>
      <c r="L4" s="154">
        <v>100</v>
      </c>
      <c r="M4" s="153">
        <v>69.202789999999993</v>
      </c>
      <c r="N4" s="154">
        <v>0.17761385387233769</v>
      </c>
      <c r="O4" s="153">
        <v>19310.45</v>
      </c>
      <c r="P4" s="153">
        <v>74744.36</v>
      </c>
      <c r="Q4" s="225">
        <v>5426.87</v>
      </c>
    </row>
    <row r="5" spans="1:17" ht="12.75">
      <c r="A5" s="201">
        <v>40307</v>
      </c>
      <c r="B5" s="153">
        <v>1254.00442</v>
      </c>
      <c r="C5" s="153">
        <v>141599.35999999999</v>
      </c>
      <c r="D5" s="153">
        <v>37276.269999999997</v>
      </c>
      <c r="E5" s="154">
        <v>26.32516841884031</v>
      </c>
      <c r="F5" s="153">
        <v>287930.81</v>
      </c>
      <c r="G5" s="153">
        <v>76040.149999999994</v>
      </c>
      <c r="H5" s="154">
        <v>26.409174481883333</v>
      </c>
      <c r="I5" s="153">
        <v>37276.269999999997</v>
      </c>
      <c r="J5" s="154">
        <v>100</v>
      </c>
      <c r="K5" s="153">
        <v>76040.149999999994</v>
      </c>
      <c r="L5" s="154">
        <v>100</v>
      </c>
      <c r="M5" s="153">
        <v>51.641399999999997</v>
      </c>
      <c r="N5" s="154">
        <v>0.13834525534605471</v>
      </c>
      <c r="O5" s="153">
        <v>23541.46</v>
      </c>
      <c r="P5" s="153">
        <v>76122.28</v>
      </c>
      <c r="Q5" s="225">
        <v>5233.37</v>
      </c>
    </row>
    <row r="6" spans="1:17" ht="12.75">
      <c r="A6" s="201">
        <v>40338</v>
      </c>
      <c r="B6" s="153">
        <v>1236.12509</v>
      </c>
      <c r="C6" s="153">
        <v>141008.48000000001</v>
      </c>
      <c r="D6" s="153">
        <v>34547.360000000001</v>
      </c>
      <c r="E6" s="154">
        <v>24.500200271643237</v>
      </c>
      <c r="F6" s="153">
        <v>282747.78000000003</v>
      </c>
      <c r="G6" s="153">
        <v>70709.53</v>
      </c>
      <c r="H6" s="154">
        <v>25.0079876842888</v>
      </c>
      <c r="I6" s="153">
        <v>34547.360000000001</v>
      </c>
      <c r="J6" s="154">
        <v>100</v>
      </c>
      <c r="K6" s="153">
        <v>70709.53</v>
      </c>
      <c r="L6" s="154">
        <v>100</v>
      </c>
      <c r="M6" s="153">
        <v>60.031379999999999</v>
      </c>
      <c r="N6" s="154">
        <v>0.17346405095695047</v>
      </c>
      <c r="O6" s="153">
        <v>22292.03</v>
      </c>
      <c r="P6" s="153">
        <v>70801.02</v>
      </c>
      <c r="Q6" s="225">
        <v>5209.6400000000003</v>
      </c>
    </row>
    <row r="7" spans="1:17" ht="12.75">
      <c r="A7" s="201">
        <v>40368</v>
      </c>
      <c r="B7" s="153">
        <v>1223.5086899999999</v>
      </c>
      <c r="C7" s="153">
        <v>140128.49</v>
      </c>
      <c r="D7" s="153">
        <v>38654.39</v>
      </c>
      <c r="E7" s="154">
        <v>27.584961487845906</v>
      </c>
      <c r="F7" s="153">
        <v>276734.07</v>
      </c>
      <c r="G7" s="153">
        <v>76665.16</v>
      </c>
      <c r="H7" s="154">
        <v>27.703549476217365</v>
      </c>
      <c r="I7" s="153">
        <v>38654.39</v>
      </c>
      <c r="J7" s="154">
        <v>100</v>
      </c>
      <c r="K7" s="153">
        <v>76665.16</v>
      </c>
      <c r="L7" s="154">
        <v>100</v>
      </c>
      <c r="M7" s="153">
        <v>59.674849999999999</v>
      </c>
      <c r="N7" s="154">
        <v>0.15414256276677818</v>
      </c>
      <c r="O7" s="153">
        <v>20145.400000000001</v>
      </c>
      <c r="P7" s="153">
        <v>76753.460000000006</v>
      </c>
      <c r="Q7" s="225">
        <v>5226.01</v>
      </c>
    </row>
    <row r="8" spans="1:17" ht="12.75">
      <c r="A8" s="201">
        <v>40399</v>
      </c>
      <c r="B8" s="153">
        <v>1360.85796</v>
      </c>
      <c r="C8" s="153">
        <v>153693.71</v>
      </c>
      <c r="D8" s="153">
        <v>44244.62</v>
      </c>
      <c r="E8" s="154">
        <v>28.787528129810912</v>
      </c>
      <c r="F8" s="153">
        <v>316431.26</v>
      </c>
      <c r="G8" s="153">
        <v>87357.68</v>
      </c>
      <c r="H8" s="154">
        <v>27.607158660620318</v>
      </c>
      <c r="I8" s="153">
        <v>44244.62</v>
      </c>
      <c r="J8" s="154">
        <v>100</v>
      </c>
      <c r="K8" s="153">
        <v>87357.68</v>
      </c>
      <c r="L8" s="154">
        <v>100</v>
      </c>
      <c r="M8" s="153">
        <v>146.48246</v>
      </c>
      <c r="N8" s="154">
        <v>0.32998154121962658</v>
      </c>
      <c r="O8" s="153">
        <v>21675.19</v>
      </c>
      <c r="P8" s="153">
        <v>87520.91</v>
      </c>
      <c r="Q8" s="225">
        <v>5201.1000000000004</v>
      </c>
    </row>
    <row r="9" spans="1:17" ht="12.75">
      <c r="A9" s="201">
        <v>40430</v>
      </c>
      <c r="B9" s="153">
        <v>1295.1768300000001</v>
      </c>
      <c r="C9" s="153">
        <v>156909.01999999999</v>
      </c>
      <c r="D9" s="153">
        <v>44898.11</v>
      </c>
      <c r="E9" s="154">
        <v>28.614103892816363</v>
      </c>
      <c r="F9" s="153">
        <v>302984.19</v>
      </c>
      <c r="G9" s="153">
        <v>87348.2</v>
      </c>
      <c r="H9" s="154">
        <v>28.829293040009773</v>
      </c>
      <c r="I9" s="153">
        <v>44898.11</v>
      </c>
      <c r="J9" s="154">
        <v>100</v>
      </c>
      <c r="K9" s="153">
        <v>87348.2</v>
      </c>
      <c r="L9" s="154">
        <v>100</v>
      </c>
      <c r="M9" s="153">
        <v>87.791070000000005</v>
      </c>
      <c r="N9" s="154">
        <v>0.19515241485699386</v>
      </c>
      <c r="O9" s="153">
        <v>27316.18</v>
      </c>
      <c r="P9" s="153">
        <v>87471.360000000001</v>
      </c>
      <c r="Q9" s="225">
        <v>5448.95</v>
      </c>
    </row>
    <row r="10" spans="1:17" ht="12.75">
      <c r="A10" s="201">
        <v>40460</v>
      </c>
      <c r="B10" s="153">
        <v>1487.7589599999999</v>
      </c>
      <c r="C10" s="153">
        <v>198534.25</v>
      </c>
      <c r="D10" s="153">
        <v>55600.98</v>
      </c>
      <c r="E10" s="154">
        <v>28.005737045371266</v>
      </c>
      <c r="F10" s="153">
        <v>368748.17</v>
      </c>
      <c r="G10" s="153">
        <v>105539.11</v>
      </c>
      <c r="H10" s="154">
        <v>28.620917630587833</v>
      </c>
      <c r="I10" s="153">
        <v>55600.98</v>
      </c>
      <c r="J10" s="154">
        <v>100</v>
      </c>
      <c r="K10" s="153">
        <v>105539.11</v>
      </c>
      <c r="L10" s="154">
        <v>100</v>
      </c>
      <c r="M10" s="153">
        <v>82.117649999999998</v>
      </c>
      <c r="N10" s="154">
        <v>0.147473203885399</v>
      </c>
      <c r="O10" s="153">
        <v>28479.3</v>
      </c>
      <c r="P10" s="153">
        <v>105673.77</v>
      </c>
      <c r="Q10" s="225">
        <v>5349.99</v>
      </c>
    </row>
    <row r="11" spans="1:17" ht="12.75">
      <c r="A11" s="201">
        <v>40491</v>
      </c>
      <c r="B11" s="153">
        <v>1411.29555</v>
      </c>
      <c r="C11" s="153">
        <v>188745.45</v>
      </c>
      <c r="D11" s="153">
        <v>53870.49</v>
      </c>
      <c r="E11" s="154">
        <v>28.54134497017014</v>
      </c>
      <c r="F11" s="153">
        <v>370156.59</v>
      </c>
      <c r="G11" s="153">
        <v>104840.65</v>
      </c>
      <c r="H11" s="154">
        <v>28.323323920830369</v>
      </c>
      <c r="I11" s="153">
        <v>53870.49</v>
      </c>
      <c r="J11" s="154">
        <v>100</v>
      </c>
      <c r="K11" s="153">
        <v>104840.65</v>
      </c>
      <c r="L11" s="154">
        <v>100</v>
      </c>
      <c r="M11" s="153">
        <v>109.21151999999999</v>
      </c>
      <c r="N11" s="154">
        <v>0.20231962162623179</v>
      </c>
      <c r="O11" s="153">
        <v>35467.42</v>
      </c>
      <c r="P11" s="153">
        <v>104995.86</v>
      </c>
      <c r="Q11" s="225">
        <v>5357.53</v>
      </c>
    </row>
    <row r="12" spans="1:17" ht="12.75">
      <c r="A12" s="201">
        <v>40521</v>
      </c>
      <c r="B12" s="153">
        <v>1336.1195600000001</v>
      </c>
      <c r="C12" s="153">
        <v>154480.09</v>
      </c>
      <c r="D12" s="153">
        <v>41213.82</v>
      </c>
      <c r="E12" s="154">
        <v>26.67904970795913</v>
      </c>
      <c r="F12" s="153">
        <v>302625.93</v>
      </c>
      <c r="G12" s="153">
        <v>82082.350000000006</v>
      </c>
      <c r="H12" s="154">
        <v>27.12336976543947</v>
      </c>
      <c r="I12" s="153">
        <v>41213.82</v>
      </c>
      <c r="J12" s="154">
        <v>100</v>
      </c>
      <c r="K12" s="153">
        <v>82082.350000000006</v>
      </c>
      <c r="L12" s="154">
        <v>100</v>
      </c>
      <c r="M12" s="153">
        <v>75.481589999999997</v>
      </c>
      <c r="N12" s="154">
        <v>0.18281149148931</v>
      </c>
      <c r="O12" s="153">
        <v>24744.22</v>
      </c>
      <c r="P12" s="153">
        <v>82171.179999999993</v>
      </c>
      <c r="Q12" s="225">
        <v>5261.18</v>
      </c>
    </row>
    <row r="13" spans="1:17" ht="12.75">
      <c r="A13" s="201">
        <v>40544</v>
      </c>
      <c r="B13" s="153">
        <v>1168.28775</v>
      </c>
      <c r="C13" s="153">
        <v>129068.15</v>
      </c>
      <c r="D13" s="153">
        <v>36302.19</v>
      </c>
      <c r="E13" s="154">
        <v>28.126373547618066</v>
      </c>
      <c r="F13" s="153">
        <v>264548.11</v>
      </c>
      <c r="G13" s="153">
        <v>74028</v>
      </c>
      <c r="H13" s="154">
        <v>27.98281189761666</v>
      </c>
      <c r="I13" s="153">
        <v>36302.19</v>
      </c>
      <c r="J13" s="154">
        <v>100</v>
      </c>
      <c r="K13" s="153">
        <v>74028</v>
      </c>
      <c r="L13" s="154">
        <v>100</v>
      </c>
      <c r="M13" s="153">
        <v>55.915640000000003</v>
      </c>
      <c r="N13" s="154">
        <v>0.15379138054188948</v>
      </c>
      <c r="O13" s="153">
        <v>25839.25</v>
      </c>
      <c r="P13" s="153">
        <v>74104.69</v>
      </c>
      <c r="Q13" s="225">
        <v>4998.62</v>
      </c>
    </row>
    <row r="14" spans="1:17" ht="12.75">
      <c r="A14" s="201">
        <v>40575</v>
      </c>
      <c r="B14" s="153">
        <v>1261.59431</v>
      </c>
      <c r="C14" s="153">
        <v>140066.85999999999</v>
      </c>
      <c r="D14" s="153">
        <v>38080.769999999997</v>
      </c>
      <c r="E14" s="154">
        <v>27.187565995268258</v>
      </c>
      <c r="F14" s="153">
        <v>265416.46000000002</v>
      </c>
      <c r="G14" s="153">
        <v>71109.81</v>
      </c>
      <c r="H14" s="154">
        <v>26.791786010558649</v>
      </c>
      <c r="I14" s="153">
        <v>38080.769999999997</v>
      </c>
      <c r="J14" s="154">
        <v>100</v>
      </c>
      <c r="K14" s="153">
        <v>71109.81</v>
      </c>
      <c r="L14" s="154">
        <v>100</v>
      </c>
      <c r="M14" s="153">
        <v>53.564929999999997</v>
      </c>
      <c r="N14" s="154">
        <v>0.14046379213919499</v>
      </c>
      <c r="O14" s="153">
        <v>22217.24</v>
      </c>
      <c r="P14" s="153">
        <v>71190.559999999998</v>
      </c>
      <c r="Q14" s="225">
        <v>4967.33</v>
      </c>
    </row>
    <row r="15" spans="1:17" ht="12.75">
      <c r="A15" s="201">
        <v>40603</v>
      </c>
      <c r="B15" s="153">
        <v>1248.3004599999999</v>
      </c>
      <c r="C15" s="153">
        <v>125953.33</v>
      </c>
      <c r="D15" s="153">
        <v>33784.949999999997</v>
      </c>
      <c r="E15" s="154">
        <v>26.823387678594919</v>
      </c>
      <c r="F15" s="153">
        <v>253527.71</v>
      </c>
      <c r="G15" s="153">
        <v>67652.27</v>
      </c>
      <c r="H15" s="154">
        <v>26.684369136612329</v>
      </c>
      <c r="I15" s="153">
        <v>33784.949999999997</v>
      </c>
      <c r="J15" s="154">
        <v>100</v>
      </c>
      <c r="K15" s="153">
        <v>67652.27</v>
      </c>
      <c r="L15" s="154">
        <v>100</v>
      </c>
      <c r="M15" s="153">
        <v>51.890340000000002</v>
      </c>
      <c r="N15" s="154">
        <v>0.15335456934129418</v>
      </c>
      <c r="O15" s="153">
        <v>22329.279999999999</v>
      </c>
      <c r="P15" s="153">
        <v>67719.929999999993</v>
      </c>
      <c r="Q15" s="225">
        <v>5100.3500000000004</v>
      </c>
    </row>
    <row r="16" spans="1:17" ht="12.75">
      <c r="A16" s="201">
        <v>40634</v>
      </c>
      <c r="B16" s="153">
        <v>1072.3117099999999</v>
      </c>
      <c r="C16" s="153">
        <v>129530.29</v>
      </c>
      <c r="D16" s="153">
        <v>38194.33</v>
      </c>
      <c r="E16" s="154">
        <v>29.486794169919641</v>
      </c>
      <c r="F16" s="153">
        <v>230464.23</v>
      </c>
      <c r="G16" s="153">
        <v>65789.929999999993</v>
      </c>
      <c r="H16" s="154">
        <v>28.546698982310616</v>
      </c>
      <c r="I16" s="153">
        <v>38194.33</v>
      </c>
      <c r="J16" s="154">
        <v>100</v>
      </c>
      <c r="K16" s="153">
        <v>65789.929999999993</v>
      </c>
      <c r="L16" s="154">
        <v>100</v>
      </c>
      <c r="M16" s="153">
        <v>109.07210000000001</v>
      </c>
      <c r="N16" s="154">
        <v>0.28475826267007648</v>
      </c>
      <c r="O16" s="153">
        <v>20357.71</v>
      </c>
      <c r="P16" s="153">
        <v>65874.03</v>
      </c>
      <c r="Q16" s="225">
        <v>5185.91</v>
      </c>
    </row>
    <row r="17" spans="1:17" ht="12.75">
      <c r="A17" s="201">
        <v>40664</v>
      </c>
      <c r="B17" s="153">
        <v>1157.80711</v>
      </c>
      <c r="C17" s="153">
        <v>118678.32</v>
      </c>
      <c r="D17" s="153">
        <v>34845.300000000003</v>
      </c>
      <c r="E17" s="154">
        <v>29.361133524640394</v>
      </c>
      <c r="F17" s="153">
        <v>237409.86</v>
      </c>
      <c r="G17" s="153">
        <v>68670.94</v>
      </c>
      <c r="H17" s="154">
        <v>28.925058125218563</v>
      </c>
      <c r="I17" s="153">
        <v>34845.300000000003</v>
      </c>
      <c r="J17" s="154">
        <v>100</v>
      </c>
      <c r="K17" s="153">
        <v>68670.94</v>
      </c>
      <c r="L17" s="154">
        <v>100</v>
      </c>
      <c r="M17" s="153">
        <v>112.83414999999999</v>
      </c>
      <c r="N17" s="154">
        <v>0.32276941116428814</v>
      </c>
      <c r="O17" s="153">
        <v>20525.810000000001</v>
      </c>
      <c r="P17" s="153">
        <v>68823.38</v>
      </c>
      <c r="Q17" s="225">
        <v>4946.0600000000004</v>
      </c>
    </row>
    <row r="18" spans="1:17" ht="12.75">
      <c r="A18" s="201">
        <v>40695</v>
      </c>
      <c r="B18" s="153">
        <v>1156.22405</v>
      </c>
      <c r="C18" s="153">
        <v>119391.55</v>
      </c>
      <c r="D18" s="153">
        <v>32856.339999999997</v>
      </c>
      <c r="E18" s="154">
        <v>27.519820288789276</v>
      </c>
      <c r="F18" s="153">
        <v>220178.75</v>
      </c>
      <c r="G18" s="153">
        <v>62503.87</v>
      </c>
      <c r="H18" s="154">
        <v>28.387784924748644</v>
      </c>
      <c r="I18" s="153">
        <v>32856.339999999997</v>
      </c>
      <c r="J18" s="154">
        <v>100</v>
      </c>
      <c r="K18" s="153">
        <v>62503.87</v>
      </c>
      <c r="L18" s="154">
        <v>100</v>
      </c>
      <c r="M18" s="153">
        <v>43.39282</v>
      </c>
      <c r="N18" s="154">
        <v>0.13189412546271229</v>
      </c>
      <c r="O18" s="153">
        <v>18508.330000000002</v>
      </c>
      <c r="P18" s="153">
        <v>62575.07</v>
      </c>
      <c r="Q18" s="225">
        <v>4899.7299999999996</v>
      </c>
    </row>
    <row r="19" spans="1:17" ht="12.75">
      <c r="A19" s="201">
        <v>40725</v>
      </c>
      <c r="B19" s="153">
        <v>1146.8697299999999</v>
      </c>
      <c r="C19" s="153">
        <v>119102.77</v>
      </c>
      <c r="D19" s="153">
        <v>34827.03</v>
      </c>
      <c r="E19" s="154">
        <v>29.241158706888175</v>
      </c>
      <c r="F19" s="153">
        <v>226774.24</v>
      </c>
      <c r="G19" s="153">
        <v>66031.360000000001</v>
      </c>
      <c r="H19" s="154">
        <v>29.117663452427401</v>
      </c>
      <c r="I19" s="153">
        <v>34827.03</v>
      </c>
      <c r="J19" s="154">
        <v>100</v>
      </c>
      <c r="K19" s="153">
        <v>66031.360000000001</v>
      </c>
      <c r="L19" s="154">
        <v>100</v>
      </c>
      <c r="M19" s="153">
        <v>46.797060000000002</v>
      </c>
      <c r="N19" s="154">
        <v>0.13418964228856825</v>
      </c>
      <c r="O19" s="153">
        <v>19660.18</v>
      </c>
      <c r="P19" s="153">
        <v>66105.09</v>
      </c>
      <c r="Q19" s="225">
        <v>4806.1899999999996</v>
      </c>
    </row>
    <row r="20" spans="1:17" ht="12.75">
      <c r="A20" s="201">
        <v>40756</v>
      </c>
      <c r="B20" s="153">
        <v>1252.1110000000001</v>
      </c>
      <c r="C20" s="153">
        <v>135926.19</v>
      </c>
      <c r="D20" s="153">
        <v>39968.019999999997</v>
      </c>
      <c r="E20" s="154">
        <v>29.404208269208453</v>
      </c>
      <c r="F20" s="153">
        <v>241214.96</v>
      </c>
      <c r="G20" s="153">
        <v>69612.77</v>
      </c>
      <c r="H20" s="154">
        <v>28.859225812528379</v>
      </c>
      <c r="I20" s="153">
        <v>39968.019999999997</v>
      </c>
      <c r="J20" s="154">
        <v>100</v>
      </c>
      <c r="K20" s="153">
        <v>69612.77</v>
      </c>
      <c r="L20" s="154">
        <v>100</v>
      </c>
      <c r="M20" s="153">
        <v>47.642389999999999</v>
      </c>
      <c r="N20" s="154">
        <v>0.11905936891239081</v>
      </c>
      <c r="O20" s="153">
        <v>22198.82</v>
      </c>
      <c r="P20" s="153">
        <v>69674.33</v>
      </c>
      <c r="Q20" s="225">
        <v>4731.97</v>
      </c>
    </row>
    <row r="21" spans="1:17" ht="12.75">
      <c r="A21" s="201">
        <v>40787</v>
      </c>
      <c r="B21" s="153">
        <v>1160.18706</v>
      </c>
      <c r="C21" s="153">
        <v>125395.78</v>
      </c>
      <c r="D21" s="153">
        <v>32846.61</v>
      </c>
      <c r="E21" s="154">
        <v>26.194350399989535</v>
      </c>
      <c r="F21" s="153">
        <v>220544.46</v>
      </c>
      <c r="G21" s="153">
        <v>58740.89</v>
      </c>
      <c r="H21" s="154">
        <v>26.634489027745246</v>
      </c>
      <c r="I21" s="153">
        <v>32846.61</v>
      </c>
      <c r="J21" s="154">
        <v>100</v>
      </c>
      <c r="K21" s="153">
        <v>58740.89</v>
      </c>
      <c r="L21" s="154">
        <v>100</v>
      </c>
      <c r="M21" s="153">
        <v>43.900700000000001</v>
      </c>
      <c r="N21" s="154">
        <v>0.13347527883654697</v>
      </c>
      <c r="O21" s="153">
        <v>22570.58</v>
      </c>
      <c r="P21" s="153">
        <v>58805.57</v>
      </c>
      <c r="Q21" s="225">
        <v>4790.8599999999997</v>
      </c>
    </row>
    <row r="22" spans="1:17" ht="12.75">
      <c r="A22" s="201">
        <v>40817</v>
      </c>
      <c r="B22" s="153">
        <v>1059.6361300000001</v>
      </c>
      <c r="C22" s="153">
        <v>105177.7</v>
      </c>
      <c r="D22" s="153">
        <v>30599.8</v>
      </c>
      <c r="E22" s="154">
        <v>29.093429500740175</v>
      </c>
      <c r="F22" s="153">
        <v>202460.49</v>
      </c>
      <c r="G22" s="153">
        <v>56848.94</v>
      </c>
      <c r="H22" s="154">
        <v>28.079029147859913</v>
      </c>
      <c r="I22" s="153">
        <v>30599.8</v>
      </c>
      <c r="J22" s="154">
        <v>100</v>
      </c>
      <c r="K22" s="153">
        <v>56848.94</v>
      </c>
      <c r="L22" s="154">
        <v>100</v>
      </c>
      <c r="M22" s="153">
        <v>52.381979999999999</v>
      </c>
      <c r="N22" s="154">
        <v>0.17089153140826954</v>
      </c>
      <c r="O22" s="153">
        <v>19269.62</v>
      </c>
      <c r="P22" s="153">
        <v>56906.28</v>
      </c>
      <c r="Q22" s="225">
        <v>4676.9399999999996</v>
      </c>
    </row>
    <row r="23" spans="1:17" ht="12.75">
      <c r="A23" s="201">
        <v>40858</v>
      </c>
      <c r="B23" s="153">
        <v>1117.1689899999999</v>
      </c>
      <c r="C23" s="153">
        <v>122467.94</v>
      </c>
      <c r="D23" s="153">
        <v>35989.120000000003</v>
      </c>
      <c r="E23" s="154">
        <v>29.386564353087017</v>
      </c>
      <c r="F23" s="153">
        <v>204909.19</v>
      </c>
      <c r="G23" s="153">
        <v>58432.19</v>
      </c>
      <c r="H23" s="154">
        <v>28.516139271254747</v>
      </c>
      <c r="I23" s="153">
        <v>35989.120000000003</v>
      </c>
      <c r="J23" s="154">
        <v>100</v>
      </c>
      <c r="K23" s="153">
        <v>58432.19</v>
      </c>
      <c r="L23" s="154">
        <v>100</v>
      </c>
      <c r="M23" s="153">
        <v>55.199759999999998</v>
      </c>
      <c r="N23" s="154">
        <v>0.15314412145231918</v>
      </c>
      <c r="O23" s="153">
        <v>18643.48</v>
      </c>
      <c r="P23" s="153">
        <v>58485.74</v>
      </c>
      <c r="Q23" s="225">
        <v>4513.3</v>
      </c>
    </row>
    <row r="24" spans="1:17" ht="12.75">
      <c r="A24" s="201">
        <v>40888</v>
      </c>
      <c r="B24" s="153">
        <v>1104.6405400000001</v>
      </c>
      <c r="C24" s="153">
        <v>116297.97</v>
      </c>
      <c r="D24" s="153">
        <v>32487.93</v>
      </c>
      <c r="E24" s="154">
        <v>27.935079176360517</v>
      </c>
      <c r="F24" s="153">
        <v>198606.95</v>
      </c>
      <c r="G24" s="153">
        <v>54241.04</v>
      </c>
      <c r="H24" s="154">
        <v>27.31074617479398</v>
      </c>
      <c r="I24" s="153">
        <v>32487.93</v>
      </c>
      <c r="J24" s="154">
        <v>100</v>
      </c>
      <c r="K24" s="153">
        <v>54241.04</v>
      </c>
      <c r="L24" s="154">
        <v>100</v>
      </c>
      <c r="M24" s="153">
        <v>38.553980000000003</v>
      </c>
      <c r="N24" s="154">
        <v>0.11853103716465584</v>
      </c>
      <c r="O24" s="153">
        <v>18070.34</v>
      </c>
      <c r="P24" s="153">
        <v>54282.57</v>
      </c>
      <c r="Q24" s="225">
        <v>4363.03</v>
      </c>
    </row>
    <row r="25" spans="1:17" ht="12.75">
      <c r="A25" s="201">
        <v>40919</v>
      </c>
      <c r="B25" s="153">
        <v>1267.1847</v>
      </c>
      <c r="C25" s="153">
        <v>144164.37</v>
      </c>
      <c r="D25" s="153">
        <v>37757.367240000007</v>
      </c>
      <c r="E25" s="154">
        <v>26.190498553838239</v>
      </c>
      <c r="F25" s="153">
        <v>226525.97931</v>
      </c>
      <c r="G25" s="153">
        <v>60612.344116299995</v>
      </c>
      <c r="H25" s="154">
        <v>26.757347788949282</v>
      </c>
      <c r="I25" s="153">
        <v>37757.367240000007</v>
      </c>
      <c r="J25" s="154">
        <v>100</v>
      </c>
      <c r="K25" s="153">
        <v>60612.344116299995</v>
      </c>
      <c r="L25" s="154">
        <v>100</v>
      </c>
      <c r="M25" s="153">
        <v>62.922510000000003</v>
      </c>
      <c r="N25" s="154">
        <v>0.16664962257575031</v>
      </c>
      <c r="O25" s="153">
        <v>18501.990000000002</v>
      </c>
      <c r="P25" s="153">
        <v>60687.150515999994</v>
      </c>
      <c r="Q25" s="225">
        <v>4631.84</v>
      </c>
    </row>
    <row r="26" spans="1:17" ht="12.75">
      <c r="A26" s="201">
        <v>40951</v>
      </c>
      <c r="B26" s="153">
        <v>1522.20535</v>
      </c>
      <c r="C26" s="153">
        <v>202801.70293999999</v>
      </c>
      <c r="D26" s="153">
        <v>52022.745759999991</v>
      </c>
      <c r="E26" s="154">
        <v>25.652026095358387</v>
      </c>
      <c r="F26" s="153">
        <v>320929.29450000008</v>
      </c>
      <c r="G26" s="153">
        <v>91625.062990999999</v>
      </c>
      <c r="H26" s="154">
        <v>28.54992191776995</v>
      </c>
      <c r="I26" s="153">
        <v>52022.745759999991</v>
      </c>
      <c r="J26" s="154">
        <v>100</v>
      </c>
      <c r="K26" s="153">
        <v>91625.062990999999</v>
      </c>
      <c r="L26" s="154">
        <v>100</v>
      </c>
      <c r="M26" s="153">
        <v>52.543439999999997</v>
      </c>
      <c r="N26" s="154">
        <v>0.10100089726598085</v>
      </c>
      <c r="O26" s="153">
        <v>31945.510000000002</v>
      </c>
      <c r="P26" s="153">
        <v>91698.984599999996</v>
      </c>
      <c r="Q26" s="225">
        <v>4830.0600000000004</v>
      </c>
    </row>
    <row r="27" spans="1:17" ht="12.75">
      <c r="A27" s="201">
        <v>40979</v>
      </c>
      <c r="B27" s="153">
        <v>1355.32845</v>
      </c>
      <c r="C27" s="153">
        <v>166270.56</v>
      </c>
      <c r="D27" s="153">
        <v>40837.64</v>
      </c>
      <c r="E27" s="154">
        <v>24.560956551779221</v>
      </c>
      <c r="F27" s="153">
        <v>273870.81</v>
      </c>
      <c r="G27" s="153">
        <v>71297.89</v>
      </c>
      <c r="H27" s="154">
        <v>26.033402391441424</v>
      </c>
      <c r="I27" s="153">
        <v>40837.64</v>
      </c>
      <c r="J27" s="154">
        <v>100</v>
      </c>
      <c r="K27" s="153">
        <v>71297.89</v>
      </c>
      <c r="L27" s="154">
        <v>100</v>
      </c>
      <c r="M27" s="153">
        <v>36.325530000000001</v>
      </c>
      <c r="N27" s="154">
        <v>8.8872050807999037E-2</v>
      </c>
      <c r="O27" s="153">
        <v>21501.15</v>
      </c>
      <c r="P27" s="153">
        <v>71350.03</v>
      </c>
      <c r="Q27" s="225">
        <v>4820.83</v>
      </c>
    </row>
    <row r="28" spans="1:17" ht="12.75">
      <c r="A28" s="201">
        <v>41011</v>
      </c>
      <c r="B28" s="153">
        <v>1012.70079</v>
      </c>
      <c r="C28" s="153">
        <v>119753.01234</v>
      </c>
      <c r="D28" s="153">
        <v>32746.836280000003</v>
      </c>
      <c r="E28" s="154">
        <v>27.345313190975052</v>
      </c>
      <c r="F28" s="153">
        <v>204919.06147198202</v>
      </c>
      <c r="G28" s="153">
        <v>57870.824484999997</v>
      </c>
      <c r="H28" s="154">
        <v>28.240820580233088</v>
      </c>
      <c r="I28" s="153">
        <v>32746.836280000003</v>
      </c>
      <c r="J28" s="154">
        <v>100</v>
      </c>
      <c r="K28" s="153">
        <v>57870.824484999997</v>
      </c>
      <c r="L28" s="154">
        <v>100</v>
      </c>
      <c r="M28" s="153">
        <v>59.618020000000001</v>
      </c>
      <c r="N28" s="154">
        <v>0.18172649642299199</v>
      </c>
      <c r="O28" s="153">
        <v>18088.5</v>
      </c>
      <c r="P28" s="153">
        <v>57926.298080000008</v>
      </c>
      <c r="Q28" s="225">
        <v>4941.3599999999997</v>
      </c>
    </row>
    <row r="29" spans="1:17" ht="12.75">
      <c r="A29" s="201">
        <v>41041</v>
      </c>
      <c r="B29" s="153">
        <v>1133.3933400000001</v>
      </c>
      <c r="C29" s="153">
        <v>126435.33391000002</v>
      </c>
      <c r="D29" s="153">
        <v>32508.229549999993</v>
      </c>
      <c r="E29" s="154">
        <v>25.711348674999506</v>
      </c>
      <c r="F29" s="153">
        <v>210630.87499270501</v>
      </c>
      <c r="G29" s="153">
        <v>55132.253037599992</v>
      </c>
      <c r="H29" s="154">
        <v>26.174820305669549</v>
      </c>
      <c r="I29" s="153">
        <v>32508.229549999993</v>
      </c>
      <c r="J29" s="154">
        <v>100</v>
      </c>
      <c r="K29" s="153">
        <v>55132.253037599992</v>
      </c>
      <c r="L29" s="154">
        <v>100</v>
      </c>
      <c r="M29" s="153">
        <v>38.577509999999997</v>
      </c>
      <c r="N29" s="154">
        <v>0.11852932279618829</v>
      </c>
      <c r="O29" s="153">
        <v>15947.74</v>
      </c>
      <c r="P29" s="153">
        <v>55180.239770000015</v>
      </c>
      <c r="Q29" s="225">
        <v>4704.7</v>
      </c>
    </row>
    <row r="30" spans="1:17" ht="12.75">
      <c r="A30" s="201">
        <v>41072</v>
      </c>
      <c r="B30" s="153">
        <v>1066.40329</v>
      </c>
      <c r="C30" s="153">
        <v>124109.93788999999</v>
      </c>
      <c r="D30" s="153">
        <v>32525.344359999999</v>
      </c>
      <c r="E30" s="154">
        <v>26.206881505997991</v>
      </c>
      <c r="F30" s="153">
        <v>202660.76219000004</v>
      </c>
      <c r="G30" s="153">
        <v>55540.689200999994</v>
      </c>
      <c r="H30" s="154">
        <v>27.405743766486513</v>
      </c>
      <c r="I30" s="153">
        <v>32525.344359999999</v>
      </c>
      <c r="J30" s="154">
        <v>100</v>
      </c>
      <c r="K30" s="153">
        <v>55540.689200999994</v>
      </c>
      <c r="L30" s="154">
        <v>100</v>
      </c>
      <c r="M30" s="153">
        <v>36.52778</v>
      </c>
      <c r="N30" s="154">
        <v>0.11</v>
      </c>
      <c r="O30" s="153">
        <v>18974.529999999995</v>
      </c>
      <c r="P30" s="153">
        <v>55583.040000000001</v>
      </c>
      <c r="Q30" s="225">
        <v>4772.0600000000004</v>
      </c>
    </row>
    <row r="31" spans="1:17" ht="12.75">
      <c r="A31" s="201">
        <v>41091</v>
      </c>
      <c r="B31" s="153">
        <v>1101.0011400000001</v>
      </c>
      <c r="C31" s="153">
        <v>141145.85878000001</v>
      </c>
      <c r="D31" s="153">
        <v>38905.031589999991</v>
      </c>
      <c r="E31" s="154">
        <v>27.56370744864725</v>
      </c>
      <c r="F31" s="153">
        <v>214397.82133999997</v>
      </c>
      <c r="G31" s="153">
        <v>63833.908210999994</v>
      </c>
      <c r="H31" s="154">
        <v>29.77358063250551</v>
      </c>
      <c r="I31" s="153">
        <v>38905.031589999991</v>
      </c>
      <c r="J31" s="154">
        <v>100</v>
      </c>
      <c r="K31" s="153">
        <v>63833.908210999994</v>
      </c>
      <c r="L31" s="154">
        <v>100</v>
      </c>
      <c r="M31" s="153">
        <v>55.971600000000002</v>
      </c>
      <c r="N31" s="154">
        <v>0.14000000000000001</v>
      </c>
      <c r="O31" s="153">
        <v>19276.859999999997</v>
      </c>
      <c r="P31" s="153">
        <v>63887.97858000001</v>
      </c>
      <c r="Q31" s="225">
        <v>4643.3500000000004</v>
      </c>
    </row>
    <row r="32" spans="1:17" ht="12.75">
      <c r="A32" s="201">
        <v>41141</v>
      </c>
      <c r="B32" s="153">
        <v>1046.6634100000001</v>
      </c>
      <c r="C32" s="153">
        <v>117460.69779999999</v>
      </c>
      <c r="D32" s="153">
        <v>32919.940370000004</v>
      </c>
      <c r="E32" s="154">
        <v>28.026344970342926</v>
      </c>
      <c r="F32" s="153">
        <v>198765.62629000001</v>
      </c>
      <c r="G32" s="153">
        <v>57288.897467000003</v>
      </c>
      <c r="H32" s="154">
        <v>28.822336405096134</v>
      </c>
      <c r="I32" s="153">
        <v>32919.940370000004</v>
      </c>
      <c r="J32" s="154">
        <v>100</v>
      </c>
      <c r="K32" s="153">
        <v>57288.897467000003</v>
      </c>
      <c r="L32" s="154">
        <v>100</v>
      </c>
      <c r="M32" s="153">
        <v>67.385300000000001</v>
      </c>
      <c r="N32" s="154">
        <v>0.2</v>
      </c>
      <c r="O32" s="153">
        <v>16182.490000000003</v>
      </c>
      <c r="P32" s="153">
        <v>57340.858790000006</v>
      </c>
      <c r="Q32" s="225">
        <v>4673.1000000000004</v>
      </c>
    </row>
    <row r="33" spans="1:17" ht="12.75">
      <c r="A33" s="201">
        <v>41161</v>
      </c>
      <c r="B33" s="153">
        <v>1133.9113</v>
      </c>
      <c r="C33" s="153">
        <v>137120.37249000001</v>
      </c>
      <c r="D33" s="153">
        <v>39711.270659999987</v>
      </c>
      <c r="E33" s="154">
        <v>28.960883010215039</v>
      </c>
      <c r="F33" s="153">
        <v>231871.20303999999</v>
      </c>
      <c r="G33" s="153">
        <v>73977.796774399991</v>
      </c>
      <c r="H33" s="154">
        <v>31.904693555947141</v>
      </c>
      <c r="I33" s="153">
        <v>39711.270659999987</v>
      </c>
      <c r="J33" s="154">
        <v>100</v>
      </c>
      <c r="K33" s="153">
        <v>73977.796774399991</v>
      </c>
      <c r="L33" s="154">
        <v>100</v>
      </c>
      <c r="M33" s="153">
        <v>60.250340000000001</v>
      </c>
      <c r="N33" s="154">
        <v>0.15</v>
      </c>
      <c r="O33" s="153">
        <v>27483.760000000002</v>
      </c>
      <c r="P33" s="153">
        <v>74033.808814999997</v>
      </c>
      <c r="Q33" s="225">
        <v>5008.5600000000004</v>
      </c>
    </row>
    <row r="34" spans="1:17" ht="12.75">
      <c r="A34" s="201">
        <v>41211</v>
      </c>
      <c r="B34" s="153">
        <v>1202.3982800000001</v>
      </c>
      <c r="C34" s="153">
        <v>153616.16671000005</v>
      </c>
      <c r="D34" s="153">
        <v>43373.022030000007</v>
      </c>
      <c r="E34" s="154">
        <v>28.234672794485586</v>
      </c>
      <c r="F34" s="153">
        <v>251868.47321</v>
      </c>
      <c r="G34" s="153">
        <v>74022.679050999985</v>
      </c>
      <c r="H34" s="154">
        <v>29.389418257711913</v>
      </c>
      <c r="I34" s="153">
        <v>43373.022030000007</v>
      </c>
      <c r="J34" s="154">
        <v>100</v>
      </c>
      <c r="K34" s="153">
        <v>74022.679050999985</v>
      </c>
      <c r="L34" s="154">
        <v>100</v>
      </c>
      <c r="M34" s="153">
        <v>50.373260000000002</v>
      </c>
      <c r="N34" s="154">
        <v>0.12</v>
      </c>
      <c r="O34" s="153">
        <v>22484.85</v>
      </c>
      <c r="P34" s="153">
        <v>74076.963560000004</v>
      </c>
      <c r="Q34" s="225">
        <v>4760.5</v>
      </c>
    </row>
    <row r="35" spans="1:17" ht="12.75">
      <c r="A35" s="201">
        <v>41231</v>
      </c>
      <c r="B35" s="153">
        <v>1020.44446</v>
      </c>
      <c r="C35" s="153">
        <v>121292.11686999998</v>
      </c>
      <c r="D35" s="153">
        <v>33163.728140000007</v>
      </c>
      <c r="E35" s="154">
        <v>27.342030954529921</v>
      </c>
      <c r="F35" s="153">
        <v>200938.75399</v>
      </c>
      <c r="G35" s="153">
        <v>56210.847819499999</v>
      </c>
      <c r="H35" s="154">
        <v>27.974119826729599</v>
      </c>
      <c r="I35" s="153">
        <v>33163.728140000007</v>
      </c>
      <c r="J35" s="154">
        <v>100</v>
      </c>
      <c r="K35" s="153">
        <v>56210.847819499999</v>
      </c>
      <c r="L35" s="154">
        <v>100</v>
      </c>
      <c r="M35" s="153">
        <v>51.088819999999998</v>
      </c>
      <c r="N35" s="154">
        <v>0.15</v>
      </c>
      <c r="O35" s="153">
        <v>15206.929999999998</v>
      </c>
      <c r="P35" s="153">
        <v>56270.329026000014</v>
      </c>
      <c r="Q35" s="225">
        <v>5032</v>
      </c>
    </row>
    <row r="36" spans="1:17" ht="12.75">
      <c r="A36" s="201">
        <v>41251</v>
      </c>
      <c r="B36" s="153">
        <v>1230.8290300000001</v>
      </c>
      <c r="C36" s="153">
        <v>162624.34021999998</v>
      </c>
      <c r="D36" s="153">
        <v>46032.81538</v>
      </c>
      <c r="E36" s="154">
        <v>28.306227295204582</v>
      </c>
      <c r="F36" s="153">
        <v>260515.50468999997</v>
      </c>
      <c r="G36" s="153">
        <v>77005.425080000001</v>
      </c>
      <c r="H36" s="154">
        <v>29.558864518114763</v>
      </c>
      <c r="I36" s="153">
        <v>46032.81538</v>
      </c>
      <c r="J36" s="154">
        <v>100</v>
      </c>
      <c r="K36" s="153">
        <v>77005.425080000001</v>
      </c>
      <c r="L36" s="154">
        <v>100</v>
      </c>
      <c r="M36" s="153">
        <v>66.876559999999998</v>
      </c>
      <c r="N36" s="154">
        <v>0.15</v>
      </c>
      <c r="O36" s="153">
        <v>23089.86</v>
      </c>
      <c r="P36" s="153">
        <v>77090.744330000001</v>
      </c>
      <c r="Q36" s="225">
        <v>4775.45</v>
      </c>
    </row>
    <row r="37" spans="1:17" ht="12.75">
      <c r="A37" s="202">
        <v>41286</v>
      </c>
      <c r="B37" s="353">
        <v>1338.6357</v>
      </c>
      <c r="C37" s="353">
        <v>172051.92320999998</v>
      </c>
      <c r="D37" s="353">
        <v>48786.110009999997</v>
      </c>
      <c r="E37" s="354">
        <v>28.355457526884802</v>
      </c>
      <c r="F37" s="353">
        <v>283698.16101000004</v>
      </c>
      <c r="G37" s="353">
        <v>87391.149396000008</v>
      </c>
      <c r="H37" s="354">
        <v>30.804270667415278</v>
      </c>
      <c r="I37" s="353">
        <v>48786.110009999997</v>
      </c>
      <c r="J37" s="354">
        <v>100</v>
      </c>
      <c r="K37" s="353">
        <v>87391.149396000008</v>
      </c>
      <c r="L37" s="354">
        <v>100</v>
      </c>
      <c r="M37" s="353">
        <v>52.175780000000003</v>
      </c>
      <c r="N37" s="354">
        <v>0.11</v>
      </c>
      <c r="O37" s="353">
        <v>26147.760000000002</v>
      </c>
      <c r="P37" s="353">
        <v>87446.817189999972</v>
      </c>
      <c r="Q37" s="384">
        <v>4701.05</v>
      </c>
    </row>
    <row r="38" spans="1:17" ht="12.75">
      <c r="A38" s="202">
        <v>41321</v>
      </c>
      <c r="B38" s="353">
        <v>1138.9155699999999</v>
      </c>
      <c r="C38" s="353">
        <v>132716.52215</v>
      </c>
      <c r="D38" s="353">
        <v>38777.746109999993</v>
      </c>
      <c r="E38" s="354">
        <v>29.218476706443735</v>
      </c>
      <c r="F38" s="353">
        <v>220162.60886999994</v>
      </c>
      <c r="G38" s="353">
        <v>71022.496102000019</v>
      </c>
      <c r="H38" s="354">
        <v>32.259109058767052</v>
      </c>
      <c r="I38" s="353">
        <v>38777.746109999993</v>
      </c>
      <c r="J38" s="354">
        <v>100</v>
      </c>
      <c r="K38" s="353">
        <v>71022.496102000019</v>
      </c>
      <c r="L38" s="354">
        <v>100</v>
      </c>
      <c r="M38" s="353">
        <v>58.013300000000001</v>
      </c>
      <c r="N38" s="354">
        <v>0.15</v>
      </c>
      <c r="O38" s="353">
        <v>24577.340000000004</v>
      </c>
      <c r="P38" s="353">
        <v>71117.779559999995</v>
      </c>
      <c r="Q38" s="384">
        <v>4874.63</v>
      </c>
    </row>
    <row r="39" spans="1:17" ht="12.75">
      <c r="A39" s="202">
        <v>41346</v>
      </c>
      <c r="B39" s="353">
        <v>1148.8955000000001</v>
      </c>
      <c r="C39" s="353">
        <v>135932.97977999999</v>
      </c>
      <c r="D39" s="353">
        <v>39898.885950000004</v>
      </c>
      <c r="E39" s="354">
        <v>29.351880621298925</v>
      </c>
      <c r="F39" s="353">
        <v>220227.45895999999</v>
      </c>
      <c r="G39" s="353">
        <v>67487.480848499996</v>
      </c>
      <c r="H39" s="354">
        <v>30.644444233794559</v>
      </c>
      <c r="I39" s="353">
        <v>39898.885950000004</v>
      </c>
      <c r="J39" s="354">
        <v>100</v>
      </c>
      <c r="K39" s="353">
        <v>67487.480848499996</v>
      </c>
      <c r="L39" s="354">
        <v>100</v>
      </c>
      <c r="M39" s="353">
        <v>64.297960000000003</v>
      </c>
      <c r="N39" s="354">
        <v>0.16</v>
      </c>
      <c r="O39" s="353">
        <v>23573.49</v>
      </c>
      <c r="P39" s="353">
        <v>67549.62030000001</v>
      </c>
      <c r="Q39" s="384">
        <v>4731.76</v>
      </c>
    </row>
    <row r="40" spans="1:17" ht="12.75">
      <c r="A40" s="202">
        <v>41365</v>
      </c>
      <c r="B40" s="353">
        <v>1105.88319</v>
      </c>
      <c r="C40" s="353">
        <v>119111.291</v>
      </c>
      <c r="D40" s="353">
        <v>32248.217979999998</v>
      </c>
      <c r="E40" s="354">
        <v>27.074022713766066</v>
      </c>
      <c r="F40" s="353">
        <v>211211.91211999999</v>
      </c>
      <c r="G40" s="353">
        <v>61216.922720999995</v>
      </c>
      <c r="H40" s="354">
        <v>28.983650640982606</v>
      </c>
      <c r="I40" s="353">
        <v>32248.217979999998</v>
      </c>
      <c r="J40" s="354">
        <v>100</v>
      </c>
      <c r="K40" s="353">
        <v>61216.922720999995</v>
      </c>
      <c r="L40" s="354">
        <v>100</v>
      </c>
      <c r="M40" s="353">
        <v>55.185920000000003</v>
      </c>
      <c r="N40" s="354">
        <v>0.17</v>
      </c>
      <c r="O40" s="353">
        <v>19865.539999999997</v>
      </c>
      <c r="P40" s="353">
        <v>61273.323460000007</v>
      </c>
      <c r="Q40" s="384">
        <v>4675.7</v>
      </c>
    </row>
    <row r="41" spans="1:17" ht="12.75">
      <c r="A41" s="202">
        <v>41395</v>
      </c>
      <c r="B41" s="353">
        <v>1226.5546099999999</v>
      </c>
      <c r="C41" s="353">
        <v>125261.21601000003</v>
      </c>
      <c r="D41" s="353">
        <v>34576.480690000004</v>
      </c>
      <c r="E41" s="354">
        <v>27.603500741394406</v>
      </c>
      <c r="F41" s="353">
        <v>236531.31205000001</v>
      </c>
      <c r="G41" s="353">
        <v>68182.529259300005</v>
      </c>
      <c r="H41" s="354">
        <v>28.826005600851275</v>
      </c>
      <c r="I41" s="353">
        <v>34576.480690000004</v>
      </c>
      <c r="J41" s="354">
        <v>100</v>
      </c>
      <c r="K41" s="353">
        <v>68182.529259300005</v>
      </c>
      <c r="L41" s="354">
        <v>100</v>
      </c>
      <c r="M41" s="353">
        <v>67.048410000000004</v>
      </c>
      <c r="N41" s="354">
        <v>0.19</v>
      </c>
      <c r="O41" s="353">
        <v>21577.399999999998</v>
      </c>
      <c r="P41" s="353">
        <v>68262.921073000005</v>
      </c>
      <c r="Q41" s="384">
        <v>4846.9799999999996</v>
      </c>
    </row>
    <row r="42" spans="1:17" ht="12.75">
      <c r="A42" s="202">
        <v>41426</v>
      </c>
      <c r="B42" s="353">
        <v>1119.0523599999999</v>
      </c>
      <c r="C42" s="353">
        <v>114498.53642</v>
      </c>
      <c r="D42" s="353">
        <v>32021.011090000007</v>
      </c>
      <c r="E42" s="354">
        <v>27.966306025556097</v>
      </c>
      <c r="F42" s="353">
        <v>205907.42517999999</v>
      </c>
      <c r="G42" s="353">
        <v>64118.442194999996</v>
      </c>
      <c r="H42" s="354">
        <v>31.139451206749335</v>
      </c>
      <c r="I42" s="353">
        <v>32021.011090000007</v>
      </c>
      <c r="J42" s="354">
        <v>100</v>
      </c>
      <c r="K42" s="353">
        <v>64118.442194999996</v>
      </c>
      <c r="L42" s="354">
        <v>100</v>
      </c>
      <c r="M42" s="353">
        <v>47.948390000000003</v>
      </c>
      <c r="N42" s="354">
        <v>0.15</v>
      </c>
      <c r="O42" s="353">
        <v>23231.77</v>
      </c>
      <c r="P42" s="353">
        <v>64167.48012</v>
      </c>
      <c r="Q42" s="384">
        <v>4699.34</v>
      </c>
    </row>
    <row r="43" spans="1:17" ht="12.75">
      <c r="A43" s="202">
        <v>41456</v>
      </c>
      <c r="B43" s="353">
        <v>1287.1051500000001</v>
      </c>
      <c r="C43" s="353">
        <v>132615.39877</v>
      </c>
      <c r="D43" s="353">
        <v>37285.875539999994</v>
      </c>
      <c r="E43" s="354">
        <v>28.115796420192751</v>
      </c>
      <c r="F43" s="353">
        <v>247124.9651</v>
      </c>
      <c r="G43" s="353">
        <v>75586.106644</v>
      </c>
      <c r="H43" s="354">
        <v>30.586188090472287</v>
      </c>
      <c r="I43" s="353">
        <v>37285.875539999994</v>
      </c>
      <c r="J43" s="354">
        <v>100</v>
      </c>
      <c r="K43" s="353">
        <v>75586.106644</v>
      </c>
      <c r="L43" s="354">
        <v>100</v>
      </c>
      <c r="M43" s="353">
        <v>55.385390000000001</v>
      </c>
      <c r="N43" s="354">
        <v>0.15</v>
      </c>
      <c r="O43" s="353">
        <v>23747.909999999996</v>
      </c>
      <c r="P43" s="353">
        <v>75637.832880000002</v>
      </c>
      <c r="Q43" s="384">
        <v>4550.55</v>
      </c>
    </row>
    <row r="44" spans="1:17" ht="12.75">
      <c r="A44" s="202">
        <v>41487</v>
      </c>
      <c r="B44" s="353">
        <v>1360.1696199999999</v>
      </c>
      <c r="C44" s="353">
        <v>134614.55634000001</v>
      </c>
      <c r="D44" s="353">
        <v>35918.793440000001</v>
      </c>
      <c r="E44" s="354">
        <v>26.682696445753486</v>
      </c>
      <c r="F44" s="353">
        <v>242937.05611999996</v>
      </c>
      <c r="G44" s="353">
        <v>71129.520958000008</v>
      </c>
      <c r="H44" s="354">
        <v>29.278991889514472</v>
      </c>
      <c r="I44" s="353">
        <v>35918.793440000001</v>
      </c>
      <c r="J44" s="354">
        <v>100</v>
      </c>
      <c r="K44" s="353">
        <v>71129.520958000008</v>
      </c>
      <c r="L44" s="354">
        <v>100</v>
      </c>
      <c r="M44" s="353">
        <v>47.308190000000003</v>
      </c>
      <c r="N44" s="354">
        <v>0.13</v>
      </c>
      <c r="O44" s="353">
        <v>24084.989999999998</v>
      </c>
      <c r="P44" s="353">
        <v>71174.902750000008</v>
      </c>
      <c r="Q44" s="384">
        <v>4114.5</v>
      </c>
    </row>
    <row r="45" spans="1:17" ht="12.75">
      <c r="A45" s="202">
        <v>41518</v>
      </c>
      <c r="B45" s="353">
        <v>1299.8360499999999</v>
      </c>
      <c r="C45" s="353">
        <v>135779.53173000005</v>
      </c>
      <c r="D45" s="353">
        <v>38664.597599999994</v>
      </c>
      <c r="E45" s="354">
        <v>28.476013363255088</v>
      </c>
      <c r="F45" s="353">
        <v>256409.44463999997</v>
      </c>
      <c r="G45" s="353">
        <v>74608.018956999993</v>
      </c>
      <c r="H45" s="354">
        <v>29.097219512233639</v>
      </c>
      <c r="I45" s="353">
        <v>38664.597599999994</v>
      </c>
      <c r="J45" s="354">
        <v>100</v>
      </c>
      <c r="K45" s="353">
        <v>74608.018956999993</v>
      </c>
      <c r="L45" s="354">
        <v>100</v>
      </c>
      <c r="M45" s="353">
        <v>47.428489999999996</v>
      </c>
      <c r="N45" s="354">
        <v>0.12</v>
      </c>
      <c r="O45" s="353">
        <v>25824.55</v>
      </c>
      <c r="P45" s="353">
        <v>74674.57231481481</v>
      </c>
      <c r="Q45" s="384">
        <v>4195.24</v>
      </c>
    </row>
    <row r="46" spans="1:17" ht="12.75">
      <c r="A46" s="202">
        <v>41548</v>
      </c>
      <c r="B46" s="353">
        <v>1167.3495600000001</v>
      </c>
      <c r="C46" s="353">
        <v>125304.28902</v>
      </c>
      <c r="D46" s="353">
        <v>33501.378000000004</v>
      </c>
      <c r="E46" s="354">
        <v>26.736018584848921</v>
      </c>
      <c r="F46" s="353">
        <v>228521.39955999996</v>
      </c>
      <c r="G46" s="353">
        <v>62758.600842</v>
      </c>
      <c r="H46" s="354">
        <v>27.462898863229775</v>
      </c>
      <c r="I46" s="353">
        <v>33501.378000000004</v>
      </c>
      <c r="J46" s="354">
        <v>100</v>
      </c>
      <c r="K46" s="353">
        <v>62758.600842</v>
      </c>
      <c r="L46" s="354">
        <v>100</v>
      </c>
      <c r="M46" s="353">
        <v>48.247590000000002</v>
      </c>
      <c r="N46" s="354">
        <v>0.14000000000000001</v>
      </c>
      <c r="O46" s="353">
        <v>19384.45</v>
      </c>
      <c r="P46" s="353">
        <v>62810.171289999977</v>
      </c>
      <c r="Q46" s="384">
        <v>4149.29</v>
      </c>
    </row>
    <row r="47" spans="1:17" ht="12.75">
      <c r="A47" s="202">
        <v>41579</v>
      </c>
      <c r="B47" s="353">
        <v>1138.6936000000001</v>
      </c>
      <c r="C47" s="353">
        <v>121208.85124999998</v>
      </c>
      <c r="D47" s="353">
        <v>34084.463049999998</v>
      </c>
      <c r="E47" s="354">
        <v>28.120440626649373</v>
      </c>
      <c r="F47" s="353">
        <v>222304.21117000005</v>
      </c>
      <c r="G47" s="353">
        <v>63808.177080200003</v>
      </c>
      <c r="H47" s="354">
        <v>28.703089673548622</v>
      </c>
      <c r="I47" s="353">
        <v>34084.463049999998</v>
      </c>
      <c r="J47" s="354">
        <v>100</v>
      </c>
      <c r="K47" s="353">
        <v>63808.166986999997</v>
      </c>
      <c r="L47" s="354">
        <v>100</v>
      </c>
      <c r="M47" s="353">
        <v>45.126950000000001</v>
      </c>
      <c r="N47" s="354">
        <v>0.13222236188597639</v>
      </c>
      <c r="O47" s="353">
        <v>21504.190000000002</v>
      </c>
      <c r="P47" s="353">
        <v>63856.683900999997</v>
      </c>
      <c r="Q47" s="384">
        <v>4295.24</v>
      </c>
    </row>
    <row r="48" spans="1:17" ht="12.75">
      <c r="A48" s="201">
        <v>41621</v>
      </c>
      <c r="B48" s="153">
        <v>1175.6490100000001</v>
      </c>
      <c r="C48" s="153">
        <v>135067.51201000001</v>
      </c>
      <c r="D48" s="153">
        <v>40350.512439999999</v>
      </c>
      <c r="E48" s="154">
        <v>29.87432865203926</v>
      </c>
      <c r="F48" s="153">
        <v>235183.56083</v>
      </c>
      <c r="G48" s="153">
        <v>72882.921424999993</v>
      </c>
      <c r="H48" s="154">
        <v>30.989802674891319</v>
      </c>
      <c r="I48" s="153">
        <v>40350.512439999999</v>
      </c>
      <c r="J48" s="154">
        <v>100</v>
      </c>
      <c r="K48" s="153">
        <v>72882.921424999993</v>
      </c>
      <c r="L48" s="154">
        <v>100</v>
      </c>
      <c r="M48" s="153">
        <v>50.304400000000001</v>
      </c>
      <c r="N48" s="154">
        <v>0.12451333245558863</v>
      </c>
      <c r="O48" s="153">
        <v>25028.23</v>
      </c>
      <c r="P48" s="153">
        <v>72930.369807500989</v>
      </c>
      <c r="Q48" s="225">
        <v>4301.72</v>
      </c>
    </row>
    <row r="49" spans="1:17" ht="12.75">
      <c r="A49" s="202">
        <v>41651</v>
      </c>
      <c r="B49" s="519">
        <v>1259.98477</v>
      </c>
      <c r="C49" s="519">
        <v>136321.00990999999</v>
      </c>
      <c r="D49" s="519">
        <v>37727.4758</v>
      </c>
      <c r="E49" s="520">
        <v>27.675466771342084</v>
      </c>
      <c r="F49" s="519">
        <v>246433.98655</v>
      </c>
      <c r="G49" s="519">
        <v>73732.216254999992</v>
      </c>
      <c r="H49" s="520">
        <v>29.919662172912243</v>
      </c>
      <c r="I49" s="519">
        <v>40350.512439999999</v>
      </c>
      <c r="J49" s="520">
        <v>100</v>
      </c>
      <c r="K49" s="519">
        <v>73732.216254999992</v>
      </c>
      <c r="L49" s="520">
        <v>100</v>
      </c>
      <c r="M49" s="519">
        <v>49.983499999999999</v>
      </c>
      <c r="N49" s="354">
        <v>0.12387327193012472</v>
      </c>
      <c r="O49" s="353">
        <v>23256.010000000002</v>
      </c>
      <c r="P49" s="353">
        <v>73786.819370000012</v>
      </c>
      <c r="Q49" s="384">
        <v>4293.25</v>
      </c>
    </row>
    <row r="50" spans="1:17" ht="12.75">
      <c r="A50" s="202">
        <v>41686</v>
      </c>
      <c r="B50" s="353">
        <v>964.63395000000003</v>
      </c>
      <c r="C50" s="353">
        <v>95427.027660000007</v>
      </c>
      <c r="D50" s="353">
        <v>27853.648649999996</v>
      </c>
      <c r="E50" s="354">
        <v>29.188427359637192</v>
      </c>
      <c r="F50" s="353">
        <v>185578.84905000002</v>
      </c>
      <c r="G50" s="353">
        <v>57634.257564000007</v>
      </c>
      <c r="H50" s="354">
        <v>31.056479689919708</v>
      </c>
      <c r="I50" s="353">
        <v>27817.663749999996</v>
      </c>
      <c r="J50" s="354">
        <v>100</v>
      </c>
      <c r="K50" s="353">
        <v>57634.257564000007</v>
      </c>
      <c r="L50" s="354">
        <v>100</v>
      </c>
      <c r="M50" s="353">
        <v>35.984900000000003</v>
      </c>
      <c r="N50" s="354">
        <v>0.12935989277676133</v>
      </c>
      <c r="O50" s="353">
        <v>18033.830000000002</v>
      </c>
      <c r="P50" s="353">
        <v>57678.490519999999</v>
      </c>
      <c r="Q50" s="384">
        <v>4185.96</v>
      </c>
    </row>
    <row r="51" spans="1:17" ht="12.75">
      <c r="A51" s="202">
        <v>41711</v>
      </c>
      <c r="B51" s="353">
        <v>1152.2738400000001</v>
      </c>
      <c r="C51" s="353">
        <v>129924.12631000001</v>
      </c>
      <c r="D51" s="353">
        <v>39184.244279999992</v>
      </c>
      <c r="E51" s="354">
        <v>30.159328673495228</v>
      </c>
      <c r="F51" s="353">
        <v>253093.52161999998</v>
      </c>
      <c r="G51" s="353">
        <v>76788.294403000007</v>
      </c>
      <c r="H51" s="354">
        <v>30.339889346631161</v>
      </c>
      <c r="I51" s="353">
        <v>39133.890920000005</v>
      </c>
      <c r="J51" s="354">
        <v>100</v>
      </c>
      <c r="K51" s="353">
        <v>76728.494437199988</v>
      </c>
      <c r="L51" s="354">
        <v>100</v>
      </c>
      <c r="M51" s="353">
        <v>50.353360000000002</v>
      </c>
      <c r="N51" s="354">
        <v>0.12935989277676133</v>
      </c>
      <c r="O51" s="353">
        <v>26302.239999999994</v>
      </c>
      <c r="P51" s="353">
        <v>76788.294403000007</v>
      </c>
      <c r="Q51" s="384">
        <v>5041.46</v>
      </c>
    </row>
    <row r="52" spans="1:17" ht="12.75">
      <c r="A52" s="202">
        <v>41730</v>
      </c>
      <c r="B52" s="353">
        <v>1311.0328199999999</v>
      </c>
      <c r="C52" s="353">
        <v>168622.24725999997</v>
      </c>
      <c r="D52" s="353">
        <v>48027.809469999993</v>
      </c>
      <c r="E52" s="354">
        <v>28.482486890324459</v>
      </c>
      <c r="F52" s="353">
        <v>290004.05250000005</v>
      </c>
      <c r="G52" s="353">
        <v>85342.974799999996</v>
      </c>
      <c r="H52" s="354">
        <v>29.428200766263423</v>
      </c>
      <c r="I52" s="353">
        <v>48027.809469999993</v>
      </c>
      <c r="J52" s="354">
        <v>100</v>
      </c>
      <c r="K52" s="353">
        <v>85281.388016000012</v>
      </c>
      <c r="L52" s="354">
        <v>100</v>
      </c>
      <c r="M52" s="353">
        <v>69.66028</v>
      </c>
      <c r="N52" s="354">
        <v>0.14504155148594164</v>
      </c>
      <c r="O52" s="353">
        <v>25538.349999999995</v>
      </c>
      <c r="P52" s="353">
        <v>85342.974799999996</v>
      </c>
      <c r="Q52" s="384">
        <v>4752.22</v>
      </c>
    </row>
    <row r="53" spans="1:17" ht="12.75">
      <c r="A53" s="202">
        <v>41760</v>
      </c>
      <c r="B53" s="353">
        <v>1770.8665000000001</v>
      </c>
      <c r="C53" s="353">
        <v>257402.18381000005</v>
      </c>
      <c r="D53" s="353">
        <v>68657.478289999985</v>
      </c>
      <c r="E53" s="354">
        <v>26.673230690489834</v>
      </c>
      <c r="F53" s="353">
        <v>414178.22600000002</v>
      </c>
      <c r="G53" s="353">
        <v>117079.69580999999</v>
      </c>
      <c r="H53" s="354">
        <v>28.267950476469515</v>
      </c>
      <c r="I53" s="353">
        <v>68562.164229999995</v>
      </c>
      <c r="J53" s="354">
        <v>100</v>
      </c>
      <c r="K53" s="353">
        <v>116983.112764</v>
      </c>
      <c r="L53" s="354">
        <v>100</v>
      </c>
      <c r="M53" s="353">
        <v>95.314059999999998</v>
      </c>
      <c r="N53" s="354">
        <v>0.13901845291851866</v>
      </c>
      <c r="O53" s="353">
        <v>33487.200000000004</v>
      </c>
      <c r="P53" s="353">
        <v>117079.69580999999</v>
      </c>
      <c r="Q53" s="384">
        <v>6378.63</v>
      </c>
    </row>
    <row r="54" spans="1:17" ht="12.75">
      <c r="A54" s="202">
        <v>41791</v>
      </c>
      <c r="B54" s="353">
        <v>1818.6590000000001</v>
      </c>
      <c r="C54" s="353">
        <v>263187.75557999994</v>
      </c>
      <c r="D54" s="353">
        <v>67131.835680000018</v>
      </c>
      <c r="E54" s="354">
        <v>25.50720322533936</v>
      </c>
      <c r="F54" s="353">
        <v>435703.32540000003</v>
      </c>
      <c r="G54" s="353">
        <v>123986.67158999998</v>
      </c>
      <c r="H54" s="354">
        <v>28.456673236582091</v>
      </c>
      <c r="I54" s="353">
        <v>67057.661410000015</v>
      </c>
      <c r="J54" s="354">
        <v>100</v>
      </c>
      <c r="K54" s="353">
        <v>123900.20312300001</v>
      </c>
      <c r="L54" s="354">
        <v>100</v>
      </c>
      <c r="M54" s="353">
        <v>74.174270000000007</v>
      </c>
      <c r="N54" s="354">
        <v>0.11061267040985524</v>
      </c>
      <c r="O54" s="353">
        <v>36169.700000000004</v>
      </c>
      <c r="P54" s="353">
        <v>123986.67158999998</v>
      </c>
      <c r="Q54" s="384">
        <v>5900.29</v>
      </c>
    </row>
    <row r="55" spans="1:17" ht="12.75">
      <c r="A55" s="202">
        <v>41821</v>
      </c>
      <c r="B55" s="353">
        <v>1613.1934900000001</v>
      </c>
      <c r="C55" s="353">
        <v>205812.56523999997</v>
      </c>
      <c r="D55" s="353">
        <v>52935.16231</v>
      </c>
      <c r="E55" s="354">
        <v>25.720082857075226</v>
      </c>
      <c r="F55" s="353">
        <v>380588.22990000009</v>
      </c>
      <c r="G55" s="353">
        <v>104665.00217000002</v>
      </c>
      <c r="H55" s="354">
        <v>27.500851037222262</v>
      </c>
      <c r="I55" s="353">
        <v>52870.656940000015</v>
      </c>
      <c r="J55" s="354">
        <v>100</v>
      </c>
      <c r="K55" s="353">
        <v>104582.07071000001</v>
      </c>
      <c r="L55" s="354">
        <v>100</v>
      </c>
      <c r="M55" s="353">
        <v>64.505369999999999</v>
      </c>
      <c r="N55" s="354">
        <v>0.12200599299003145</v>
      </c>
      <c r="O55" s="353">
        <v>28834.45</v>
      </c>
      <c r="P55" s="353">
        <v>104665.00217000002</v>
      </c>
      <c r="Q55" s="384">
        <v>5504.21</v>
      </c>
    </row>
    <row r="56" spans="1:17" ht="12.75">
      <c r="A56" s="202">
        <v>41852</v>
      </c>
      <c r="B56" s="353">
        <v>1285.86114</v>
      </c>
      <c r="C56" s="353">
        <v>154198.27776999999</v>
      </c>
      <c r="D56" s="353">
        <v>42407.706610000008</v>
      </c>
      <c r="E56" s="354">
        <v>27.502062424623674</v>
      </c>
      <c r="F56" s="353">
        <v>299955.62410000002</v>
      </c>
      <c r="G56" s="353">
        <v>88793.807660000006</v>
      </c>
      <c r="H56" s="354">
        <v>29.602314651182432</v>
      </c>
      <c r="I56" s="353">
        <v>42353.027720000006</v>
      </c>
      <c r="J56" s="354">
        <v>100</v>
      </c>
      <c r="K56" s="353">
        <v>88731.890513000006</v>
      </c>
      <c r="L56" s="354">
        <v>100</v>
      </c>
      <c r="M56" s="353">
        <v>54.678890000000003</v>
      </c>
      <c r="N56" s="354">
        <v>0.12910267091525893</v>
      </c>
      <c r="O56" s="353">
        <v>25207.590000000007</v>
      </c>
      <c r="P56" s="353">
        <v>88793.807660000006</v>
      </c>
      <c r="Q56" s="384">
        <v>5365.85</v>
      </c>
    </row>
    <row r="57" spans="1:17" ht="12.75">
      <c r="A57" s="202">
        <v>41883</v>
      </c>
      <c r="B57" s="353">
        <v>1680</v>
      </c>
      <c r="C57" s="353">
        <v>220299</v>
      </c>
      <c r="D57" s="353">
        <v>62814</v>
      </c>
      <c r="E57" s="354">
        <v>28.51</v>
      </c>
      <c r="F57" s="353">
        <v>386176</v>
      </c>
      <c r="G57" s="353">
        <v>115933</v>
      </c>
      <c r="H57" s="354">
        <v>30</v>
      </c>
      <c r="I57" s="353">
        <v>62717</v>
      </c>
      <c r="J57" s="354">
        <v>100</v>
      </c>
      <c r="K57" s="353">
        <v>113836</v>
      </c>
      <c r="L57" s="354">
        <v>100</v>
      </c>
      <c r="M57" s="353">
        <v>97</v>
      </c>
      <c r="N57" s="354">
        <v>0</v>
      </c>
      <c r="O57" s="353">
        <v>30129</v>
      </c>
      <c r="P57" s="353">
        <v>115933</v>
      </c>
      <c r="Q57" s="384">
        <v>5745</v>
      </c>
    </row>
    <row r="58" spans="1:17" ht="12.75">
      <c r="A58" s="202">
        <v>41913</v>
      </c>
      <c r="B58" s="353">
        <v>1161</v>
      </c>
      <c r="C58" s="353">
        <v>130001</v>
      </c>
      <c r="D58" s="353">
        <v>36309</v>
      </c>
      <c r="E58" s="354">
        <v>27.93</v>
      </c>
      <c r="F58" s="353">
        <v>257852</v>
      </c>
      <c r="G58" s="353">
        <v>75254</v>
      </c>
      <c r="H58" s="354">
        <v>29.2</v>
      </c>
      <c r="I58" s="353">
        <v>35814</v>
      </c>
      <c r="J58" s="354">
        <v>100</v>
      </c>
      <c r="K58" s="353">
        <v>75188</v>
      </c>
      <c r="L58" s="354">
        <v>100</v>
      </c>
      <c r="M58" s="353">
        <v>47</v>
      </c>
      <c r="N58" s="354">
        <v>0.1</v>
      </c>
      <c r="O58" s="353">
        <v>21623</v>
      </c>
      <c r="P58" s="353">
        <v>75254</v>
      </c>
      <c r="Q58" s="384">
        <v>5685</v>
      </c>
    </row>
    <row r="59" spans="1:17" ht="12.75">
      <c r="A59" s="202">
        <v>41944</v>
      </c>
      <c r="B59" s="353">
        <v>1385</v>
      </c>
      <c r="C59" s="353">
        <v>172186</v>
      </c>
      <c r="D59" s="353">
        <v>49987</v>
      </c>
      <c r="E59" s="354">
        <v>29.03</v>
      </c>
      <c r="F59" s="353">
        <v>328682</v>
      </c>
      <c r="G59" s="353">
        <v>100887</v>
      </c>
      <c r="H59" s="354">
        <v>30.7</v>
      </c>
      <c r="I59" s="353">
        <v>49935</v>
      </c>
      <c r="J59" s="354">
        <v>100</v>
      </c>
      <c r="K59" s="353">
        <v>100819</v>
      </c>
      <c r="L59" s="354">
        <v>100</v>
      </c>
      <c r="M59" s="353">
        <v>52</v>
      </c>
      <c r="N59" s="354">
        <v>0.1</v>
      </c>
      <c r="O59" s="353">
        <v>28687</v>
      </c>
      <c r="P59" s="353">
        <v>100887</v>
      </c>
      <c r="Q59" s="384">
        <v>5531</v>
      </c>
    </row>
    <row r="60" spans="1:17" ht="12.75">
      <c r="A60" s="201">
        <v>41974</v>
      </c>
      <c r="B60" s="153">
        <v>1546.8798200000001</v>
      </c>
      <c r="C60" s="153">
        <v>178489.41336999999</v>
      </c>
      <c r="D60" s="153">
        <v>52114.02994</v>
      </c>
      <c r="E60" s="154">
        <v>29.197266636744505</v>
      </c>
      <c r="F60" s="153">
        <v>368510.81776428298</v>
      </c>
      <c r="G60" s="153">
        <v>116591.85025</v>
      </c>
      <c r="H60" s="154">
        <v>31.638650652740864</v>
      </c>
      <c r="I60" s="153">
        <v>52114.02994</v>
      </c>
      <c r="J60" s="154">
        <v>100</v>
      </c>
      <c r="K60" s="153">
        <v>116503.04154200002</v>
      </c>
      <c r="L60" s="154">
        <v>100</v>
      </c>
      <c r="M60" s="153">
        <v>73.040000000000006</v>
      </c>
      <c r="N60" s="154">
        <v>0.14015419664165776</v>
      </c>
      <c r="O60" s="153">
        <v>37871.61</v>
      </c>
      <c r="P60" s="153">
        <v>116591.85025</v>
      </c>
      <c r="Q60" s="225">
        <v>95</v>
      </c>
    </row>
    <row r="61" spans="1:17" ht="12.75">
      <c r="A61" s="202">
        <v>42005</v>
      </c>
      <c r="B61" s="153">
        <v>1530.34322</v>
      </c>
      <c r="C61" s="153">
        <v>177693.53</v>
      </c>
      <c r="D61" s="153">
        <v>50008.28</v>
      </c>
      <c r="E61" s="154">
        <v>28.142994289099889</v>
      </c>
      <c r="F61" s="153">
        <v>356160.16</v>
      </c>
      <c r="G61" s="153">
        <v>108386.62</v>
      </c>
      <c r="H61" s="154">
        <v>30.431988799645644</v>
      </c>
      <c r="I61" s="153">
        <v>50008.28</v>
      </c>
      <c r="J61" s="154">
        <v>100</v>
      </c>
      <c r="K61" s="153">
        <v>108308.55560000001</v>
      </c>
      <c r="L61" s="154">
        <v>100</v>
      </c>
      <c r="M61" s="153">
        <v>73.66</v>
      </c>
      <c r="N61" s="154">
        <v>0.14729560784734047</v>
      </c>
      <c r="O61" s="153">
        <v>30944.31</v>
      </c>
      <c r="P61" s="153">
        <v>108386.62</v>
      </c>
      <c r="Q61" s="225">
        <v>124</v>
      </c>
    </row>
    <row r="62" spans="1:17" ht="12.75">
      <c r="A62" s="201">
        <v>42036</v>
      </c>
      <c r="B62" s="153">
        <v>1520.09755</v>
      </c>
      <c r="C62" s="153">
        <v>190966.18222000002</v>
      </c>
      <c r="D62" s="153">
        <v>50518.717220000006</v>
      </c>
      <c r="E62" s="154">
        <v>26.454274067122835</v>
      </c>
      <c r="F62" s="153">
        <v>371643.81160000007</v>
      </c>
      <c r="G62" s="153">
        <v>108957.02784999997</v>
      </c>
      <c r="H62" s="154">
        <v>29.317595086789801</v>
      </c>
      <c r="I62" s="153">
        <v>50518.717220000006</v>
      </c>
      <c r="J62" s="154">
        <v>100</v>
      </c>
      <c r="K62" s="153">
        <v>108957.02784999997</v>
      </c>
      <c r="L62" s="154">
        <v>100</v>
      </c>
      <c r="M62" s="153">
        <v>70.413290000000003</v>
      </c>
      <c r="N62" s="154">
        <v>0.13938059767702074</v>
      </c>
      <c r="O62" s="153">
        <v>30011.17</v>
      </c>
      <c r="P62" s="153">
        <v>108957.02784999997</v>
      </c>
      <c r="Q62" s="225">
        <v>125</v>
      </c>
    </row>
    <row r="63" spans="1:17" ht="12.75">
      <c r="A63" s="202">
        <v>42064</v>
      </c>
      <c r="B63" s="153">
        <v>1715.9797599999999</v>
      </c>
      <c r="C63" s="153">
        <v>206960.18504000001</v>
      </c>
      <c r="D63" s="153">
        <v>58167.093359999999</v>
      </c>
      <c r="E63" s="154">
        <v>28.105450982640846</v>
      </c>
      <c r="F63" s="153">
        <v>435721.11180000007</v>
      </c>
      <c r="G63" s="153">
        <v>130981.15387000001</v>
      </c>
      <c r="H63" s="154">
        <v>30.060777484227469</v>
      </c>
      <c r="I63" s="153">
        <v>58167.093359999999</v>
      </c>
      <c r="J63" s="154">
        <v>100</v>
      </c>
      <c r="K63" s="153">
        <v>130981.15387000001</v>
      </c>
      <c r="L63" s="154">
        <v>100</v>
      </c>
      <c r="M63" s="153">
        <v>135.49395999999999</v>
      </c>
      <c r="N63" s="154">
        <v>0.23293919667159382</v>
      </c>
      <c r="O63" s="153">
        <v>37570.18</v>
      </c>
      <c r="P63" s="153">
        <v>130981.15387000001</v>
      </c>
      <c r="Q63" s="225">
        <v>125</v>
      </c>
    </row>
    <row r="64" spans="1:17" ht="12.75">
      <c r="A64" s="201">
        <v>42095</v>
      </c>
      <c r="B64" s="153">
        <v>1489.0079699999999</v>
      </c>
      <c r="C64" s="153">
        <v>160312.21255</v>
      </c>
      <c r="D64" s="153">
        <v>49683.391220000005</v>
      </c>
      <c r="E64" s="154">
        <v>30.991644634998838</v>
      </c>
      <c r="F64" s="153">
        <v>367381.99150000006</v>
      </c>
      <c r="G64" s="153">
        <v>123382.94589999999</v>
      </c>
      <c r="H64" s="154">
        <v>33.584375052308459</v>
      </c>
      <c r="I64" s="153">
        <v>49573.522100000002</v>
      </c>
      <c r="J64" s="154">
        <v>100</v>
      </c>
      <c r="K64" s="153">
        <v>123311.982504</v>
      </c>
      <c r="L64" s="154">
        <v>100</v>
      </c>
      <c r="M64" s="153">
        <v>109.86912</v>
      </c>
      <c r="N64" s="154">
        <v>0.22162863429064281</v>
      </c>
      <c r="O64" s="153">
        <v>47298.479999999996</v>
      </c>
      <c r="P64" s="153">
        <v>123382.94589999999</v>
      </c>
      <c r="Q64" s="225">
        <v>125</v>
      </c>
    </row>
    <row r="65" spans="1:17" ht="12.75">
      <c r="A65" s="202">
        <v>42125</v>
      </c>
      <c r="B65" s="153">
        <v>1429.86896</v>
      </c>
      <c r="C65" s="153">
        <v>147969.10350000003</v>
      </c>
      <c r="D65" s="153">
        <v>45493.993220000004</v>
      </c>
      <c r="E65" s="154">
        <v>30.745603064358633</v>
      </c>
      <c r="F65" s="153">
        <v>333998.67590000003</v>
      </c>
      <c r="G65" s="153">
        <v>102358.77772000001</v>
      </c>
      <c r="H65" s="154">
        <v>30.646462128684149</v>
      </c>
      <c r="I65" s="153">
        <v>45267.534939999998</v>
      </c>
      <c r="J65" s="154">
        <v>100</v>
      </c>
      <c r="K65" s="153">
        <v>102256.52464899998</v>
      </c>
      <c r="L65" s="154">
        <v>100</v>
      </c>
      <c r="M65" s="153">
        <v>226.45828</v>
      </c>
      <c r="N65" s="154">
        <v>0.50026642780562247</v>
      </c>
      <c r="O65" s="153">
        <v>35190.230000000003</v>
      </c>
      <c r="P65" s="153">
        <v>102358.77772000001</v>
      </c>
      <c r="Q65" s="225">
        <v>129</v>
      </c>
    </row>
    <row r="66" spans="1:17" ht="12.75">
      <c r="A66" s="201">
        <v>42156</v>
      </c>
      <c r="B66" s="153">
        <v>1569.65633</v>
      </c>
      <c r="C66" s="153">
        <v>181626.73409000001</v>
      </c>
      <c r="D66" s="153">
        <v>52800.419170000001</v>
      </c>
      <c r="E66" s="154">
        <v>29.070841049113533</v>
      </c>
      <c r="F66" s="153">
        <v>367299.29739999992</v>
      </c>
      <c r="G66" s="153">
        <v>115500.51899</v>
      </c>
      <c r="H66" s="154">
        <v>31.445886177183858</v>
      </c>
      <c r="I66" s="153">
        <v>52711.529399999992</v>
      </c>
      <c r="J66" s="154">
        <v>100</v>
      </c>
      <c r="K66" s="153">
        <v>115393.86973100001</v>
      </c>
      <c r="L66" s="154">
        <v>100</v>
      </c>
      <c r="M66" s="153">
        <v>86.672579999999996</v>
      </c>
      <c r="N66" s="154">
        <v>0.16442812604105547</v>
      </c>
      <c r="O66" s="153">
        <v>35510</v>
      </c>
      <c r="P66" s="153">
        <v>115500.51899</v>
      </c>
      <c r="Q66" s="225">
        <v>149</v>
      </c>
    </row>
    <row r="67" spans="1:17" ht="12.75">
      <c r="A67" s="202">
        <v>42186</v>
      </c>
      <c r="B67" s="153">
        <v>1711.22964</v>
      </c>
      <c r="C67" s="153">
        <v>189232.37449999998</v>
      </c>
      <c r="D67" s="153">
        <v>55199.605560000004</v>
      </c>
      <c r="E67" s="154">
        <v>29.2</v>
      </c>
      <c r="F67" s="153">
        <v>367726.69229999994</v>
      </c>
      <c r="G67" s="153">
        <v>108896.05812999999</v>
      </c>
      <c r="H67" s="154">
        <v>29.613313477162563</v>
      </c>
      <c r="I67" s="153">
        <v>55112.759810000003</v>
      </c>
      <c r="J67" s="154">
        <v>100</v>
      </c>
      <c r="K67" s="153">
        <v>108814.84237900002</v>
      </c>
      <c r="L67" s="154">
        <v>100</v>
      </c>
      <c r="M67" s="153">
        <v>86.845749999999995</v>
      </c>
      <c r="N67" s="154">
        <v>0.15757830001509407</v>
      </c>
      <c r="O67" s="153">
        <v>32063.680000000004</v>
      </c>
      <c r="P67" s="153">
        <v>108896.05812999999</v>
      </c>
      <c r="Q67" s="225">
        <v>149</v>
      </c>
    </row>
    <row r="68" spans="1:17" ht="12.75">
      <c r="A68" s="201">
        <v>42217</v>
      </c>
      <c r="B68" s="153">
        <v>1863.9708800000001</v>
      </c>
      <c r="C68" s="153">
        <v>219787.55654000002</v>
      </c>
      <c r="D68" s="153">
        <v>63304.438229999992</v>
      </c>
      <c r="E68" s="154">
        <v>28.802557900259913</v>
      </c>
      <c r="F68" s="153">
        <v>421684.56580000004</v>
      </c>
      <c r="G68" s="153">
        <v>124856.52440000002</v>
      </c>
      <c r="H68" s="154">
        <v>29.60898608255394</v>
      </c>
      <c r="I68" s="153">
        <v>63221.93718999999</v>
      </c>
      <c r="J68" s="154">
        <v>100</v>
      </c>
      <c r="K68" s="153">
        <v>124757.05812000002</v>
      </c>
      <c r="L68" s="154">
        <v>100</v>
      </c>
      <c r="M68" s="153">
        <v>82.501040000000003</v>
      </c>
      <c r="N68" s="154">
        <v>0.13049432470261199</v>
      </c>
      <c r="O68" s="153">
        <v>36937.760000000002</v>
      </c>
      <c r="P68" s="153">
        <v>124856.52440000002</v>
      </c>
      <c r="Q68" s="225">
        <v>153</v>
      </c>
    </row>
    <row r="69" spans="1:17" ht="12.75">
      <c r="A69" s="202">
        <v>42248</v>
      </c>
      <c r="B69" s="153">
        <v>1497</v>
      </c>
      <c r="C69" s="153">
        <v>158419.56492</v>
      </c>
      <c r="D69" s="153">
        <v>43795.380319999997</v>
      </c>
      <c r="E69" s="154">
        <v>27.645184066826683</v>
      </c>
      <c r="F69" s="153">
        <v>327141.37959999999</v>
      </c>
      <c r="G69" s="153">
        <v>96541.840190000003</v>
      </c>
      <c r="H69" s="154">
        <v>29.510739457063785</v>
      </c>
      <c r="I69" s="153">
        <v>43703.809570000012</v>
      </c>
      <c r="J69" s="154">
        <v>100</v>
      </c>
      <c r="K69" s="153">
        <v>96467.069510000001</v>
      </c>
      <c r="L69" s="154">
        <v>100</v>
      </c>
      <c r="M69" s="153">
        <v>91.570750000000004</v>
      </c>
      <c r="N69" s="154">
        <v>0.20952578482507786</v>
      </c>
      <c r="O69" s="153">
        <v>31316.760000000002</v>
      </c>
      <c r="P69" s="153">
        <v>96541.840190000003</v>
      </c>
      <c r="Q69" s="225">
        <v>153</v>
      </c>
    </row>
    <row r="70" spans="1:17" ht="12.75">
      <c r="A70" s="201">
        <v>42278</v>
      </c>
      <c r="B70" s="153">
        <v>1474.9706699999999</v>
      </c>
      <c r="C70" s="153">
        <v>176934.49768999999</v>
      </c>
      <c r="D70" s="153">
        <v>46569.364159999997</v>
      </c>
      <c r="E70" s="154">
        <v>26.320115504887216</v>
      </c>
      <c r="F70" s="153">
        <v>332080.26679999998</v>
      </c>
      <c r="G70" s="153">
        <v>94445.327839999998</v>
      </c>
      <c r="H70" s="154">
        <v>28.440511913007171</v>
      </c>
      <c r="I70" s="153">
        <v>46506.198739999993</v>
      </c>
      <c r="J70" s="154">
        <v>100</v>
      </c>
      <c r="K70" s="153">
        <v>94387.854469999991</v>
      </c>
      <c r="L70" s="154">
        <v>100</v>
      </c>
      <c r="M70" s="153">
        <v>63.165419999999997</v>
      </c>
      <c r="N70" s="154">
        <v>0.13582150704927728</v>
      </c>
      <c r="O70" s="153">
        <v>25525.809999999998</v>
      </c>
      <c r="P70" s="153">
        <v>94445.327839999998</v>
      </c>
      <c r="Q70" s="225">
        <v>154</v>
      </c>
    </row>
    <row r="71" spans="1:17" ht="12.75">
      <c r="A71" s="202">
        <v>42309</v>
      </c>
      <c r="B71" s="153">
        <v>1312.72504</v>
      </c>
      <c r="C71" s="153">
        <v>156629.41273000001</v>
      </c>
      <c r="D71" s="153">
        <v>44239.193880000006</v>
      </c>
      <c r="E71" s="154">
        <v>28.244499617871998</v>
      </c>
      <c r="F71" s="153">
        <v>300308.28713000001</v>
      </c>
      <c r="G71" s="153">
        <v>89423.524704999989</v>
      </c>
      <c r="H71" s="154">
        <v>29.777241766987792</v>
      </c>
      <c r="I71" s="153">
        <v>44156.623540000001</v>
      </c>
      <c r="J71" s="154">
        <v>100</v>
      </c>
      <c r="K71" s="153">
        <v>89351.755374</v>
      </c>
      <c r="L71" s="154">
        <v>100</v>
      </c>
      <c r="M71" s="153">
        <v>82.570340000000002</v>
      </c>
      <c r="N71" s="154">
        <v>0.18699423411575461</v>
      </c>
      <c r="O71" s="153">
        <v>24536.48</v>
      </c>
      <c r="P71" s="153">
        <v>89423.524704999989</v>
      </c>
      <c r="Q71" s="225">
        <v>159</v>
      </c>
    </row>
    <row r="72" spans="1:17" ht="12.75">
      <c r="A72" s="201">
        <v>42339</v>
      </c>
      <c r="B72" s="153">
        <v>1521.0841600000001</v>
      </c>
      <c r="C72" s="153">
        <v>205600.14977000002</v>
      </c>
      <c r="D72" s="153">
        <v>57882.716509999998</v>
      </c>
      <c r="E72" s="154">
        <v>28.153051724306629</v>
      </c>
      <c r="F72" s="153">
        <v>342713.6752</v>
      </c>
      <c r="G72" s="153">
        <v>95213.89664482401</v>
      </c>
      <c r="H72" s="154">
        <v>27.782345303046142</v>
      </c>
      <c r="I72" s="153">
        <v>57805.750420000004</v>
      </c>
      <c r="J72" s="154">
        <v>100</v>
      </c>
      <c r="K72" s="153">
        <v>95137.124166481997</v>
      </c>
      <c r="L72" s="154">
        <v>100</v>
      </c>
      <c r="M72" s="153">
        <v>93.43656</v>
      </c>
      <c r="N72" s="154">
        <v>0.16163886693125987</v>
      </c>
      <c r="O72" s="153">
        <v>26681.410000000003</v>
      </c>
      <c r="P72" s="153">
        <v>103415.62851</v>
      </c>
      <c r="Q72" s="225">
        <v>159</v>
      </c>
    </row>
    <row r="73" spans="1:17" s="725" customFormat="1" ht="15" customHeight="1">
      <c r="A73" s="874" t="s">
        <v>579</v>
      </c>
      <c r="B73" s="874"/>
      <c r="C73" s="874"/>
      <c r="D73" s="874"/>
      <c r="E73" s="874"/>
      <c r="F73" s="874"/>
      <c r="G73" s="874"/>
      <c r="H73" s="874"/>
      <c r="I73" s="874"/>
      <c r="J73" s="874"/>
      <c r="K73" s="874"/>
      <c r="L73" s="874"/>
      <c r="M73" s="874"/>
      <c r="N73" s="874"/>
      <c r="O73" s="874"/>
      <c r="P73" s="874"/>
      <c r="Q73" s="874"/>
    </row>
    <row r="74" spans="1:17" ht="12.75">
      <c r="A74" s="101" t="s">
        <v>185</v>
      </c>
      <c r="B74" s="244"/>
      <c r="C74" s="244"/>
      <c r="D74" s="244"/>
      <c r="E74" s="317"/>
      <c r="F74" s="244"/>
      <c r="G74" s="244"/>
      <c r="H74" s="317"/>
      <c r="I74" s="244"/>
      <c r="J74" s="317"/>
      <c r="K74" s="244"/>
      <c r="L74" s="317"/>
      <c r="M74" s="244"/>
      <c r="N74" s="317"/>
      <c r="O74" s="244"/>
      <c r="P74" s="244"/>
      <c r="Q74" s="244"/>
    </row>
    <row r="75" spans="1:17">
      <c r="B75" s="244"/>
      <c r="C75" s="244"/>
      <c r="D75" s="244"/>
      <c r="E75" s="317"/>
      <c r="F75" s="244"/>
      <c r="G75" s="244"/>
      <c r="H75" s="317"/>
      <c r="I75" s="244"/>
      <c r="J75" s="317"/>
      <c r="K75" s="244"/>
      <c r="L75" s="317"/>
      <c r="M75" s="244"/>
      <c r="N75" s="317"/>
      <c r="O75" s="244"/>
      <c r="P75" s="244"/>
      <c r="Q75" s="244"/>
    </row>
  </sheetData>
  <mergeCells count="2">
    <mergeCell ref="A1:Q1"/>
    <mergeCell ref="A73:Q73"/>
  </mergeCells>
  <pageMargins left="0.7" right="0.7" top="0.75" bottom="0.75" header="0.3" footer="0.3"/>
  <pageSetup orientation="landscape" r:id="rId1"/>
</worksheet>
</file>

<file path=xl/worksheets/sheet25.xml><?xml version="1.0" encoding="utf-8"?>
<worksheet xmlns="http://schemas.openxmlformats.org/spreadsheetml/2006/main" xmlns:r="http://schemas.openxmlformats.org/officeDocument/2006/relationships">
  <sheetPr>
    <tabColor rgb="FF92D050"/>
  </sheetPr>
  <dimension ref="A1:K76"/>
  <sheetViews>
    <sheetView workbookViewId="0">
      <selection activeCell="F15" sqref="F15"/>
    </sheetView>
  </sheetViews>
  <sheetFormatPr defaultRowHeight="12.75"/>
  <cols>
    <col min="2" max="2" width="13.33203125" customWidth="1"/>
    <col min="3" max="3" width="12.33203125" customWidth="1"/>
    <col min="4" max="4" width="14.1640625" customWidth="1"/>
    <col min="5" max="5" width="11.1640625" customWidth="1"/>
    <col min="6" max="6" width="12.83203125" customWidth="1"/>
    <col min="7" max="7" width="14.33203125" bestFit="1" customWidth="1"/>
    <col min="8" max="8" width="12.83203125" customWidth="1"/>
    <col min="9" max="9" width="14.5" customWidth="1"/>
    <col min="10" max="10" width="11.5" customWidth="1"/>
    <col min="11" max="11" width="11.1640625" customWidth="1"/>
  </cols>
  <sheetData>
    <row r="1" spans="1:11" ht="15.75">
      <c r="A1" s="430" t="s">
        <v>613</v>
      </c>
      <c r="B1" s="431"/>
      <c r="C1" s="431"/>
      <c r="D1" s="431"/>
      <c r="E1" s="431"/>
      <c r="F1" s="431"/>
    </row>
    <row r="2" spans="1:11" s="436" customFormat="1" ht="12">
      <c r="A2" s="878" t="s">
        <v>66</v>
      </c>
      <c r="B2" s="880" t="s">
        <v>68</v>
      </c>
      <c r="C2" s="881"/>
      <c r="D2" s="881"/>
      <c r="E2" s="881"/>
      <c r="F2" s="882"/>
      <c r="G2" s="880" t="s">
        <v>67</v>
      </c>
      <c r="H2" s="881"/>
      <c r="I2" s="881"/>
      <c r="J2" s="881"/>
      <c r="K2" s="882"/>
    </row>
    <row r="3" spans="1:11" s="436" customFormat="1" ht="12">
      <c r="A3" s="879"/>
      <c r="B3" s="487" t="s">
        <v>301</v>
      </c>
      <c r="C3" s="487" t="s">
        <v>359</v>
      </c>
      <c r="D3" s="487" t="s">
        <v>146</v>
      </c>
      <c r="E3" s="487" t="s">
        <v>150</v>
      </c>
      <c r="F3" s="487" t="s">
        <v>110</v>
      </c>
      <c r="G3" s="487" t="s">
        <v>301</v>
      </c>
      <c r="H3" s="487" t="s">
        <v>359</v>
      </c>
      <c r="I3" s="487" t="s">
        <v>146</v>
      </c>
      <c r="J3" s="487" t="s">
        <v>150</v>
      </c>
      <c r="K3" s="487" t="s">
        <v>110</v>
      </c>
    </row>
    <row r="4" spans="1:11" s="436" customFormat="1" ht="12">
      <c r="A4" s="488">
        <v>40277</v>
      </c>
      <c r="B4" s="532" t="s">
        <v>393</v>
      </c>
      <c r="C4" s="532" t="s">
        <v>393</v>
      </c>
      <c r="D4" s="532" t="s">
        <v>393</v>
      </c>
      <c r="E4" s="532" t="s">
        <v>393</v>
      </c>
      <c r="F4" s="532" t="s">
        <v>393</v>
      </c>
      <c r="G4" s="532">
        <v>21.791918537353514</v>
      </c>
      <c r="H4" s="532">
        <v>16.714555859510039</v>
      </c>
      <c r="I4" s="532">
        <v>4.1475233735744288</v>
      </c>
      <c r="J4" s="532">
        <v>0.71597678857520664</v>
      </c>
      <c r="K4" s="532">
        <v>56.630025440986799</v>
      </c>
    </row>
    <row r="5" spans="1:11" s="436" customFormat="1" ht="12">
      <c r="A5" s="488">
        <v>40307</v>
      </c>
      <c r="B5" s="532" t="s">
        <v>393</v>
      </c>
      <c r="C5" s="532" t="s">
        <v>393</v>
      </c>
      <c r="D5" s="532" t="s">
        <v>393</v>
      </c>
      <c r="E5" s="532" t="s">
        <v>393</v>
      </c>
      <c r="F5" s="532" t="s">
        <v>393</v>
      </c>
      <c r="G5" s="532">
        <v>25.198369695998768</v>
      </c>
      <c r="H5" s="532">
        <v>16.893655379403103</v>
      </c>
      <c r="I5" s="532">
        <v>4.4720001904008777</v>
      </c>
      <c r="J5" s="532">
        <v>0.60434701094351528</v>
      </c>
      <c r="K5" s="532">
        <v>52.831627723253739</v>
      </c>
    </row>
    <row r="6" spans="1:11" s="436" customFormat="1" ht="12">
      <c r="A6" s="488">
        <v>40338</v>
      </c>
      <c r="B6" s="532" t="s">
        <v>393</v>
      </c>
      <c r="C6" s="532" t="s">
        <v>393</v>
      </c>
      <c r="D6" s="532" t="s">
        <v>393</v>
      </c>
      <c r="E6" s="532" t="s">
        <v>393</v>
      </c>
      <c r="F6" s="532" t="s">
        <v>393</v>
      </c>
      <c r="G6" s="532">
        <v>24.634095115924104</v>
      </c>
      <c r="H6" s="532">
        <v>14.3165656440466</v>
      </c>
      <c r="I6" s="532">
        <v>4.1831913892734462</v>
      </c>
      <c r="J6" s="532">
        <v>0.65895995860880963</v>
      </c>
      <c r="K6" s="532">
        <v>56.207187892147047</v>
      </c>
    </row>
    <row r="7" spans="1:11" s="436" customFormat="1" ht="12">
      <c r="A7" s="488">
        <v>40368</v>
      </c>
      <c r="B7" s="532" t="s">
        <v>393</v>
      </c>
      <c r="C7" s="532" t="s">
        <v>393</v>
      </c>
      <c r="D7" s="532" t="s">
        <v>393</v>
      </c>
      <c r="E7" s="532" t="s">
        <v>393</v>
      </c>
      <c r="F7" s="532" t="s">
        <v>393</v>
      </c>
      <c r="G7" s="532">
        <v>21.025850580935323</v>
      </c>
      <c r="H7" s="532">
        <v>15.296601194467934</v>
      </c>
      <c r="I7" s="532">
        <v>4.6574951498972537</v>
      </c>
      <c r="J7" s="532">
        <v>0.66898389808968417</v>
      </c>
      <c r="K7" s="532">
        <v>58.351069176609791</v>
      </c>
    </row>
    <row r="8" spans="1:11" s="436" customFormat="1" ht="12">
      <c r="A8" s="488">
        <v>40399</v>
      </c>
      <c r="B8" s="532" t="s">
        <v>393</v>
      </c>
      <c r="C8" s="532" t="s">
        <v>393</v>
      </c>
      <c r="D8" s="532" t="s">
        <v>393</v>
      </c>
      <c r="E8" s="532" t="s">
        <v>393</v>
      </c>
      <c r="F8" s="532" t="s">
        <v>393</v>
      </c>
      <c r="G8" s="532">
        <v>20.411622747883136</v>
      </c>
      <c r="H8" s="532">
        <v>15.628832108751942</v>
      </c>
      <c r="I8" s="532">
        <v>4.2182824274426833</v>
      </c>
      <c r="J8" s="532">
        <v>0.58252620429599078</v>
      </c>
      <c r="K8" s="532">
        <v>59.158736511626252</v>
      </c>
    </row>
    <row r="9" spans="1:11" s="436" customFormat="1" ht="12">
      <c r="A9" s="488">
        <v>40430</v>
      </c>
      <c r="B9" s="532" t="s">
        <v>393</v>
      </c>
      <c r="C9" s="532" t="s">
        <v>393</v>
      </c>
      <c r="D9" s="532" t="s">
        <v>393</v>
      </c>
      <c r="E9" s="532" t="s">
        <v>393</v>
      </c>
      <c r="F9" s="532" t="s">
        <v>393</v>
      </c>
      <c r="G9" s="532">
        <v>20.138716092874766</v>
      </c>
      <c r="H9" s="532">
        <v>17.858455933621105</v>
      </c>
      <c r="I9" s="532">
        <v>4.205929255735434</v>
      </c>
      <c r="J9" s="532">
        <v>1.0096986461765762</v>
      </c>
      <c r="K9" s="532">
        <v>56.787200071592117</v>
      </c>
    </row>
    <row r="10" spans="1:11" s="436" customFormat="1" ht="12">
      <c r="A10" s="488">
        <v>40460</v>
      </c>
      <c r="B10" s="532" t="s">
        <v>393</v>
      </c>
      <c r="C10" s="532" t="s">
        <v>393</v>
      </c>
      <c r="D10" s="532" t="s">
        <v>393</v>
      </c>
      <c r="E10" s="532" t="s">
        <v>393</v>
      </c>
      <c r="F10" s="532" t="s">
        <v>393</v>
      </c>
      <c r="G10" s="532">
        <v>21.934792285933526</v>
      </c>
      <c r="H10" s="532">
        <v>16.979716974386459</v>
      </c>
      <c r="I10" s="532">
        <v>4.1218599139907317</v>
      </c>
      <c r="J10" s="532">
        <v>0.83644172648656401</v>
      </c>
      <c r="K10" s="532">
        <v>56.127189099202724</v>
      </c>
    </row>
    <row r="11" spans="1:11" s="436" customFormat="1" ht="12">
      <c r="A11" s="488">
        <v>40491</v>
      </c>
      <c r="B11" s="532" t="s">
        <v>393</v>
      </c>
      <c r="C11" s="532" t="s">
        <v>393</v>
      </c>
      <c r="D11" s="532" t="s">
        <v>393</v>
      </c>
      <c r="E11" s="532" t="s">
        <v>393</v>
      </c>
      <c r="F11" s="532" t="s">
        <v>393</v>
      </c>
      <c r="G11" s="532">
        <v>23.205712352866641</v>
      </c>
      <c r="H11" s="532">
        <v>18.713182663003444</v>
      </c>
      <c r="I11" s="532">
        <v>3.8038981637335141</v>
      </c>
      <c r="J11" s="532">
        <v>0.67911211020258289</v>
      </c>
      <c r="K11" s="532">
        <v>53.598094710193799</v>
      </c>
    </row>
    <row r="12" spans="1:11" s="436" customFormat="1" ht="12">
      <c r="A12" s="488">
        <v>40521</v>
      </c>
      <c r="B12" s="532" t="s">
        <v>393</v>
      </c>
      <c r="C12" s="532" t="s">
        <v>393</v>
      </c>
      <c r="D12" s="532" t="s">
        <v>393</v>
      </c>
      <c r="E12" s="532" t="s">
        <v>393</v>
      </c>
      <c r="F12" s="532" t="s">
        <v>393</v>
      </c>
      <c r="G12" s="532">
        <v>22.949472092794423</v>
      </c>
      <c r="H12" s="532">
        <v>18.063888019485866</v>
      </c>
      <c r="I12" s="532">
        <v>4.1322317263862693</v>
      </c>
      <c r="J12" s="532">
        <v>0.62925576394190952</v>
      </c>
      <c r="K12" s="532">
        <v>54.22515239739154</v>
      </c>
    </row>
    <row r="13" spans="1:11" s="436" customFormat="1" ht="12">
      <c r="A13" s="488">
        <v>40544</v>
      </c>
      <c r="B13" s="532" t="s">
        <v>393</v>
      </c>
      <c r="C13" s="532" t="s">
        <v>393</v>
      </c>
      <c r="D13" s="532" t="s">
        <v>393</v>
      </c>
      <c r="E13" s="532" t="s">
        <v>393</v>
      </c>
      <c r="F13" s="532" t="s">
        <v>393</v>
      </c>
      <c r="G13" s="532">
        <v>22.827801098047384</v>
      </c>
      <c r="H13" s="532">
        <v>20.359664262182932</v>
      </c>
      <c r="I13" s="532">
        <v>4.2100189234865297</v>
      </c>
      <c r="J13" s="532">
        <v>0.51831279415807663</v>
      </c>
      <c r="K13" s="532">
        <v>52.084202922125066</v>
      </c>
    </row>
    <row r="14" spans="1:11" s="436" customFormat="1" ht="12">
      <c r="A14" s="488">
        <v>40575</v>
      </c>
      <c r="B14" s="532" t="s">
        <v>393</v>
      </c>
      <c r="C14" s="532" t="s">
        <v>393</v>
      </c>
      <c r="D14" s="532" t="s">
        <v>393</v>
      </c>
      <c r="E14" s="532" t="s">
        <v>393</v>
      </c>
      <c r="F14" s="532" t="s">
        <v>393</v>
      </c>
      <c r="G14" s="532">
        <v>24.448697209603782</v>
      </c>
      <c r="H14" s="532">
        <v>20.270038997202779</v>
      </c>
      <c r="I14" s="532">
        <v>4.2622780551701851</v>
      </c>
      <c r="J14" s="532">
        <v>0.33418856839264499</v>
      </c>
      <c r="K14" s="532">
        <v>50.684797169630599</v>
      </c>
    </row>
    <row r="15" spans="1:11" s="436" customFormat="1" ht="12">
      <c r="A15" s="488">
        <v>40603</v>
      </c>
      <c r="B15" s="532" t="s">
        <v>393</v>
      </c>
      <c r="C15" s="532" t="s">
        <v>393</v>
      </c>
      <c r="D15" s="532" t="s">
        <v>393</v>
      </c>
      <c r="E15" s="532" t="s">
        <v>393</v>
      </c>
      <c r="F15" s="532" t="s">
        <v>393</v>
      </c>
      <c r="G15" s="532">
        <v>22.748440373473489</v>
      </c>
      <c r="H15" s="532">
        <v>18.093748174214522</v>
      </c>
      <c r="I15" s="532">
        <v>3.8799940683236196</v>
      </c>
      <c r="J15" s="532">
        <v>0.60991109289964096</v>
      </c>
      <c r="K15" s="532">
        <v>54.667906291088727</v>
      </c>
    </row>
    <row r="16" spans="1:11" s="436" customFormat="1" ht="12">
      <c r="A16" s="488">
        <v>40634</v>
      </c>
      <c r="B16" s="532" t="s">
        <v>393</v>
      </c>
      <c r="C16" s="532" t="s">
        <v>393</v>
      </c>
      <c r="D16" s="532" t="s">
        <v>393</v>
      </c>
      <c r="E16" s="532" t="s">
        <v>393</v>
      </c>
      <c r="F16" s="532" t="s">
        <v>393</v>
      </c>
      <c r="G16" s="532">
        <v>21.536869301935461</v>
      </c>
      <c r="H16" s="532">
        <v>19.10072316259582</v>
      </c>
      <c r="I16" s="532">
        <v>3.9884628911517956</v>
      </c>
      <c r="J16" s="532">
        <v>0.77334469258528094</v>
      </c>
      <c r="K16" s="532">
        <v>54.600599951731645</v>
      </c>
    </row>
    <row r="17" spans="1:11" s="436" customFormat="1" ht="12">
      <c r="A17" s="488">
        <v>40664</v>
      </c>
      <c r="B17" s="532" t="s">
        <v>393</v>
      </c>
      <c r="C17" s="532" t="s">
        <v>393</v>
      </c>
      <c r="D17" s="532" t="s">
        <v>393</v>
      </c>
      <c r="E17" s="532" t="s">
        <v>393</v>
      </c>
      <c r="F17" s="532" t="s">
        <v>393</v>
      </c>
      <c r="G17" s="532">
        <v>22.954605796349231</v>
      </c>
      <c r="H17" s="532">
        <v>21.229935495092807</v>
      </c>
      <c r="I17" s="532">
        <v>4.586682588493848</v>
      </c>
      <c r="J17" s="532">
        <v>0.56073302603232011</v>
      </c>
      <c r="K17" s="532">
        <v>50.668043094031809</v>
      </c>
    </row>
    <row r="18" spans="1:11" s="436" customFormat="1" ht="12">
      <c r="A18" s="488">
        <v>40695</v>
      </c>
      <c r="B18" s="532" t="s">
        <v>393</v>
      </c>
      <c r="C18" s="532" t="s">
        <v>393</v>
      </c>
      <c r="D18" s="532" t="s">
        <v>393</v>
      </c>
      <c r="E18" s="532" t="s">
        <v>393</v>
      </c>
      <c r="F18" s="532" t="s">
        <v>393</v>
      </c>
      <c r="G18" s="532">
        <v>22.520575877326454</v>
      </c>
      <c r="H18" s="532">
        <v>20.702686045983697</v>
      </c>
      <c r="I18" s="532">
        <v>4.1978318516244251</v>
      </c>
      <c r="J18" s="532">
        <v>0.54175614084693169</v>
      </c>
      <c r="K18" s="532">
        <v>52.037150084218489</v>
      </c>
    </row>
    <row r="19" spans="1:11" s="436" customFormat="1" ht="12">
      <c r="A19" s="488">
        <v>40725</v>
      </c>
      <c r="B19" s="532" t="s">
        <v>393</v>
      </c>
      <c r="C19" s="532" t="s">
        <v>393</v>
      </c>
      <c r="D19" s="532" t="s">
        <v>393</v>
      </c>
      <c r="E19" s="532" t="s">
        <v>393</v>
      </c>
      <c r="F19" s="532" t="s">
        <v>393</v>
      </c>
      <c r="G19" s="532">
        <v>21.638037420105238</v>
      </c>
      <c r="H19" s="532">
        <v>18.7974472979779</v>
      </c>
      <c r="I19" s="532">
        <v>4.7499580004674735</v>
      </c>
      <c r="J19" s="532">
        <v>0.73430269645694379</v>
      </c>
      <c r="K19" s="532">
        <v>54.08025458499246</v>
      </c>
    </row>
    <row r="20" spans="1:11" s="436" customFormat="1" ht="12">
      <c r="A20" s="488">
        <v>40756</v>
      </c>
      <c r="B20" s="532" t="s">
        <v>393</v>
      </c>
      <c r="C20" s="532" t="s">
        <v>393</v>
      </c>
      <c r="D20" s="532" t="s">
        <v>393</v>
      </c>
      <c r="E20" s="532" t="s">
        <v>393</v>
      </c>
      <c r="F20" s="532" t="s">
        <v>393</v>
      </c>
      <c r="G20" s="532">
        <v>24.601813321680652</v>
      </c>
      <c r="H20" s="532">
        <v>21.11483215860688</v>
      </c>
      <c r="I20" s="532">
        <v>4.9217938873134015</v>
      </c>
      <c r="J20" s="532">
        <v>0.51594376870722547</v>
      </c>
      <c r="K20" s="532">
        <v>48.845616863691852</v>
      </c>
    </row>
    <row r="21" spans="1:11" s="436" customFormat="1" ht="12">
      <c r="A21" s="488">
        <v>40787</v>
      </c>
      <c r="B21" s="532" t="s">
        <v>393</v>
      </c>
      <c r="C21" s="532" t="s">
        <v>393</v>
      </c>
      <c r="D21" s="532" t="s">
        <v>393</v>
      </c>
      <c r="E21" s="532" t="s">
        <v>393</v>
      </c>
      <c r="F21" s="532" t="s">
        <v>393</v>
      </c>
      <c r="G21" s="532">
        <v>23.552669133759636</v>
      </c>
      <c r="H21" s="532">
        <v>20.201598035279865</v>
      </c>
      <c r="I21" s="532">
        <v>4.1397878141362181</v>
      </c>
      <c r="J21" s="532">
        <v>0.342559393956267</v>
      </c>
      <c r="K21" s="532">
        <v>51.763385622868007</v>
      </c>
    </row>
    <row r="22" spans="1:11" s="436" customFormat="1" ht="12">
      <c r="A22" s="488">
        <v>40817</v>
      </c>
      <c r="B22" s="532" t="s">
        <v>393</v>
      </c>
      <c r="C22" s="532" t="s">
        <v>393</v>
      </c>
      <c r="D22" s="532" t="s">
        <v>393</v>
      </c>
      <c r="E22" s="532" t="s">
        <v>393</v>
      </c>
      <c r="F22" s="532" t="s">
        <v>393</v>
      </c>
      <c r="G22" s="532">
        <v>23.178926183756857</v>
      </c>
      <c r="H22" s="532">
        <v>19.911147212941323</v>
      </c>
      <c r="I22" s="532">
        <v>4.7994323429245958</v>
      </c>
      <c r="J22" s="532">
        <v>0.38532225380097662</v>
      </c>
      <c r="K22" s="532">
        <v>51.725172006576244</v>
      </c>
    </row>
    <row r="23" spans="1:11" s="436" customFormat="1" ht="12">
      <c r="A23" s="488">
        <v>40858</v>
      </c>
      <c r="B23" s="532" t="s">
        <v>393</v>
      </c>
      <c r="C23" s="532" t="s">
        <v>393</v>
      </c>
      <c r="D23" s="532" t="s">
        <v>393</v>
      </c>
      <c r="E23" s="532" t="s">
        <v>393</v>
      </c>
      <c r="F23" s="532" t="s">
        <v>393</v>
      </c>
      <c r="G23" s="532">
        <v>23.455046511045786</v>
      </c>
      <c r="H23" s="532">
        <v>19.868319889803431</v>
      </c>
      <c r="I23" s="532">
        <v>4.9717487538224709</v>
      </c>
      <c r="J23" s="532">
        <v>0.48023205133737956</v>
      </c>
      <c r="K23" s="532">
        <v>51.224652793990934</v>
      </c>
    </row>
    <row r="24" spans="1:11" s="436" customFormat="1" ht="12">
      <c r="A24" s="488">
        <v>40888</v>
      </c>
      <c r="B24" s="532" t="s">
        <v>393</v>
      </c>
      <c r="C24" s="532" t="s">
        <v>393</v>
      </c>
      <c r="D24" s="532" t="s">
        <v>393</v>
      </c>
      <c r="E24" s="532" t="s">
        <v>393</v>
      </c>
      <c r="F24" s="532" t="s">
        <v>393</v>
      </c>
      <c r="G24" s="532">
        <v>26.452976036503618</v>
      </c>
      <c r="H24" s="532">
        <v>18.891118505794434</v>
      </c>
      <c r="I24" s="532">
        <v>4.2863209993982627</v>
      </c>
      <c r="J24" s="532">
        <v>0.59404469753946354</v>
      </c>
      <c r="K24" s="532">
        <v>49.775539760764218</v>
      </c>
    </row>
    <row r="25" spans="1:11" s="436" customFormat="1" ht="12">
      <c r="A25" s="488">
        <v>40919</v>
      </c>
      <c r="B25" s="532">
        <v>22.45</v>
      </c>
      <c r="C25" s="532">
        <v>6.15</v>
      </c>
      <c r="D25" s="532">
        <v>2.5099999999999998</v>
      </c>
      <c r="E25" s="532">
        <v>0.11</v>
      </c>
      <c r="F25" s="532">
        <v>68.78</v>
      </c>
      <c r="G25" s="532">
        <v>24.915256487662134</v>
      </c>
      <c r="H25" s="532">
        <v>18.478764374607788</v>
      </c>
      <c r="I25" s="532">
        <v>4.5431497920301842</v>
      </c>
      <c r="J25" s="532">
        <v>0.4733925730346098</v>
      </c>
      <c r="K25" s="532">
        <v>51.589436772665287</v>
      </c>
    </row>
    <row r="26" spans="1:11" s="436" customFormat="1" ht="12">
      <c r="A26" s="488">
        <v>40951</v>
      </c>
      <c r="B26" s="532">
        <v>23.99</v>
      </c>
      <c r="C26" s="532">
        <v>6.89</v>
      </c>
      <c r="D26" s="532">
        <v>2.02</v>
      </c>
      <c r="E26" s="532">
        <v>0.16</v>
      </c>
      <c r="F26" s="532">
        <v>66.94</v>
      </c>
      <c r="G26" s="532">
        <v>24.427107745795826</v>
      </c>
      <c r="H26" s="532">
        <v>18.705073379048081</v>
      </c>
      <c r="I26" s="532">
        <v>4.7184168544924834</v>
      </c>
      <c r="J26" s="532">
        <v>0.35957464754918383</v>
      </c>
      <c r="K26" s="532">
        <v>51.789827373114441</v>
      </c>
    </row>
    <row r="27" spans="1:11" s="436" customFormat="1" ht="12">
      <c r="A27" s="488">
        <v>40979</v>
      </c>
      <c r="B27" s="532">
        <v>21.16</v>
      </c>
      <c r="C27" s="532">
        <v>11.81</v>
      </c>
      <c r="D27" s="532">
        <v>1.86</v>
      </c>
      <c r="E27" s="532">
        <v>0.1</v>
      </c>
      <c r="F27" s="532">
        <v>65.069999999999993</v>
      </c>
      <c r="G27" s="532">
        <v>25.846154583011728</v>
      </c>
      <c r="H27" s="532">
        <v>19.331847666894987</v>
      </c>
      <c r="I27" s="532">
        <v>4.067842029722903</v>
      </c>
      <c r="J27" s="532">
        <v>0.31271892903743559</v>
      </c>
      <c r="K27" s="532">
        <v>50.441436791332947</v>
      </c>
    </row>
    <row r="28" spans="1:11" s="436" customFormat="1" ht="12">
      <c r="A28" s="488">
        <v>41011</v>
      </c>
      <c r="B28" s="532">
        <v>23.46</v>
      </c>
      <c r="C28" s="532">
        <v>6.84</v>
      </c>
      <c r="D28" s="532">
        <v>2.66</v>
      </c>
      <c r="E28" s="532">
        <v>0.09</v>
      </c>
      <c r="F28" s="532">
        <v>66.949999999999989</v>
      </c>
      <c r="G28" s="532">
        <v>25.175357871947497</v>
      </c>
      <c r="H28" s="532">
        <v>17.672858053846412</v>
      </c>
      <c r="I28" s="532">
        <v>4.5185482191982089</v>
      </c>
      <c r="J28" s="532">
        <v>0.31108371268229529</v>
      </c>
      <c r="K28" s="532">
        <v>52.322152142325585</v>
      </c>
    </row>
    <row r="29" spans="1:11" s="436" customFormat="1" ht="12">
      <c r="A29" s="488">
        <v>41041</v>
      </c>
      <c r="B29" s="532">
        <v>25.67</v>
      </c>
      <c r="C29" s="532">
        <v>6.5</v>
      </c>
      <c r="D29" s="532">
        <v>1.92</v>
      </c>
      <c r="E29" s="532">
        <v>0.1</v>
      </c>
      <c r="F29" s="532">
        <v>65.81</v>
      </c>
      <c r="G29" s="532">
        <v>24.855054019773213</v>
      </c>
      <c r="H29" s="532">
        <v>20.385929932192074</v>
      </c>
      <c r="I29" s="532">
        <v>4.1658137447325894</v>
      </c>
      <c r="J29" s="532">
        <v>0.31019830740612142</v>
      </c>
      <c r="K29" s="532">
        <v>50.283003995896017</v>
      </c>
    </row>
    <row r="30" spans="1:11" s="436" customFormat="1" ht="12">
      <c r="A30" s="488">
        <v>41072</v>
      </c>
      <c r="B30" s="532">
        <v>23.27</v>
      </c>
      <c r="C30" s="532">
        <v>9.64</v>
      </c>
      <c r="D30" s="532">
        <v>2.8</v>
      </c>
      <c r="E30" s="532">
        <v>0.12</v>
      </c>
      <c r="F30" s="532">
        <v>64.170000000000016</v>
      </c>
      <c r="G30" s="532">
        <v>24.578476863421709</v>
      </c>
      <c r="H30" s="532">
        <v>17.989742145955535</v>
      </c>
      <c r="I30" s="532">
        <v>4.4132967893829731</v>
      </c>
      <c r="J30" s="532">
        <v>0.43360171456555657</v>
      </c>
      <c r="K30" s="532">
        <v>52.584882486674232</v>
      </c>
    </row>
    <row r="31" spans="1:11" s="436" customFormat="1" ht="12">
      <c r="A31" s="488">
        <v>41091</v>
      </c>
      <c r="B31" s="532">
        <v>22.88</v>
      </c>
      <c r="C31" s="532">
        <v>10.14</v>
      </c>
      <c r="D31" s="532">
        <v>2.12</v>
      </c>
      <c r="E31" s="532">
        <v>0.11</v>
      </c>
      <c r="F31" s="532">
        <v>64.75</v>
      </c>
      <c r="G31" s="532">
        <v>23.344630034368404</v>
      </c>
      <c r="H31" s="532">
        <v>18.425212663909399</v>
      </c>
      <c r="I31" s="532">
        <v>4.6626271960523651</v>
      </c>
      <c r="J31" s="532">
        <v>0.43898403813918535</v>
      </c>
      <c r="K31" s="532">
        <v>53.12854606753065</v>
      </c>
    </row>
    <row r="32" spans="1:11" s="436" customFormat="1" ht="12">
      <c r="A32" s="488">
        <v>41141</v>
      </c>
      <c r="B32" s="532">
        <v>23.85</v>
      </c>
      <c r="C32" s="532">
        <v>7.63</v>
      </c>
      <c r="D32" s="532">
        <v>2.79</v>
      </c>
      <c r="E32" s="532">
        <v>0.11</v>
      </c>
      <c r="F32" s="532">
        <v>65.62</v>
      </c>
      <c r="G32" s="532">
        <v>23.281506228602225</v>
      </c>
      <c r="H32" s="532">
        <v>19.289983446640065</v>
      </c>
      <c r="I32" s="532">
        <v>4.8776560342765114</v>
      </c>
      <c r="J32" s="532">
        <v>0.4696329787191203</v>
      </c>
      <c r="K32" s="532">
        <v>52.081221311762086</v>
      </c>
    </row>
    <row r="33" spans="1:11" s="436" customFormat="1" ht="12">
      <c r="A33" s="488">
        <v>41161</v>
      </c>
      <c r="B33" s="532">
        <v>21.96</v>
      </c>
      <c r="C33" s="532">
        <v>7.89</v>
      </c>
      <c r="D33" s="532">
        <v>2.66</v>
      </c>
      <c r="E33" s="532">
        <v>0.13</v>
      </c>
      <c r="F33" s="532">
        <v>67.359999999999985</v>
      </c>
      <c r="G33" s="532">
        <v>21.376708256203976</v>
      </c>
      <c r="H33" s="532">
        <v>22.221070351614536</v>
      </c>
      <c r="I33" s="532">
        <v>5.2170329271719602</v>
      </c>
      <c r="J33" s="532">
        <v>0.47396214185732016</v>
      </c>
      <c r="K33" s="532">
        <v>50.711226323152204</v>
      </c>
    </row>
    <row r="34" spans="1:11" s="436" customFormat="1" ht="12">
      <c r="A34" s="488">
        <v>41211</v>
      </c>
      <c r="B34" s="532">
        <v>23.4</v>
      </c>
      <c r="C34" s="532">
        <v>8.98</v>
      </c>
      <c r="D34" s="532">
        <v>2.2999999999999998</v>
      </c>
      <c r="E34" s="532">
        <v>0.08</v>
      </c>
      <c r="F34" s="532">
        <v>65.240000000000009</v>
      </c>
      <c r="G34" s="532">
        <v>24.046154953831469</v>
      </c>
      <c r="H34" s="532">
        <v>18.512466354312163</v>
      </c>
      <c r="I34" s="532">
        <v>4.1778608710291483</v>
      </c>
      <c r="J34" s="532">
        <v>0.40666220326796426</v>
      </c>
      <c r="K34" s="532">
        <v>52.856855617559248</v>
      </c>
    </row>
    <row r="35" spans="1:11" s="436" customFormat="1" ht="12">
      <c r="A35" s="488">
        <v>41231</v>
      </c>
      <c r="B35" s="532">
        <v>23.2</v>
      </c>
      <c r="C35" s="532">
        <v>11.44</v>
      </c>
      <c r="D35" s="532">
        <v>1.97</v>
      </c>
      <c r="E35" s="532">
        <v>0.09</v>
      </c>
      <c r="F35" s="532">
        <v>63.3</v>
      </c>
      <c r="G35" s="532">
        <v>23.594271142816687</v>
      </c>
      <c r="H35" s="532">
        <v>20.532415931872833</v>
      </c>
      <c r="I35" s="532">
        <v>3.963340061173374</v>
      </c>
      <c r="J35" s="532">
        <v>0.46114265012443612</v>
      </c>
      <c r="K35" s="532">
        <v>51.448830214012652</v>
      </c>
    </row>
    <row r="36" spans="1:11" s="436" customFormat="1" ht="12">
      <c r="A36" s="488">
        <v>41251</v>
      </c>
      <c r="B36" s="532">
        <v>23.66</v>
      </c>
      <c r="C36" s="532">
        <v>8.7899999999999991</v>
      </c>
      <c r="D36" s="532">
        <v>2.21</v>
      </c>
      <c r="E36" s="532">
        <v>0.12</v>
      </c>
      <c r="F36" s="532">
        <v>65.22</v>
      </c>
      <c r="G36" s="532">
        <v>22.994695118210096</v>
      </c>
      <c r="H36" s="532">
        <v>18.931155958414873</v>
      </c>
      <c r="I36" s="532">
        <v>4.1867973170399999</v>
      </c>
      <c r="J36" s="532">
        <v>0.55781161054641615</v>
      </c>
      <c r="K36" s="532">
        <v>53.329539995788608</v>
      </c>
    </row>
    <row r="37" spans="1:11" s="436" customFormat="1" ht="12">
      <c r="A37" s="488">
        <v>41286</v>
      </c>
      <c r="B37" s="532">
        <v>24.56</v>
      </c>
      <c r="C37" s="532">
        <v>7.85</v>
      </c>
      <c r="D37" s="532">
        <v>2.96</v>
      </c>
      <c r="E37" s="532">
        <v>0.13</v>
      </c>
      <c r="F37" s="532">
        <v>64.5</v>
      </c>
      <c r="G37" s="532">
        <v>21.999430293266951</v>
      </c>
      <c r="H37" s="532">
        <v>21.975176290044708</v>
      </c>
      <c r="I37" s="532">
        <v>4.4878707134688254</v>
      </c>
      <c r="J37" s="532">
        <v>0.55780483837744943</v>
      </c>
      <c r="K37" s="532">
        <v>50.97971786484208</v>
      </c>
    </row>
    <row r="38" spans="1:11" s="436" customFormat="1" ht="12">
      <c r="A38" s="488">
        <v>41321</v>
      </c>
      <c r="B38" s="532">
        <v>25.64</v>
      </c>
      <c r="C38" s="532">
        <v>12.47</v>
      </c>
      <c r="D38" s="532">
        <v>2</v>
      </c>
      <c r="E38" s="532">
        <v>0.09</v>
      </c>
      <c r="F38" s="532">
        <v>59.8</v>
      </c>
      <c r="G38" s="532">
        <v>22.077294249028313</v>
      </c>
      <c r="H38" s="532">
        <v>24.981470753175607</v>
      </c>
      <c r="I38" s="532">
        <v>4.0927133003326395</v>
      </c>
      <c r="J38" s="532">
        <v>0.42090886187316812</v>
      </c>
      <c r="K38" s="532">
        <v>48.427612835590267</v>
      </c>
    </row>
    <row r="39" spans="1:11" s="436" customFormat="1" ht="12">
      <c r="A39" s="488">
        <v>41346</v>
      </c>
      <c r="B39" s="532">
        <v>25.2</v>
      </c>
      <c r="C39" s="532">
        <v>12.68</v>
      </c>
      <c r="D39" s="532">
        <v>1.75</v>
      </c>
      <c r="E39" s="532">
        <v>0.08</v>
      </c>
      <c r="F39" s="532">
        <v>60.290000000000006</v>
      </c>
      <c r="G39" s="532">
        <v>22.569584608549025</v>
      </c>
      <c r="H39" s="532">
        <v>25.893187998646454</v>
      </c>
      <c r="I39" s="532">
        <v>3.7976694232617967</v>
      </c>
      <c r="J39" s="532">
        <v>0.39332210149464214</v>
      </c>
      <c r="K39" s="532">
        <v>47.346235868048062</v>
      </c>
    </row>
    <row r="40" spans="1:11" s="436" customFormat="1" ht="12">
      <c r="A40" s="488">
        <v>41365</v>
      </c>
      <c r="B40" s="532">
        <v>25.8</v>
      </c>
      <c r="C40" s="532">
        <v>12</v>
      </c>
      <c r="D40" s="532">
        <v>1.84</v>
      </c>
      <c r="E40" s="532">
        <v>0.05</v>
      </c>
      <c r="F40" s="532">
        <v>60.31</v>
      </c>
      <c r="G40" s="532">
        <v>24.276885916392725</v>
      </c>
      <c r="H40" s="532">
        <v>23.997481671063952</v>
      </c>
      <c r="I40" s="532">
        <v>3.6456589838880031</v>
      </c>
      <c r="J40" s="532">
        <v>0.48145500455731388</v>
      </c>
      <c r="K40" s="532">
        <v>47.59851842409801</v>
      </c>
    </row>
    <row r="41" spans="1:11" s="436" customFormat="1" ht="12">
      <c r="A41" s="488">
        <v>41395</v>
      </c>
      <c r="B41" s="532">
        <v>19.27</v>
      </c>
      <c r="C41" s="532">
        <v>12.07</v>
      </c>
      <c r="D41" s="532">
        <v>2.17</v>
      </c>
      <c r="E41" s="532">
        <v>0.06</v>
      </c>
      <c r="F41" s="532">
        <v>66.430000000000007</v>
      </c>
      <c r="G41" s="532">
        <v>22.337991610265021</v>
      </c>
      <c r="H41" s="532">
        <v>23.134584339693305</v>
      </c>
      <c r="I41" s="532">
        <v>4.0848534386485023</v>
      </c>
      <c r="J41" s="532">
        <v>0.80525710569896647</v>
      </c>
      <c r="K41" s="532">
        <v>49.637313505694202</v>
      </c>
    </row>
    <row r="42" spans="1:11" s="436" customFormat="1" ht="12">
      <c r="A42" s="488">
        <v>41426</v>
      </c>
      <c r="B42" s="532">
        <v>20.03</v>
      </c>
      <c r="C42" s="532">
        <v>15.52</v>
      </c>
      <c r="D42" s="532">
        <v>2.46</v>
      </c>
      <c r="E42" s="532">
        <v>0.02</v>
      </c>
      <c r="F42" s="532">
        <v>61.97</v>
      </c>
      <c r="G42" s="532">
        <v>22.718385373609863</v>
      </c>
      <c r="H42" s="532">
        <v>25.841783000903824</v>
      </c>
      <c r="I42" s="532">
        <v>4.4671010168455059</v>
      </c>
      <c r="J42" s="532">
        <v>0.47963249263015234</v>
      </c>
      <c r="K42" s="532">
        <v>46.493098116010643</v>
      </c>
    </row>
    <row r="43" spans="1:11" s="436" customFormat="1" ht="12">
      <c r="A43" s="488">
        <v>41456</v>
      </c>
      <c r="B43" s="532">
        <v>21.2</v>
      </c>
      <c r="C43" s="532">
        <v>11.13</v>
      </c>
      <c r="D43" s="532">
        <v>3.19</v>
      </c>
      <c r="E43" s="532">
        <v>0.06</v>
      </c>
      <c r="F43" s="532">
        <v>64.42</v>
      </c>
      <c r="G43" s="532">
        <v>23.779925361456936</v>
      </c>
      <c r="H43" s="532">
        <v>23.178274519405221</v>
      </c>
      <c r="I43" s="532">
        <v>4.5874644118469217</v>
      </c>
      <c r="J43" s="532">
        <v>0.43931489720000588</v>
      </c>
      <c r="K43" s="532">
        <v>48.015020810090917</v>
      </c>
    </row>
    <row r="44" spans="1:11" s="436" customFormat="1" ht="12">
      <c r="A44" s="488">
        <v>41487</v>
      </c>
      <c r="B44" s="532">
        <v>21.97</v>
      </c>
      <c r="C44" s="532">
        <v>9.84</v>
      </c>
      <c r="D44" s="532">
        <v>1.77</v>
      </c>
      <c r="E44" s="532">
        <v>0.01</v>
      </c>
      <c r="F44" s="532">
        <v>66.41</v>
      </c>
      <c r="G44" s="532">
        <v>24.976848225813601</v>
      </c>
      <c r="H44" s="532">
        <v>26.529440777877277</v>
      </c>
      <c r="I44" s="532">
        <v>4.5750326449786378</v>
      </c>
      <c r="J44" s="532">
        <v>0.20494434641291259</v>
      </c>
      <c r="K44" s="532">
        <v>43.713734004917562</v>
      </c>
    </row>
    <row r="45" spans="1:11" s="436" customFormat="1" ht="12">
      <c r="A45" s="488">
        <v>41518</v>
      </c>
      <c r="B45" s="532">
        <v>21.87</v>
      </c>
      <c r="C45" s="532">
        <v>10.62</v>
      </c>
      <c r="D45" s="532">
        <v>2.4300000000000002</v>
      </c>
      <c r="E45" s="532">
        <v>0.02</v>
      </c>
      <c r="F45" s="532">
        <v>65.06</v>
      </c>
      <c r="G45" s="532">
        <v>23.543983704668733</v>
      </c>
      <c r="H45" s="532">
        <v>23.65985489200385</v>
      </c>
      <c r="I45" s="532">
        <v>3.750221978502319</v>
      </c>
      <c r="J45" s="532">
        <v>0.23353441935894353</v>
      </c>
      <c r="K45" s="532">
        <v>48.812405005466147</v>
      </c>
    </row>
    <row r="46" spans="1:11" s="436" customFormat="1" ht="12">
      <c r="A46" s="488">
        <v>41548</v>
      </c>
      <c r="B46" s="532">
        <v>21.71</v>
      </c>
      <c r="C46" s="532">
        <v>9.1300000000000008</v>
      </c>
      <c r="D46" s="532">
        <v>2.52</v>
      </c>
      <c r="E46" s="532">
        <v>0.06</v>
      </c>
      <c r="F46" s="532">
        <v>66.579999999999984</v>
      </c>
      <c r="G46" s="532">
        <v>23.367988749263478</v>
      </c>
      <c r="H46" s="532">
        <v>19.751203805773972</v>
      </c>
      <c r="I46" s="532">
        <v>3.4563363532404425</v>
      </c>
      <c r="J46" s="532">
        <v>0.29311332894340064</v>
      </c>
      <c r="K46" s="532">
        <v>53.131357762778705</v>
      </c>
    </row>
    <row r="47" spans="1:11" s="436" customFormat="1" ht="12">
      <c r="A47" s="488">
        <v>41579</v>
      </c>
      <c r="B47" s="532">
        <v>20.66</v>
      </c>
      <c r="C47" s="532">
        <v>10.92</v>
      </c>
      <c r="D47" s="532">
        <v>2.06</v>
      </c>
      <c r="E47" s="532">
        <v>0.03</v>
      </c>
      <c r="F47" s="532">
        <v>66.33</v>
      </c>
      <c r="G47" s="532">
        <v>22.904637032466731</v>
      </c>
      <c r="H47" s="532">
        <v>19.888148035038352</v>
      </c>
      <c r="I47" s="532">
        <v>3.4957722382600127</v>
      </c>
      <c r="J47" s="532">
        <v>0.29391251119609046</v>
      </c>
      <c r="K47" s="532">
        <v>53.417530183038807</v>
      </c>
    </row>
    <row r="48" spans="1:11" s="436" customFormat="1" ht="12">
      <c r="A48" s="488">
        <v>41621</v>
      </c>
      <c r="B48" s="532">
        <v>18.559999999999999</v>
      </c>
      <c r="C48" s="532">
        <v>13.175000000000001</v>
      </c>
      <c r="D48" s="532">
        <v>2.09</v>
      </c>
      <c r="E48" s="532">
        <v>6.3E-2</v>
      </c>
      <c r="F48" s="532">
        <v>66.111999999999995</v>
      </c>
      <c r="G48" s="532">
        <v>21.139810911936767</v>
      </c>
      <c r="H48" s="532">
        <v>20.442408741250443</v>
      </c>
      <c r="I48" s="532">
        <v>4.1880609306095389</v>
      </c>
      <c r="J48" s="532">
        <v>0.45810037132395443</v>
      </c>
      <c r="K48" s="532">
        <v>53.771619044879301</v>
      </c>
    </row>
    <row r="49" spans="1:11" s="436" customFormat="1" ht="12">
      <c r="A49" s="488">
        <v>41651</v>
      </c>
      <c r="B49" s="532">
        <v>21.73</v>
      </c>
      <c r="C49" s="532">
        <v>10.95</v>
      </c>
      <c r="D49" s="532">
        <v>1.6</v>
      </c>
      <c r="E49" s="532">
        <v>1.7000000000000001E-2</v>
      </c>
      <c r="F49" s="532">
        <v>65.703000000000003</v>
      </c>
      <c r="G49" s="532">
        <v>21.563761229595517</v>
      </c>
      <c r="H49" s="532">
        <v>22.156024051268989</v>
      </c>
      <c r="I49" s="532">
        <v>3.8807708437540849</v>
      </c>
      <c r="J49" s="532">
        <v>0.37913426783982956</v>
      </c>
      <c r="K49" s="532">
        <v>52.020309607541584</v>
      </c>
    </row>
    <row r="50" spans="1:11" s="436" customFormat="1" ht="12">
      <c r="A50" s="488">
        <v>41686</v>
      </c>
      <c r="B50" s="532">
        <v>19.100000000000001</v>
      </c>
      <c r="C50" s="532">
        <v>15.67</v>
      </c>
      <c r="D50" s="532">
        <v>3.09</v>
      </c>
      <c r="E50" s="532">
        <v>0.53</v>
      </c>
      <c r="F50" s="532">
        <v>61.61</v>
      </c>
      <c r="G50" s="532">
        <v>20.395384347306234</v>
      </c>
      <c r="H50" s="532">
        <v>23.286551360823584</v>
      </c>
      <c r="I50" s="532">
        <v>4.3574709655489086</v>
      </c>
      <c r="J50" s="532">
        <v>0.28639353365286935</v>
      </c>
      <c r="K50" s="532">
        <v>51.674199792668396</v>
      </c>
    </row>
    <row r="51" spans="1:11" s="436" customFormat="1" ht="12">
      <c r="A51" s="488">
        <v>41711</v>
      </c>
      <c r="B51" s="532">
        <v>17.02</v>
      </c>
      <c r="C51" s="532">
        <v>17.86</v>
      </c>
      <c r="D51" s="532">
        <v>6.88</v>
      </c>
      <c r="E51" s="532">
        <v>0.12</v>
      </c>
      <c r="F51" s="532">
        <v>58.120000000000005</v>
      </c>
      <c r="G51" s="532">
        <v>21.160708439611945</v>
      </c>
      <c r="H51" s="532">
        <v>23.379805519352448</v>
      </c>
      <c r="I51" s="532">
        <v>4.9345876124823631</v>
      </c>
      <c r="J51" s="532">
        <v>0.5370325108126307</v>
      </c>
      <c r="K51" s="532">
        <v>49.987865917740599</v>
      </c>
    </row>
    <row r="52" spans="1:11" s="436" customFormat="1" ht="12">
      <c r="A52" s="488">
        <v>41730</v>
      </c>
      <c r="B52" s="532">
        <v>20.93</v>
      </c>
      <c r="C52" s="532">
        <v>17.27</v>
      </c>
      <c r="D52" s="532">
        <v>2.6</v>
      </c>
      <c r="E52" s="532">
        <v>0.06</v>
      </c>
      <c r="F52" s="532">
        <v>59.139999999999993</v>
      </c>
      <c r="G52" s="532">
        <v>22.190342839521403</v>
      </c>
      <c r="H52" s="532">
        <v>21.056482111168133</v>
      </c>
      <c r="I52" s="532">
        <v>4.6069822161448801</v>
      </c>
      <c r="J52" s="532">
        <v>0.37896138712980848</v>
      </c>
      <c r="K52" s="532">
        <v>51.767231446035801</v>
      </c>
    </row>
    <row r="53" spans="1:11" s="436" customFormat="1" ht="12">
      <c r="A53" s="488">
        <v>41760</v>
      </c>
      <c r="B53" s="532">
        <v>21.92</v>
      </c>
      <c r="C53" s="532">
        <v>26.65</v>
      </c>
      <c r="D53" s="532">
        <v>2.1</v>
      </c>
      <c r="E53" s="532">
        <v>0.09</v>
      </c>
      <c r="F53" s="532">
        <v>49.239999999999995</v>
      </c>
      <c r="G53" s="532">
        <v>22.741338318278988</v>
      </c>
      <c r="H53" s="532">
        <v>21.483149915277245</v>
      </c>
      <c r="I53" s="532">
        <v>4.3741654953576452</v>
      </c>
      <c r="J53" s="532">
        <v>0.33842891555919624</v>
      </c>
      <c r="K53" s="532">
        <v>51.062917355526949</v>
      </c>
    </row>
    <row r="54" spans="1:11" s="436" customFormat="1" ht="12">
      <c r="A54" s="488">
        <v>41791</v>
      </c>
      <c r="B54" s="532">
        <v>21.93</v>
      </c>
      <c r="C54" s="532">
        <v>16.829999999999998</v>
      </c>
      <c r="D54" s="532">
        <v>2.34</v>
      </c>
      <c r="E54" s="532">
        <v>0.06</v>
      </c>
      <c r="F54" s="532">
        <v>58.84</v>
      </c>
      <c r="G54" s="532">
        <v>22.697525925636779</v>
      </c>
      <c r="H54" s="532">
        <v>19.146682233949328</v>
      </c>
      <c r="I54" s="532">
        <v>3.7970103997077835</v>
      </c>
      <c r="J54" s="532">
        <v>0.44110713088908116</v>
      </c>
      <c r="K54" s="532">
        <v>53.917674309817009</v>
      </c>
    </row>
    <row r="55" spans="1:11" s="436" customFormat="1" ht="12">
      <c r="A55" s="488">
        <v>41821</v>
      </c>
      <c r="B55" s="532">
        <v>20.34</v>
      </c>
      <c r="C55" s="532">
        <v>17.809999999999999</v>
      </c>
      <c r="D55" s="532">
        <v>2.81</v>
      </c>
      <c r="E55" s="532">
        <v>0.05</v>
      </c>
      <c r="F55" s="532">
        <v>58.99</v>
      </c>
      <c r="G55" s="532">
        <v>22.122471024475342</v>
      </c>
      <c r="H55" s="532">
        <v>18.842541498780225</v>
      </c>
      <c r="I55" s="532">
        <v>4.2405154340480236</v>
      </c>
      <c r="J55" s="532">
        <v>0.44932300025621585</v>
      </c>
      <c r="K55" s="532">
        <v>54.345149042440191</v>
      </c>
    </row>
    <row r="56" spans="1:11" s="436" customFormat="1" ht="12">
      <c r="A56" s="488">
        <v>41852</v>
      </c>
      <c r="B56" s="532">
        <v>20.12</v>
      </c>
      <c r="C56" s="532">
        <v>15.5</v>
      </c>
      <c r="D56" s="532">
        <v>2.88</v>
      </c>
      <c r="E56" s="532">
        <v>0.06</v>
      </c>
      <c r="F56" s="532">
        <v>61.439999999999991</v>
      </c>
      <c r="G56" s="532">
        <v>20.373400289064307</v>
      </c>
      <c r="H56" s="532">
        <v>20.352311798623639</v>
      </c>
      <c r="I56" s="532">
        <v>4.5378726693503157</v>
      </c>
      <c r="J56" s="532">
        <v>0.45465950806957039</v>
      </c>
      <c r="K56" s="532">
        <v>54.281755734892165</v>
      </c>
    </row>
    <row r="57" spans="1:11" s="436" customFormat="1" ht="12">
      <c r="A57" s="488">
        <v>41883</v>
      </c>
      <c r="B57" s="532">
        <v>19.75</v>
      </c>
      <c r="C57" s="532">
        <v>19.63</v>
      </c>
      <c r="D57" s="532">
        <v>2.17</v>
      </c>
      <c r="E57" s="532">
        <v>7.0000000000000007E-2</v>
      </c>
      <c r="F57" s="532">
        <v>58.38</v>
      </c>
      <c r="G57" s="532">
        <v>20.795577301800503</v>
      </c>
      <c r="H57" s="532">
        <v>19.128092480879744</v>
      </c>
      <c r="I57" s="532">
        <v>4.1636123951647992</v>
      </c>
      <c r="J57" s="532">
        <v>0.49426623200384623</v>
      </c>
      <c r="K57" s="532">
        <v>55.418451590151108</v>
      </c>
    </row>
    <row r="58" spans="1:11" s="436" customFormat="1" ht="12">
      <c r="A58" s="488">
        <v>41913</v>
      </c>
      <c r="B58" s="532">
        <v>20.48</v>
      </c>
      <c r="C58" s="532">
        <v>20.664000000000001</v>
      </c>
      <c r="D58" s="532">
        <v>2.5299999999999998</v>
      </c>
      <c r="E58" s="532">
        <v>0.56000000000000005</v>
      </c>
      <c r="F58" s="532">
        <v>55.765999999999991</v>
      </c>
      <c r="G58" s="532">
        <v>20.470615569290292</v>
      </c>
      <c r="H58" s="532">
        <v>21.331819930561892</v>
      </c>
      <c r="I58" s="532">
        <v>4.8907589211301898</v>
      </c>
      <c r="J58" s="532">
        <v>0.56394982009872729</v>
      </c>
      <c r="K58" s="532">
        <v>52.742855758918907</v>
      </c>
    </row>
    <row r="59" spans="1:11" s="436" customFormat="1" ht="12">
      <c r="A59" s="488">
        <v>41944</v>
      </c>
      <c r="B59" s="532">
        <v>18.27</v>
      </c>
      <c r="C59" s="532">
        <v>23.8</v>
      </c>
      <c r="D59" s="532">
        <v>2.4300000000000002</v>
      </c>
      <c r="E59" s="532">
        <v>0.16</v>
      </c>
      <c r="F59" s="532">
        <v>55.34</v>
      </c>
      <c r="G59" s="532">
        <v>19.689786249110671</v>
      </c>
      <c r="H59" s="532">
        <v>20.966247061447625</v>
      </c>
      <c r="I59" s="532">
        <v>4.4690341025653275</v>
      </c>
      <c r="J59" s="532">
        <v>0.58658727029388158</v>
      </c>
      <c r="K59" s="532">
        <v>54.2883453165825</v>
      </c>
    </row>
    <row r="60" spans="1:11" s="436" customFormat="1" ht="12">
      <c r="A60" s="488">
        <v>41974</v>
      </c>
      <c r="B60" s="532">
        <v>19.899999999999999</v>
      </c>
      <c r="C60" s="532">
        <v>16.78</v>
      </c>
      <c r="D60" s="532">
        <v>2.63</v>
      </c>
      <c r="E60" s="532">
        <v>0.04</v>
      </c>
      <c r="F60" s="532">
        <v>60.65</v>
      </c>
      <c r="G60" s="532">
        <v>19.966776346260506</v>
      </c>
      <c r="H60" s="532">
        <v>19.537268504585899</v>
      </c>
      <c r="I60" s="532">
        <v>5.1190175252678776</v>
      </c>
      <c r="J60" s="532">
        <v>0.44085021261550089</v>
      </c>
      <c r="K60" s="532">
        <v>54.936087411270208</v>
      </c>
    </row>
    <row r="61" spans="1:11" s="436" customFormat="1" ht="12">
      <c r="A61" s="488">
        <v>42005</v>
      </c>
      <c r="B61" s="532">
        <v>19.3</v>
      </c>
      <c r="C61" s="532">
        <v>22.02</v>
      </c>
      <c r="D61" s="532">
        <v>2.5499999999999998</v>
      </c>
      <c r="E61" s="532">
        <v>0.05</v>
      </c>
      <c r="F61" s="532">
        <v>56.080000000000005</v>
      </c>
      <c r="G61" s="532">
        <v>19.601341992638925</v>
      </c>
      <c r="H61" s="532">
        <v>21.537380732320006</v>
      </c>
      <c r="I61" s="532">
        <v>4.4517768516986003</v>
      </c>
      <c r="J61" s="532">
        <v>0.58961655697601745</v>
      </c>
      <c r="K61" s="532">
        <v>53.82</v>
      </c>
    </row>
    <row r="62" spans="1:11" s="436" customFormat="1" ht="12">
      <c r="A62" s="488">
        <v>42036</v>
      </c>
      <c r="B62" s="532">
        <v>20.65</v>
      </c>
      <c r="C62" s="532">
        <v>19.559999999999999</v>
      </c>
      <c r="D62" s="532">
        <v>2.4500000000000002</v>
      </c>
      <c r="E62" s="532">
        <v>9.7000000000000003E-2</v>
      </c>
      <c r="F62" s="532">
        <v>57.243000000000002</v>
      </c>
      <c r="G62" s="532">
        <v>21.202181417432403</v>
      </c>
      <c r="H62" s="532">
        <v>19.985442855031827</v>
      </c>
      <c r="I62" s="532">
        <v>4.5757616940925185</v>
      </c>
      <c r="J62" s="532">
        <v>0.56978645539733397</v>
      </c>
      <c r="K62" s="532">
        <v>53.67</v>
      </c>
    </row>
    <row r="63" spans="1:11" s="436" customFormat="1" ht="12">
      <c r="A63" s="488">
        <v>42064</v>
      </c>
      <c r="B63" s="532">
        <v>17.920000000000002</v>
      </c>
      <c r="C63" s="532">
        <v>21.46</v>
      </c>
      <c r="D63" s="532">
        <v>2.86</v>
      </c>
      <c r="E63" s="532">
        <v>0.34</v>
      </c>
      <c r="F63" s="532">
        <v>57.419999999999995</v>
      </c>
      <c r="G63" s="532">
        <v>20.2</v>
      </c>
      <c r="H63" s="532">
        <v>23.12</v>
      </c>
      <c r="I63" s="532">
        <v>4.62</v>
      </c>
      <c r="J63" s="532">
        <v>0.45</v>
      </c>
      <c r="K63" s="532">
        <v>51.61</v>
      </c>
    </row>
    <row r="64" spans="1:11" s="436" customFormat="1" ht="12">
      <c r="A64" s="488">
        <v>42095</v>
      </c>
      <c r="B64" s="532">
        <v>17.793493617336225</v>
      </c>
      <c r="C64" s="532">
        <v>23.849939322140898</v>
      </c>
      <c r="D64" s="532">
        <v>2.909668864814563</v>
      </c>
      <c r="E64" s="532">
        <v>9.1477190372902376E-2</v>
      </c>
      <c r="F64" s="532">
        <v>55.355421005335415</v>
      </c>
      <c r="G64" s="532">
        <v>22.190342839521403</v>
      </c>
      <c r="H64" s="532">
        <v>21.056482111168133</v>
      </c>
      <c r="I64" s="532">
        <v>4.6069822161448792</v>
      </c>
      <c r="J64" s="532">
        <v>0.37896138712980848</v>
      </c>
      <c r="K64" s="532">
        <v>51.76723144603578</v>
      </c>
    </row>
    <row r="65" spans="1:11" s="436" customFormat="1" ht="12">
      <c r="A65" s="488">
        <v>42125</v>
      </c>
      <c r="B65" s="532">
        <v>17.158866310208985</v>
      </c>
      <c r="C65" s="532">
        <v>26.220226839467188</v>
      </c>
      <c r="D65" s="532">
        <v>2.9636214611123033</v>
      </c>
      <c r="E65" s="532">
        <v>2.9848895610076549E-2</v>
      </c>
      <c r="F65" s="532">
        <v>53.627436493601458</v>
      </c>
      <c r="G65" s="532">
        <v>19.217234932356394</v>
      </c>
      <c r="H65" s="532">
        <v>27.781284084143682</v>
      </c>
      <c r="I65" s="532">
        <v>5.0694356414557777</v>
      </c>
      <c r="J65" s="532">
        <v>0.46564694073933005</v>
      </c>
      <c r="K65" s="532">
        <v>47.466398401304787</v>
      </c>
    </row>
    <row r="66" spans="1:11" s="436" customFormat="1" ht="12">
      <c r="A66" s="488">
        <v>42156</v>
      </c>
      <c r="B66" s="532">
        <v>17.585802428653505</v>
      </c>
      <c r="C66" s="532">
        <v>21.769065956387106</v>
      </c>
      <c r="D66" s="532">
        <v>3.2826622615425189</v>
      </c>
      <c r="E66" s="532">
        <v>4.1087487316629444E-2</v>
      </c>
      <c r="F66" s="532">
        <v>57.321381866100239</v>
      </c>
      <c r="G66" s="532">
        <v>20.18628206805656</v>
      </c>
      <c r="H66" s="532">
        <v>23.610956874845076</v>
      </c>
      <c r="I66" s="532">
        <v>5.6751569103736674</v>
      </c>
      <c r="J66" s="532">
        <v>0.48380782058503369</v>
      </c>
      <c r="K66" s="532">
        <v>50.04</v>
      </c>
    </row>
    <row r="67" spans="1:11" s="436" customFormat="1" ht="12">
      <c r="A67" s="488">
        <v>42186</v>
      </c>
      <c r="B67" s="532">
        <v>18.360593277168448</v>
      </c>
      <c r="C67" s="532">
        <v>15.570388519512834</v>
      </c>
      <c r="D67" s="532">
        <v>2.7520211442799929</v>
      </c>
      <c r="E67" s="532">
        <v>4.4242792016780774E-2</v>
      </c>
      <c r="F67" s="532">
        <v>63.272754267021952</v>
      </c>
      <c r="G67" s="532">
        <v>20.567399999999999</v>
      </c>
      <c r="H67" s="532">
        <v>20.88</v>
      </c>
      <c r="I67" s="532">
        <v>4.9000000000000004</v>
      </c>
      <c r="J67" s="532">
        <v>0.56000000000000005</v>
      </c>
      <c r="K67" s="532">
        <v>53.092599999999997</v>
      </c>
    </row>
    <row r="68" spans="1:11" s="436" customFormat="1" ht="12">
      <c r="A68" s="488">
        <v>42217</v>
      </c>
      <c r="B68" s="532">
        <v>19.612919696657265</v>
      </c>
      <c r="C68" s="532">
        <v>14.775240702416575</v>
      </c>
      <c r="D68" s="532">
        <v>2.7528596888305223</v>
      </c>
      <c r="E68" s="532">
        <v>6.3216467375528648E-2</v>
      </c>
      <c r="F68" s="532">
        <v>62.795763444720102</v>
      </c>
      <c r="G68" s="532">
        <v>21.821561172747252</v>
      </c>
      <c r="H68" s="532">
        <v>23.499671113621996</v>
      </c>
      <c r="I68" s="532">
        <v>5.196884611818108</v>
      </c>
      <c r="J68" s="532">
        <v>0.60824929239777881</v>
      </c>
      <c r="K68" s="532">
        <v>48.87</v>
      </c>
    </row>
    <row r="69" spans="1:11" s="436" customFormat="1" ht="12">
      <c r="A69" s="488">
        <v>42248</v>
      </c>
      <c r="B69" s="532">
        <v>19.253028050264898</v>
      </c>
      <c r="C69" s="532">
        <v>18.356642196303802</v>
      </c>
      <c r="D69" s="532">
        <v>4.0293189395828142</v>
      </c>
      <c r="E69" s="532">
        <v>2.8401296929642481E-2</v>
      </c>
      <c r="F69" s="532">
        <v>58.332609516918836</v>
      </c>
      <c r="G69" s="532">
        <v>22.54383071713039</v>
      </c>
      <c r="H69" s="532">
        <v>23.196155322578178</v>
      </c>
      <c r="I69" s="532">
        <v>5.2782982795496221</v>
      </c>
      <c r="J69" s="532">
        <v>0.45741452148548611</v>
      </c>
      <c r="K69" s="532">
        <v>38.45125483962503</v>
      </c>
    </row>
    <row r="70" spans="1:11" s="436" customFormat="1" ht="12">
      <c r="A70" s="488">
        <v>42278</v>
      </c>
      <c r="B70" s="532">
        <v>19.34159399010079</v>
      </c>
      <c r="C70" s="532">
        <v>12.068816259023652</v>
      </c>
      <c r="D70" s="532">
        <v>4.1202338686444619</v>
      </c>
      <c r="E70" s="532">
        <v>0.42891363269589461</v>
      </c>
      <c r="F70" s="532">
        <v>64.040442249535204</v>
      </c>
      <c r="G70" s="532">
        <v>21.31</v>
      </c>
      <c r="H70" s="532">
        <v>21.39</v>
      </c>
      <c r="I70" s="532">
        <v>5.52</v>
      </c>
      <c r="J70" s="532">
        <v>0.54</v>
      </c>
      <c r="K70" s="532">
        <v>51.24</v>
      </c>
    </row>
    <row r="71" spans="1:11" s="436" customFormat="1" ht="12">
      <c r="A71" s="488">
        <v>42309</v>
      </c>
      <c r="B71" s="532">
        <v>20.183454875089136</v>
      </c>
      <c r="C71" s="532">
        <v>11.744572166203625</v>
      </c>
      <c r="D71" s="532">
        <v>2.9404854599409789</v>
      </c>
      <c r="E71" s="532">
        <v>0.21774667141618897</v>
      </c>
      <c r="F71" s="532">
        <v>64.913740827350068</v>
      </c>
      <c r="G71" s="532">
        <v>20.5265166774102</v>
      </c>
      <c r="H71" s="532">
        <v>22.8192775343073</v>
      </c>
      <c r="I71" s="532">
        <v>5.6283130518039401</v>
      </c>
      <c r="J71" s="532">
        <v>0.40495343413871898</v>
      </c>
      <c r="K71" s="532">
        <v>50.620939302339835</v>
      </c>
    </row>
    <row r="72" spans="1:11" s="436" customFormat="1" ht="12">
      <c r="A72" s="488">
        <v>42339</v>
      </c>
      <c r="B72" s="532">
        <v>19.875599735092401</v>
      </c>
      <c r="C72" s="532">
        <v>10.4399185086987</v>
      </c>
      <c r="D72" s="532">
        <v>3.0703283541874602</v>
      </c>
      <c r="E72" s="532">
        <v>8.5118113620811203E-2</v>
      </c>
      <c r="F72" s="532">
        <v>66.529035288400621</v>
      </c>
      <c r="G72" s="532">
        <v>19.668676677860599</v>
      </c>
      <c r="H72" s="532">
        <v>18.910250584343899</v>
      </c>
      <c r="I72" s="532">
        <v>5.8443688170840096</v>
      </c>
      <c r="J72" s="532">
        <v>0.34314103833890203</v>
      </c>
      <c r="K72" s="532">
        <v>55.233562882372588</v>
      </c>
    </row>
    <row r="73" spans="1:11">
      <c r="A73" s="432" t="s">
        <v>373</v>
      </c>
      <c r="B73" s="433"/>
      <c r="C73" s="434"/>
      <c r="D73" s="434"/>
      <c r="E73" s="434"/>
      <c r="F73" s="435"/>
    </row>
    <row r="74" spans="1:11" ht="15">
      <c r="A74" s="431"/>
      <c r="B74" s="431"/>
      <c r="C74" s="431"/>
      <c r="D74" s="431"/>
      <c r="E74" s="431"/>
      <c r="F74" s="431"/>
    </row>
    <row r="75" spans="1:11" ht="15">
      <c r="A75" s="431"/>
      <c r="B75" s="431"/>
      <c r="C75" s="431"/>
      <c r="D75" s="431"/>
      <c r="E75" s="431"/>
      <c r="F75" s="431"/>
    </row>
    <row r="76" spans="1:11" ht="15">
      <c r="A76" s="431"/>
      <c r="B76" s="431"/>
      <c r="C76" s="431"/>
      <c r="D76" s="431"/>
      <c r="E76" s="431"/>
      <c r="F76" s="431"/>
    </row>
  </sheetData>
  <mergeCells count="3">
    <mergeCell ref="A2:A3"/>
    <mergeCell ref="B2:F2"/>
    <mergeCell ref="G2:K2"/>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sheetPr>
    <tabColor rgb="FF92D050"/>
  </sheetPr>
  <dimension ref="A1:R83"/>
  <sheetViews>
    <sheetView workbookViewId="0">
      <pane ySplit="5" topLeftCell="A60" activePane="bottomLeft" state="frozen"/>
      <selection activeCell="O8" sqref="O8:O9"/>
      <selection pane="bottomLeft" activeCell="N64" sqref="N64"/>
    </sheetView>
  </sheetViews>
  <sheetFormatPr defaultRowHeight="12.75"/>
  <cols>
    <col min="1" max="1" width="8.83203125" style="88" customWidth="1"/>
    <col min="2" max="2" width="8.5" style="88" customWidth="1"/>
    <col min="3" max="3" width="9.83203125" style="88" customWidth="1"/>
    <col min="4" max="4" width="9.1640625" style="88" customWidth="1"/>
    <col min="5" max="5" width="9.5" style="88" customWidth="1"/>
    <col min="6" max="6" width="9.6640625" style="88" customWidth="1"/>
    <col min="7" max="7" width="10.5" style="88" customWidth="1"/>
    <col min="8" max="8" width="9.33203125" style="88" customWidth="1"/>
    <col min="9" max="9" width="10.33203125" style="88" customWidth="1"/>
    <col min="10" max="10" width="9.6640625" style="88" customWidth="1"/>
    <col min="11" max="11" width="9.33203125" style="88" customWidth="1"/>
    <col min="12" max="12" width="9.83203125" style="88" customWidth="1"/>
    <col min="13" max="14" width="10" style="88" customWidth="1"/>
    <col min="15" max="15" width="11.1640625" style="88" customWidth="1"/>
    <col min="16" max="16" width="9.5" style="88" customWidth="1"/>
    <col min="17" max="17" width="9.6640625" style="88" customWidth="1"/>
    <col min="18" max="18" width="10.1640625" style="88" customWidth="1"/>
    <col min="19" max="255" width="9.33203125" style="88"/>
    <col min="256" max="256" width="15.1640625" style="88" customWidth="1"/>
    <col min="257" max="257" width="11.6640625" style="88" customWidth="1"/>
    <col min="258" max="258" width="12.1640625" style="88" customWidth="1"/>
    <col min="259" max="261" width="11.83203125" style="88" customWidth="1"/>
    <col min="262" max="262" width="12.1640625" style="88" customWidth="1"/>
    <col min="263" max="263" width="10.33203125" style="88" customWidth="1"/>
    <col min="264" max="264" width="12.1640625" style="88" customWidth="1"/>
    <col min="265" max="265" width="13.6640625" style="88" customWidth="1"/>
    <col min="266" max="266" width="12.1640625" style="88" customWidth="1"/>
    <col min="267" max="267" width="10.83203125" style="88" customWidth="1"/>
    <col min="268" max="268" width="12.33203125" style="88" customWidth="1"/>
    <col min="269" max="269" width="12" style="88" customWidth="1"/>
    <col min="270" max="270" width="12.33203125" style="88" customWidth="1"/>
    <col min="271" max="272" width="12" style="88" customWidth="1"/>
    <col min="273" max="273" width="12.5" style="88" customWidth="1"/>
    <col min="274" max="511" width="9.33203125" style="88"/>
    <col min="512" max="512" width="15.1640625" style="88" customWidth="1"/>
    <col min="513" max="513" width="11.6640625" style="88" customWidth="1"/>
    <col min="514" max="514" width="12.1640625" style="88" customWidth="1"/>
    <col min="515" max="517" width="11.83203125" style="88" customWidth="1"/>
    <col min="518" max="518" width="12.1640625" style="88" customWidth="1"/>
    <col min="519" max="519" width="10.33203125" style="88" customWidth="1"/>
    <col min="520" max="520" width="12.1640625" style="88" customWidth="1"/>
    <col min="521" max="521" width="13.6640625" style="88" customWidth="1"/>
    <col min="522" max="522" width="12.1640625" style="88" customWidth="1"/>
    <col min="523" max="523" width="10.83203125" style="88" customWidth="1"/>
    <col min="524" max="524" width="12.33203125" style="88" customWidth="1"/>
    <col min="525" max="525" width="12" style="88" customWidth="1"/>
    <col min="526" max="526" width="12.33203125" style="88" customWidth="1"/>
    <col min="527" max="528" width="12" style="88" customWidth="1"/>
    <col min="529" max="529" width="12.5" style="88" customWidth="1"/>
    <col min="530" max="767" width="9.33203125" style="88"/>
    <col min="768" max="768" width="15.1640625" style="88" customWidth="1"/>
    <col min="769" max="769" width="11.6640625" style="88" customWidth="1"/>
    <col min="770" max="770" width="12.1640625" style="88" customWidth="1"/>
    <col min="771" max="773" width="11.83203125" style="88" customWidth="1"/>
    <col min="774" max="774" width="12.1640625" style="88" customWidth="1"/>
    <col min="775" max="775" width="10.33203125" style="88" customWidth="1"/>
    <col min="776" max="776" width="12.1640625" style="88" customWidth="1"/>
    <col min="777" max="777" width="13.6640625" style="88" customWidth="1"/>
    <col min="778" max="778" width="12.1640625" style="88" customWidth="1"/>
    <col min="779" max="779" width="10.83203125" style="88" customWidth="1"/>
    <col min="780" max="780" width="12.33203125" style="88" customWidth="1"/>
    <col min="781" max="781" width="12" style="88" customWidth="1"/>
    <col min="782" max="782" width="12.33203125" style="88" customWidth="1"/>
    <col min="783" max="784" width="12" style="88" customWidth="1"/>
    <col min="785" max="785" width="12.5" style="88" customWidth="1"/>
    <col min="786" max="1023" width="9.33203125" style="88"/>
    <col min="1024" max="1024" width="15.1640625" style="88" customWidth="1"/>
    <col min="1025" max="1025" width="11.6640625" style="88" customWidth="1"/>
    <col min="1026" max="1026" width="12.1640625" style="88" customWidth="1"/>
    <col min="1027" max="1029" width="11.83203125" style="88" customWidth="1"/>
    <col min="1030" max="1030" width="12.1640625" style="88" customWidth="1"/>
    <col min="1031" max="1031" width="10.33203125" style="88" customWidth="1"/>
    <col min="1032" max="1032" width="12.1640625" style="88" customWidth="1"/>
    <col min="1033" max="1033" width="13.6640625" style="88" customWidth="1"/>
    <col min="1034" max="1034" width="12.1640625" style="88" customWidth="1"/>
    <col min="1035" max="1035" width="10.83203125" style="88" customWidth="1"/>
    <col min="1036" max="1036" width="12.33203125" style="88" customWidth="1"/>
    <col min="1037" max="1037" width="12" style="88" customWidth="1"/>
    <col min="1038" max="1038" width="12.33203125" style="88" customWidth="1"/>
    <col min="1039" max="1040" width="12" style="88" customWidth="1"/>
    <col min="1041" max="1041" width="12.5" style="88" customWidth="1"/>
    <col min="1042" max="1279" width="9.33203125" style="88"/>
    <col min="1280" max="1280" width="15.1640625" style="88" customWidth="1"/>
    <col min="1281" max="1281" width="11.6640625" style="88" customWidth="1"/>
    <col min="1282" max="1282" width="12.1640625" style="88" customWidth="1"/>
    <col min="1283" max="1285" width="11.83203125" style="88" customWidth="1"/>
    <col min="1286" max="1286" width="12.1640625" style="88" customWidth="1"/>
    <col min="1287" max="1287" width="10.33203125" style="88" customWidth="1"/>
    <col min="1288" max="1288" width="12.1640625" style="88" customWidth="1"/>
    <col min="1289" max="1289" width="13.6640625" style="88" customWidth="1"/>
    <col min="1290" max="1290" width="12.1640625" style="88" customWidth="1"/>
    <col min="1291" max="1291" width="10.83203125" style="88" customWidth="1"/>
    <col min="1292" max="1292" width="12.33203125" style="88" customWidth="1"/>
    <col min="1293" max="1293" width="12" style="88" customWidth="1"/>
    <col min="1294" max="1294" width="12.33203125" style="88" customWidth="1"/>
    <col min="1295" max="1296" width="12" style="88" customWidth="1"/>
    <col min="1297" max="1297" width="12.5" style="88" customWidth="1"/>
    <col min="1298" max="1535" width="9.33203125" style="88"/>
    <col min="1536" max="1536" width="15.1640625" style="88" customWidth="1"/>
    <col min="1537" max="1537" width="11.6640625" style="88" customWidth="1"/>
    <col min="1538" max="1538" width="12.1640625" style="88" customWidth="1"/>
    <col min="1539" max="1541" width="11.83203125" style="88" customWidth="1"/>
    <col min="1542" max="1542" width="12.1640625" style="88" customWidth="1"/>
    <col min="1543" max="1543" width="10.33203125" style="88" customWidth="1"/>
    <col min="1544" max="1544" width="12.1640625" style="88" customWidth="1"/>
    <col min="1545" max="1545" width="13.6640625" style="88" customWidth="1"/>
    <col min="1546" max="1546" width="12.1640625" style="88" customWidth="1"/>
    <col min="1547" max="1547" width="10.83203125" style="88" customWidth="1"/>
    <col min="1548" max="1548" width="12.33203125" style="88" customWidth="1"/>
    <col min="1549" max="1549" width="12" style="88" customWidth="1"/>
    <col min="1550" max="1550" width="12.33203125" style="88" customWidth="1"/>
    <col min="1551" max="1552" width="12" style="88" customWidth="1"/>
    <col min="1553" max="1553" width="12.5" style="88" customWidth="1"/>
    <col min="1554" max="1791" width="9.33203125" style="88"/>
    <col min="1792" max="1792" width="15.1640625" style="88" customWidth="1"/>
    <col min="1793" max="1793" width="11.6640625" style="88" customWidth="1"/>
    <col min="1794" max="1794" width="12.1640625" style="88" customWidth="1"/>
    <col min="1795" max="1797" width="11.83203125" style="88" customWidth="1"/>
    <col min="1798" max="1798" width="12.1640625" style="88" customWidth="1"/>
    <col min="1799" max="1799" width="10.33203125" style="88" customWidth="1"/>
    <col min="1800" max="1800" width="12.1640625" style="88" customWidth="1"/>
    <col min="1801" max="1801" width="13.6640625" style="88" customWidth="1"/>
    <col min="1802" max="1802" width="12.1640625" style="88" customWidth="1"/>
    <col min="1803" max="1803" width="10.83203125" style="88" customWidth="1"/>
    <col min="1804" max="1804" width="12.33203125" style="88" customWidth="1"/>
    <col min="1805" max="1805" width="12" style="88" customWidth="1"/>
    <col min="1806" max="1806" width="12.33203125" style="88" customWidth="1"/>
    <col min="1807" max="1808" width="12" style="88" customWidth="1"/>
    <col min="1809" max="1809" width="12.5" style="88" customWidth="1"/>
    <col min="1810" max="2047" width="9.33203125" style="88"/>
    <col min="2048" max="2048" width="15.1640625" style="88" customWidth="1"/>
    <col min="2049" max="2049" width="11.6640625" style="88" customWidth="1"/>
    <col min="2050" max="2050" width="12.1640625" style="88" customWidth="1"/>
    <col min="2051" max="2053" width="11.83203125" style="88" customWidth="1"/>
    <col min="2054" max="2054" width="12.1640625" style="88" customWidth="1"/>
    <col min="2055" max="2055" width="10.33203125" style="88" customWidth="1"/>
    <col min="2056" max="2056" width="12.1640625" style="88" customWidth="1"/>
    <col min="2057" max="2057" width="13.6640625" style="88" customWidth="1"/>
    <col min="2058" max="2058" width="12.1640625" style="88" customWidth="1"/>
    <col min="2059" max="2059" width="10.83203125" style="88" customWidth="1"/>
    <col min="2060" max="2060" width="12.33203125" style="88" customWidth="1"/>
    <col min="2061" max="2061" width="12" style="88" customWidth="1"/>
    <col min="2062" max="2062" width="12.33203125" style="88" customWidth="1"/>
    <col min="2063" max="2064" width="12" style="88" customWidth="1"/>
    <col min="2065" max="2065" width="12.5" style="88" customWidth="1"/>
    <col min="2066" max="2303" width="9.33203125" style="88"/>
    <col min="2304" max="2304" width="15.1640625" style="88" customWidth="1"/>
    <col min="2305" max="2305" width="11.6640625" style="88" customWidth="1"/>
    <col min="2306" max="2306" width="12.1640625" style="88" customWidth="1"/>
    <col min="2307" max="2309" width="11.83203125" style="88" customWidth="1"/>
    <col min="2310" max="2310" width="12.1640625" style="88" customWidth="1"/>
    <col min="2311" max="2311" width="10.33203125" style="88" customWidth="1"/>
    <col min="2312" max="2312" width="12.1640625" style="88" customWidth="1"/>
    <col min="2313" max="2313" width="13.6640625" style="88" customWidth="1"/>
    <col min="2314" max="2314" width="12.1640625" style="88" customWidth="1"/>
    <col min="2315" max="2315" width="10.83203125" style="88" customWidth="1"/>
    <col min="2316" max="2316" width="12.33203125" style="88" customWidth="1"/>
    <col min="2317" max="2317" width="12" style="88" customWidth="1"/>
    <col min="2318" max="2318" width="12.33203125" style="88" customWidth="1"/>
    <col min="2319" max="2320" width="12" style="88" customWidth="1"/>
    <col min="2321" max="2321" width="12.5" style="88" customWidth="1"/>
    <col min="2322" max="2559" width="9.33203125" style="88"/>
    <col min="2560" max="2560" width="15.1640625" style="88" customWidth="1"/>
    <col min="2561" max="2561" width="11.6640625" style="88" customWidth="1"/>
    <col min="2562" max="2562" width="12.1640625" style="88" customWidth="1"/>
    <col min="2563" max="2565" width="11.83203125" style="88" customWidth="1"/>
    <col min="2566" max="2566" width="12.1640625" style="88" customWidth="1"/>
    <col min="2567" max="2567" width="10.33203125" style="88" customWidth="1"/>
    <col min="2568" max="2568" width="12.1640625" style="88" customWidth="1"/>
    <col min="2569" max="2569" width="13.6640625" style="88" customWidth="1"/>
    <col min="2570" max="2570" width="12.1640625" style="88" customWidth="1"/>
    <col min="2571" max="2571" width="10.83203125" style="88" customWidth="1"/>
    <col min="2572" max="2572" width="12.33203125" style="88" customWidth="1"/>
    <col min="2573" max="2573" width="12" style="88" customWidth="1"/>
    <col min="2574" max="2574" width="12.33203125" style="88" customWidth="1"/>
    <col min="2575" max="2576" width="12" style="88" customWidth="1"/>
    <col min="2577" max="2577" width="12.5" style="88" customWidth="1"/>
    <col min="2578" max="2815" width="9.33203125" style="88"/>
    <col min="2816" max="2816" width="15.1640625" style="88" customWidth="1"/>
    <col min="2817" max="2817" width="11.6640625" style="88" customWidth="1"/>
    <col min="2818" max="2818" width="12.1640625" style="88" customWidth="1"/>
    <col min="2819" max="2821" width="11.83203125" style="88" customWidth="1"/>
    <col min="2822" max="2822" width="12.1640625" style="88" customWidth="1"/>
    <col min="2823" max="2823" width="10.33203125" style="88" customWidth="1"/>
    <col min="2824" max="2824" width="12.1640625" style="88" customWidth="1"/>
    <col min="2825" max="2825" width="13.6640625" style="88" customWidth="1"/>
    <col min="2826" max="2826" width="12.1640625" style="88" customWidth="1"/>
    <col min="2827" max="2827" width="10.83203125" style="88" customWidth="1"/>
    <col min="2828" max="2828" width="12.33203125" style="88" customWidth="1"/>
    <col min="2829" max="2829" width="12" style="88" customWidth="1"/>
    <col min="2830" max="2830" width="12.33203125" style="88" customWidth="1"/>
    <col min="2831" max="2832" width="12" style="88" customWidth="1"/>
    <col min="2833" max="2833" width="12.5" style="88" customWidth="1"/>
    <col min="2834" max="3071" width="9.33203125" style="88"/>
    <col min="3072" max="3072" width="15.1640625" style="88" customWidth="1"/>
    <col min="3073" max="3073" width="11.6640625" style="88" customWidth="1"/>
    <col min="3074" max="3074" width="12.1640625" style="88" customWidth="1"/>
    <col min="3075" max="3077" width="11.83203125" style="88" customWidth="1"/>
    <col min="3078" max="3078" width="12.1640625" style="88" customWidth="1"/>
    <col min="3079" max="3079" width="10.33203125" style="88" customWidth="1"/>
    <col min="3080" max="3080" width="12.1640625" style="88" customWidth="1"/>
    <col min="3081" max="3081" width="13.6640625" style="88" customWidth="1"/>
    <col min="3082" max="3082" width="12.1640625" style="88" customWidth="1"/>
    <col min="3083" max="3083" width="10.83203125" style="88" customWidth="1"/>
    <col min="3084" max="3084" width="12.33203125" style="88" customWidth="1"/>
    <col min="3085" max="3085" width="12" style="88" customWidth="1"/>
    <col min="3086" max="3086" width="12.33203125" style="88" customWidth="1"/>
    <col min="3087" max="3088" width="12" style="88" customWidth="1"/>
    <col min="3089" max="3089" width="12.5" style="88" customWidth="1"/>
    <col min="3090" max="3327" width="9.33203125" style="88"/>
    <col min="3328" max="3328" width="15.1640625" style="88" customWidth="1"/>
    <col min="3329" max="3329" width="11.6640625" style="88" customWidth="1"/>
    <col min="3330" max="3330" width="12.1640625" style="88" customWidth="1"/>
    <col min="3331" max="3333" width="11.83203125" style="88" customWidth="1"/>
    <col min="3334" max="3334" width="12.1640625" style="88" customWidth="1"/>
    <col min="3335" max="3335" width="10.33203125" style="88" customWidth="1"/>
    <col min="3336" max="3336" width="12.1640625" style="88" customWidth="1"/>
    <col min="3337" max="3337" width="13.6640625" style="88" customWidth="1"/>
    <col min="3338" max="3338" width="12.1640625" style="88" customWidth="1"/>
    <col min="3339" max="3339" width="10.83203125" style="88" customWidth="1"/>
    <col min="3340" max="3340" width="12.33203125" style="88" customWidth="1"/>
    <col min="3341" max="3341" width="12" style="88" customWidth="1"/>
    <col min="3342" max="3342" width="12.33203125" style="88" customWidth="1"/>
    <col min="3343" max="3344" width="12" style="88" customWidth="1"/>
    <col min="3345" max="3345" width="12.5" style="88" customWidth="1"/>
    <col min="3346" max="3583" width="9.33203125" style="88"/>
    <col min="3584" max="3584" width="15.1640625" style="88" customWidth="1"/>
    <col min="3585" max="3585" width="11.6640625" style="88" customWidth="1"/>
    <col min="3586" max="3586" width="12.1640625" style="88" customWidth="1"/>
    <col min="3587" max="3589" width="11.83203125" style="88" customWidth="1"/>
    <col min="3590" max="3590" width="12.1640625" style="88" customWidth="1"/>
    <col min="3591" max="3591" width="10.33203125" style="88" customWidth="1"/>
    <col min="3592" max="3592" width="12.1640625" style="88" customWidth="1"/>
    <col min="3593" max="3593" width="13.6640625" style="88" customWidth="1"/>
    <col min="3594" max="3594" width="12.1640625" style="88" customWidth="1"/>
    <col min="3595" max="3595" width="10.83203125" style="88" customWidth="1"/>
    <col min="3596" max="3596" width="12.33203125" style="88" customWidth="1"/>
    <col min="3597" max="3597" width="12" style="88" customWidth="1"/>
    <col min="3598" max="3598" width="12.33203125" style="88" customWidth="1"/>
    <col min="3599" max="3600" width="12" style="88" customWidth="1"/>
    <col min="3601" max="3601" width="12.5" style="88" customWidth="1"/>
    <col min="3602" max="3839" width="9.33203125" style="88"/>
    <col min="3840" max="3840" width="15.1640625" style="88" customWidth="1"/>
    <col min="3841" max="3841" width="11.6640625" style="88" customWidth="1"/>
    <col min="3842" max="3842" width="12.1640625" style="88" customWidth="1"/>
    <col min="3843" max="3845" width="11.83203125" style="88" customWidth="1"/>
    <col min="3846" max="3846" width="12.1640625" style="88" customWidth="1"/>
    <col min="3847" max="3847" width="10.33203125" style="88" customWidth="1"/>
    <col min="3848" max="3848" width="12.1640625" style="88" customWidth="1"/>
    <col min="3849" max="3849" width="13.6640625" style="88" customWidth="1"/>
    <col min="3850" max="3850" width="12.1640625" style="88" customWidth="1"/>
    <col min="3851" max="3851" width="10.83203125" style="88" customWidth="1"/>
    <col min="3852" max="3852" width="12.33203125" style="88" customWidth="1"/>
    <col min="3853" max="3853" width="12" style="88" customWidth="1"/>
    <col min="3854" max="3854" width="12.33203125" style="88" customWidth="1"/>
    <col min="3855" max="3856" width="12" style="88" customWidth="1"/>
    <col min="3857" max="3857" width="12.5" style="88" customWidth="1"/>
    <col min="3858" max="4095" width="9.33203125" style="88"/>
    <col min="4096" max="4096" width="15.1640625" style="88" customWidth="1"/>
    <col min="4097" max="4097" width="11.6640625" style="88" customWidth="1"/>
    <col min="4098" max="4098" width="12.1640625" style="88" customWidth="1"/>
    <col min="4099" max="4101" width="11.83203125" style="88" customWidth="1"/>
    <col min="4102" max="4102" width="12.1640625" style="88" customWidth="1"/>
    <col min="4103" max="4103" width="10.33203125" style="88" customWidth="1"/>
    <col min="4104" max="4104" width="12.1640625" style="88" customWidth="1"/>
    <col min="4105" max="4105" width="13.6640625" style="88" customWidth="1"/>
    <col min="4106" max="4106" width="12.1640625" style="88" customWidth="1"/>
    <col min="4107" max="4107" width="10.83203125" style="88" customWidth="1"/>
    <col min="4108" max="4108" width="12.33203125" style="88" customWidth="1"/>
    <col min="4109" max="4109" width="12" style="88" customWidth="1"/>
    <col min="4110" max="4110" width="12.33203125" style="88" customWidth="1"/>
    <col min="4111" max="4112" width="12" style="88" customWidth="1"/>
    <col min="4113" max="4113" width="12.5" style="88" customWidth="1"/>
    <col min="4114" max="4351" width="9.33203125" style="88"/>
    <col min="4352" max="4352" width="15.1640625" style="88" customWidth="1"/>
    <col min="4353" max="4353" width="11.6640625" style="88" customWidth="1"/>
    <col min="4354" max="4354" width="12.1640625" style="88" customWidth="1"/>
    <col min="4355" max="4357" width="11.83203125" style="88" customWidth="1"/>
    <col min="4358" max="4358" width="12.1640625" style="88" customWidth="1"/>
    <col min="4359" max="4359" width="10.33203125" style="88" customWidth="1"/>
    <col min="4360" max="4360" width="12.1640625" style="88" customWidth="1"/>
    <col min="4361" max="4361" width="13.6640625" style="88" customWidth="1"/>
    <col min="4362" max="4362" width="12.1640625" style="88" customWidth="1"/>
    <col min="4363" max="4363" width="10.83203125" style="88" customWidth="1"/>
    <col min="4364" max="4364" width="12.33203125" style="88" customWidth="1"/>
    <col min="4365" max="4365" width="12" style="88" customWidth="1"/>
    <col min="4366" max="4366" width="12.33203125" style="88" customWidth="1"/>
    <col min="4367" max="4368" width="12" style="88" customWidth="1"/>
    <col min="4369" max="4369" width="12.5" style="88" customWidth="1"/>
    <col min="4370" max="4607" width="9.33203125" style="88"/>
    <col min="4608" max="4608" width="15.1640625" style="88" customWidth="1"/>
    <col min="4609" max="4609" width="11.6640625" style="88" customWidth="1"/>
    <col min="4610" max="4610" width="12.1640625" style="88" customWidth="1"/>
    <col min="4611" max="4613" width="11.83203125" style="88" customWidth="1"/>
    <col min="4614" max="4614" width="12.1640625" style="88" customWidth="1"/>
    <col min="4615" max="4615" width="10.33203125" style="88" customWidth="1"/>
    <col min="4616" max="4616" width="12.1640625" style="88" customWidth="1"/>
    <col min="4617" max="4617" width="13.6640625" style="88" customWidth="1"/>
    <col min="4618" max="4618" width="12.1640625" style="88" customWidth="1"/>
    <col min="4619" max="4619" width="10.83203125" style="88" customWidth="1"/>
    <col min="4620" max="4620" width="12.33203125" style="88" customWidth="1"/>
    <col min="4621" max="4621" width="12" style="88" customWidth="1"/>
    <col min="4622" max="4622" width="12.33203125" style="88" customWidth="1"/>
    <col min="4623" max="4624" width="12" style="88" customWidth="1"/>
    <col min="4625" max="4625" width="12.5" style="88" customWidth="1"/>
    <col min="4626" max="4863" width="9.33203125" style="88"/>
    <col min="4864" max="4864" width="15.1640625" style="88" customWidth="1"/>
    <col min="4865" max="4865" width="11.6640625" style="88" customWidth="1"/>
    <col min="4866" max="4866" width="12.1640625" style="88" customWidth="1"/>
    <col min="4867" max="4869" width="11.83203125" style="88" customWidth="1"/>
    <col min="4870" max="4870" width="12.1640625" style="88" customWidth="1"/>
    <col min="4871" max="4871" width="10.33203125" style="88" customWidth="1"/>
    <col min="4872" max="4872" width="12.1640625" style="88" customWidth="1"/>
    <col min="4873" max="4873" width="13.6640625" style="88" customWidth="1"/>
    <col min="4874" max="4874" width="12.1640625" style="88" customWidth="1"/>
    <col min="4875" max="4875" width="10.83203125" style="88" customWidth="1"/>
    <col min="4876" max="4876" width="12.33203125" style="88" customWidth="1"/>
    <col min="4877" max="4877" width="12" style="88" customWidth="1"/>
    <col min="4878" max="4878" width="12.33203125" style="88" customWidth="1"/>
    <col min="4879" max="4880" width="12" style="88" customWidth="1"/>
    <col min="4881" max="4881" width="12.5" style="88" customWidth="1"/>
    <col min="4882" max="5119" width="9.33203125" style="88"/>
    <col min="5120" max="5120" width="15.1640625" style="88" customWidth="1"/>
    <col min="5121" max="5121" width="11.6640625" style="88" customWidth="1"/>
    <col min="5122" max="5122" width="12.1640625" style="88" customWidth="1"/>
    <col min="5123" max="5125" width="11.83203125" style="88" customWidth="1"/>
    <col min="5126" max="5126" width="12.1640625" style="88" customWidth="1"/>
    <col min="5127" max="5127" width="10.33203125" style="88" customWidth="1"/>
    <col min="5128" max="5128" width="12.1640625" style="88" customWidth="1"/>
    <col min="5129" max="5129" width="13.6640625" style="88" customWidth="1"/>
    <col min="5130" max="5130" width="12.1640625" style="88" customWidth="1"/>
    <col min="5131" max="5131" width="10.83203125" style="88" customWidth="1"/>
    <col min="5132" max="5132" width="12.33203125" style="88" customWidth="1"/>
    <col min="5133" max="5133" width="12" style="88" customWidth="1"/>
    <col min="5134" max="5134" width="12.33203125" style="88" customWidth="1"/>
    <col min="5135" max="5136" width="12" style="88" customWidth="1"/>
    <col min="5137" max="5137" width="12.5" style="88" customWidth="1"/>
    <col min="5138" max="5375" width="9.33203125" style="88"/>
    <col min="5376" max="5376" width="15.1640625" style="88" customWidth="1"/>
    <col min="5377" max="5377" width="11.6640625" style="88" customWidth="1"/>
    <col min="5378" max="5378" width="12.1640625" style="88" customWidth="1"/>
    <col min="5379" max="5381" width="11.83203125" style="88" customWidth="1"/>
    <col min="5382" max="5382" width="12.1640625" style="88" customWidth="1"/>
    <col min="5383" max="5383" width="10.33203125" style="88" customWidth="1"/>
    <col min="5384" max="5384" width="12.1640625" style="88" customWidth="1"/>
    <col min="5385" max="5385" width="13.6640625" style="88" customWidth="1"/>
    <col min="5386" max="5386" width="12.1640625" style="88" customWidth="1"/>
    <col min="5387" max="5387" width="10.83203125" style="88" customWidth="1"/>
    <col min="5388" max="5388" width="12.33203125" style="88" customWidth="1"/>
    <col min="5389" max="5389" width="12" style="88" customWidth="1"/>
    <col min="5390" max="5390" width="12.33203125" style="88" customWidth="1"/>
    <col min="5391" max="5392" width="12" style="88" customWidth="1"/>
    <col min="5393" max="5393" width="12.5" style="88" customWidth="1"/>
    <col min="5394" max="5631" width="9.33203125" style="88"/>
    <col min="5632" max="5632" width="15.1640625" style="88" customWidth="1"/>
    <col min="5633" max="5633" width="11.6640625" style="88" customWidth="1"/>
    <col min="5634" max="5634" width="12.1640625" style="88" customWidth="1"/>
    <col min="5635" max="5637" width="11.83203125" style="88" customWidth="1"/>
    <col min="5638" max="5638" width="12.1640625" style="88" customWidth="1"/>
    <col min="5639" max="5639" width="10.33203125" style="88" customWidth="1"/>
    <col min="5640" max="5640" width="12.1640625" style="88" customWidth="1"/>
    <col min="5641" max="5641" width="13.6640625" style="88" customWidth="1"/>
    <col min="5642" max="5642" width="12.1640625" style="88" customWidth="1"/>
    <col min="5643" max="5643" width="10.83203125" style="88" customWidth="1"/>
    <col min="5644" max="5644" width="12.33203125" style="88" customWidth="1"/>
    <col min="5645" max="5645" width="12" style="88" customWidth="1"/>
    <col min="5646" max="5646" width="12.33203125" style="88" customWidth="1"/>
    <col min="5647" max="5648" width="12" style="88" customWidth="1"/>
    <col min="5649" max="5649" width="12.5" style="88" customWidth="1"/>
    <col min="5650" max="5887" width="9.33203125" style="88"/>
    <col min="5888" max="5888" width="15.1640625" style="88" customWidth="1"/>
    <col min="5889" max="5889" width="11.6640625" style="88" customWidth="1"/>
    <col min="5890" max="5890" width="12.1640625" style="88" customWidth="1"/>
    <col min="5891" max="5893" width="11.83203125" style="88" customWidth="1"/>
    <col min="5894" max="5894" width="12.1640625" style="88" customWidth="1"/>
    <col min="5895" max="5895" width="10.33203125" style="88" customWidth="1"/>
    <col min="5896" max="5896" width="12.1640625" style="88" customWidth="1"/>
    <col min="5897" max="5897" width="13.6640625" style="88" customWidth="1"/>
    <col min="5898" max="5898" width="12.1640625" style="88" customWidth="1"/>
    <col min="5899" max="5899" width="10.83203125" style="88" customWidth="1"/>
    <col min="5900" max="5900" width="12.33203125" style="88" customWidth="1"/>
    <col min="5901" max="5901" width="12" style="88" customWidth="1"/>
    <col min="5902" max="5902" width="12.33203125" style="88" customWidth="1"/>
    <col min="5903" max="5904" width="12" style="88" customWidth="1"/>
    <col min="5905" max="5905" width="12.5" style="88" customWidth="1"/>
    <col min="5906" max="6143" width="9.33203125" style="88"/>
    <col min="6144" max="6144" width="15.1640625" style="88" customWidth="1"/>
    <col min="6145" max="6145" width="11.6640625" style="88" customWidth="1"/>
    <col min="6146" max="6146" width="12.1640625" style="88" customWidth="1"/>
    <col min="6147" max="6149" width="11.83203125" style="88" customWidth="1"/>
    <col min="6150" max="6150" width="12.1640625" style="88" customWidth="1"/>
    <col min="6151" max="6151" width="10.33203125" style="88" customWidth="1"/>
    <col min="6152" max="6152" width="12.1640625" style="88" customWidth="1"/>
    <col min="6153" max="6153" width="13.6640625" style="88" customWidth="1"/>
    <col min="6154" max="6154" width="12.1640625" style="88" customWidth="1"/>
    <col min="6155" max="6155" width="10.83203125" style="88" customWidth="1"/>
    <col min="6156" max="6156" width="12.33203125" style="88" customWidth="1"/>
    <col min="6157" max="6157" width="12" style="88" customWidth="1"/>
    <col min="6158" max="6158" width="12.33203125" style="88" customWidth="1"/>
    <col min="6159" max="6160" width="12" style="88" customWidth="1"/>
    <col min="6161" max="6161" width="12.5" style="88" customWidth="1"/>
    <col min="6162" max="6399" width="9.33203125" style="88"/>
    <col min="6400" max="6400" width="15.1640625" style="88" customWidth="1"/>
    <col min="6401" max="6401" width="11.6640625" style="88" customWidth="1"/>
    <col min="6402" max="6402" width="12.1640625" style="88" customWidth="1"/>
    <col min="6403" max="6405" width="11.83203125" style="88" customWidth="1"/>
    <col min="6406" max="6406" width="12.1640625" style="88" customWidth="1"/>
    <col min="6407" max="6407" width="10.33203125" style="88" customWidth="1"/>
    <col min="6408" max="6408" width="12.1640625" style="88" customWidth="1"/>
    <col min="6409" max="6409" width="13.6640625" style="88" customWidth="1"/>
    <col min="6410" max="6410" width="12.1640625" style="88" customWidth="1"/>
    <col min="6411" max="6411" width="10.83203125" style="88" customWidth="1"/>
    <col min="6412" max="6412" width="12.33203125" style="88" customWidth="1"/>
    <col min="6413" max="6413" width="12" style="88" customWidth="1"/>
    <col min="6414" max="6414" width="12.33203125" style="88" customWidth="1"/>
    <col min="6415" max="6416" width="12" style="88" customWidth="1"/>
    <col min="6417" max="6417" width="12.5" style="88" customWidth="1"/>
    <col min="6418" max="6655" width="9.33203125" style="88"/>
    <col min="6656" max="6656" width="15.1640625" style="88" customWidth="1"/>
    <col min="6657" max="6657" width="11.6640625" style="88" customWidth="1"/>
    <col min="6658" max="6658" width="12.1640625" style="88" customWidth="1"/>
    <col min="6659" max="6661" width="11.83203125" style="88" customWidth="1"/>
    <col min="6662" max="6662" width="12.1640625" style="88" customWidth="1"/>
    <col min="6663" max="6663" width="10.33203125" style="88" customWidth="1"/>
    <col min="6664" max="6664" width="12.1640625" style="88" customWidth="1"/>
    <col min="6665" max="6665" width="13.6640625" style="88" customWidth="1"/>
    <col min="6666" max="6666" width="12.1640625" style="88" customWidth="1"/>
    <col min="6667" max="6667" width="10.83203125" style="88" customWidth="1"/>
    <col min="6668" max="6668" width="12.33203125" style="88" customWidth="1"/>
    <col min="6669" max="6669" width="12" style="88" customWidth="1"/>
    <col min="6670" max="6670" width="12.33203125" style="88" customWidth="1"/>
    <col min="6671" max="6672" width="12" style="88" customWidth="1"/>
    <col min="6673" max="6673" width="12.5" style="88" customWidth="1"/>
    <col min="6674" max="6911" width="9.33203125" style="88"/>
    <col min="6912" max="6912" width="15.1640625" style="88" customWidth="1"/>
    <col min="6913" max="6913" width="11.6640625" style="88" customWidth="1"/>
    <col min="6914" max="6914" width="12.1640625" style="88" customWidth="1"/>
    <col min="6915" max="6917" width="11.83203125" style="88" customWidth="1"/>
    <col min="6918" max="6918" width="12.1640625" style="88" customWidth="1"/>
    <col min="6919" max="6919" width="10.33203125" style="88" customWidth="1"/>
    <col min="6920" max="6920" width="12.1640625" style="88" customWidth="1"/>
    <col min="6921" max="6921" width="13.6640625" style="88" customWidth="1"/>
    <col min="6922" max="6922" width="12.1640625" style="88" customWidth="1"/>
    <col min="6923" max="6923" width="10.83203125" style="88" customWidth="1"/>
    <col min="6924" max="6924" width="12.33203125" style="88" customWidth="1"/>
    <col min="6925" max="6925" width="12" style="88" customWidth="1"/>
    <col min="6926" max="6926" width="12.33203125" style="88" customWidth="1"/>
    <col min="6927" max="6928" width="12" style="88" customWidth="1"/>
    <col min="6929" max="6929" width="12.5" style="88" customWidth="1"/>
    <col min="6930" max="7167" width="9.33203125" style="88"/>
    <col min="7168" max="7168" width="15.1640625" style="88" customWidth="1"/>
    <col min="7169" max="7169" width="11.6640625" style="88" customWidth="1"/>
    <col min="7170" max="7170" width="12.1640625" style="88" customWidth="1"/>
    <col min="7171" max="7173" width="11.83203125" style="88" customWidth="1"/>
    <col min="7174" max="7174" width="12.1640625" style="88" customWidth="1"/>
    <col min="7175" max="7175" width="10.33203125" style="88" customWidth="1"/>
    <col min="7176" max="7176" width="12.1640625" style="88" customWidth="1"/>
    <col min="7177" max="7177" width="13.6640625" style="88" customWidth="1"/>
    <col min="7178" max="7178" width="12.1640625" style="88" customWidth="1"/>
    <col min="7179" max="7179" width="10.83203125" style="88" customWidth="1"/>
    <col min="7180" max="7180" width="12.33203125" style="88" customWidth="1"/>
    <col min="7181" max="7181" width="12" style="88" customWidth="1"/>
    <col min="7182" max="7182" width="12.33203125" style="88" customWidth="1"/>
    <col min="7183" max="7184" width="12" style="88" customWidth="1"/>
    <col min="7185" max="7185" width="12.5" style="88" customWidth="1"/>
    <col min="7186" max="7423" width="9.33203125" style="88"/>
    <col min="7424" max="7424" width="15.1640625" style="88" customWidth="1"/>
    <col min="7425" max="7425" width="11.6640625" style="88" customWidth="1"/>
    <col min="7426" max="7426" width="12.1640625" style="88" customWidth="1"/>
    <col min="7427" max="7429" width="11.83203125" style="88" customWidth="1"/>
    <col min="7430" max="7430" width="12.1640625" style="88" customWidth="1"/>
    <col min="7431" max="7431" width="10.33203125" style="88" customWidth="1"/>
    <col min="7432" max="7432" width="12.1640625" style="88" customWidth="1"/>
    <col min="7433" max="7433" width="13.6640625" style="88" customWidth="1"/>
    <col min="7434" max="7434" width="12.1640625" style="88" customWidth="1"/>
    <col min="7435" max="7435" width="10.83203125" style="88" customWidth="1"/>
    <col min="7436" max="7436" width="12.33203125" style="88" customWidth="1"/>
    <col min="7437" max="7437" width="12" style="88" customWidth="1"/>
    <col min="7438" max="7438" width="12.33203125" style="88" customWidth="1"/>
    <col min="7439" max="7440" width="12" style="88" customWidth="1"/>
    <col min="7441" max="7441" width="12.5" style="88" customWidth="1"/>
    <col min="7442" max="7679" width="9.33203125" style="88"/>
    <col min="7680" max="7680" width="15.1640625" style="88" customWidth="1"/>
    <col min="7681" max="7681" width="11.6640625" style="88" customWidth="1"/>
    <col min="7682" max="7682" width="12.1640625" style="88" customWidth="1"/>
    <col min="7683" max="7685" width="11.83203125" style="88" customWidth="1"/>
    <col min="7686" max="7686" width="12.1640625" style="88" customWidth="1"/>
    <col min="7687" max="7687" width="10.33203125" style="88" customWidth="1"/>
    <col min="7688" max="7688" width="12.1640625" style="88" customWidth="1"/>
    <col min="7689" max="7689" width="13.6640625" style="88" customWidth="1"/>
    <col min="7690" max="7690" width="12.1640625" style="88" customWidth="1"/>
    <col min="7691" max="7691" width="10.83203125" style="88" customWidth="1"/>
    <col min="7692" max="7692" width="12.33203125" style="88" customWidth="1"/>
    <col min="7693" max="7693" width="12" style="88" customWidth="1"/>
    <col min="7694" max="7694" width="12.33203125" style="88" customWidth="1"/>
    <col min="7695" max="7696" width="12" style="88" customWidth="1"/>
    <col min="7697" max="7697" width="12.5" style="88" customWidth="1"/>
    <col min="7698" max="7935" width="9.33203125" style="88"/>
    <col min="7936" max="7936" width="15.1640625" style="88" customWidth="1"/>
    <col min="7937" max="7937" width="11.6640625" style="88" customWidth="1"/>
    <col min="7938" max="7938" width="12.1640625" style="88" customWidth="1"/>
    <col min="7939" max="7941" width="11.83203125" style="88" customWidth="1"/>
    <col min="7942" max="7942" width="12.1640625" style="88" customWidth="1"/>
    <col min="7943" max="7943" width="10.33203125" style="88" customWidth="1"/>
    <col min="7944" max="7944" width="12.1640625" style="88" customWidth="1"/>
    <col min="7945" max="7945" width="13.6640625" style="88" customWidth="1"/>
    <col min="7946" max="7946" width="12.1640625" style="88" customWidth="1"/>
    <col min="7947" max="7947" width="10.83203125" style="88" customWidth="1"/>
    <col min="7948" max="7948" width="12.33203125" style="88" customWidth="1"/>
    <col min="7949" max="7949" width="12" style="88" customWidth="1"/>
    <col min="7950" max="7950" width="12.33203125" style="88" customWidth="1"/>
    <col min="7951" max="7952" width="12" style="88" customWidth="1"/>
    <col min="7953" max="7953" width="12.5" style="88" customWidth="1"/>
    <col min="7954" max="8191" width="9.33203125" style="88"/>
    <col min="8192" max="8192" width="15.1640625" style="88" customWidth="1"/>
    <col min="8193" max="8193" width="11.6640625" style="88" customWidth="1"/>
    <col min="8194" max="8194" width="12.1640625" style="88" customWidth="1"/>
    <col min="8195" max="8197" width="11.83203125" style="88" customWidth="1"/>
    <col min="8198" max="8198" width="12.1640625" style="88" customWidth="1"/>
    <col min="8199" max="8199" width="10.33203125" style="88" customWidth="1"/>
    <col min="8200" max="8200" width="12.1640625" style="88" customWidth="1"/>
    <col min="8201" max="8201" width="13.6640625" style="88" customWidth="1"/>
    <col min="8202" max="8202" width="12.1640625" style="88" customWidth="1"/>
    <col min="8203" max="8203" width="10.83203125" style="88" customWidth="1"/>
    <col min="8204" max="8204" width="12.33203125" style="88" customWidth="1"/>
    <col min="8205" max="8205" width="12" style="88" customWidth="1"/>
    <col min="8206" max="8206" width="12.33203125" style="88" customWidth="1"/>
    <col min="8207" max="8208" width="12" style="88" customWidth="1"/>
    <col min="8209" max="8209" width="12.5" style="88" customWidth="1"/>
    <col min="8210" max="8447" width="9.33203125" style="88"/>
    <col min="8448" max="8448" width="15.1640625" style="88" customWidth="1"/>
    <col min="8449" max="8449" width="11.6640625" style="88" customWidth="1"/>
    <col min="8450" max="8450" width="12.1640625" style="88" customWidth="1"/>
    <col min="8451" max="8453" width="11.83203125" style="88" customWidth="1"/>
    <col min="8454" max="8454" width="12.1640625" style="88" customWidth="1"/>
    <col min="8455" max="8455" width="10.33203125" style="88" customWidth="1"/>
    <col min="8456" max="8456" width="12.1640625" style="88" customWidth="1"/>
    <col min="8457" max="8457" width="13.6640625" style="88" customWidth="1"/>
    <col min="8458" max="8458" width="12.1640625" style="88" customWidth="1"/>
    <col min="8459" max="8459" width="10.83203125" style="88" customWidth="1"/>
    <col min="8460" max="8460" width="12.33203125" style="88" customWidth="1"/>
    <col min="8461" max="8461" width="12" style="88" customWidth="1"/>
    <col min="8462" max="8462" width="12.33203125" style="88" customWidth="1"/>
    <col min="8463" max="8464" width="12" style="88" customWidth="1"/>
    <col min="8465" max="8465" width="12.5" style="88" customWidth="1"/>
    <col min="8466" max="8703" width="9.33203125" style="88"/>
    <col min="8704" max="8704" width="15.1640625" style="88" customWidth="1"/>
    <col min="8705" max="8705" width="11.6640625" style="88" customWidth="1"/>
    <col min="8706" max="8706" width="12.1640625" style="88" customWidth="1"/>
    <col min="8707" max="8709" width="11.83203125" style="88" customWidth="1"/>
    <col min="8710" max="8710" width="12.1640625" style="88" customWidth="1"/>
    <col min="8711" max="8711" width="10.33203125" style="88" customWidth="1"/>
    <col min="8712" max="8712" width="12.1640625" style="88" customWidth="1"/>
    <col min="8713" max="8713" width="13.6640625" style="88" customWidth="1"/>
    <col min="8714" max="8714" width="12.1640625" style="88" customWidth="1"/>
    <col min="8715" max="8715" width="10.83203125" style="88" customWidth="1"/>
    <col min="8716" max="8716" width="12.33203125" style="88" customWidth="1"/>
    <col min="8717" max="8717" width="12" style="88" customWidth="1"/>
    <col min="8718" max="8718" width="12.33203125" style="88" customWidth="1"/>
    <col min="8719" max="8720" width="12" style="88" customWidth="1"/>
    <col min="8721" max="8721" width="12.5" style="88" customWidth="1"/>
    <col min="8722" max="8959" width="9.33203125" style="88"/>
    <col min="8960" max="8960" width="15.1640625" style="88" customWidth="1"/>
    <col min="8961" max="8961" width="11.6640625" style="88" customWidth="1"/>
    <col min="8962" max="8962" width="12.1640625" style="88" customWidth="1"/>
    <col min="8963" max="8965" width="11.83203125" style="88" customWidth="1"/>
    <col min="8966" max="8966" width="12.1640625" style="88" customWidth="1"/>
    <col min="8967" max="8967" width="10.33203125" style="88" customWidth="1"/>
    <col min="8968" max="8968" width="12.1640625" style="88" customWidth="1"/>
    <col min="8969" max="8969" width="13.6640625" style="88" customWidth="1"/>
    <col min="8970" max="8970" width="12.1640625" style="88" customWidth="1"/>
    <col min="8971" max="8971" width="10.83203125" style="88" customWidth="1"/>
    <col min="8972" max="8972" width="12.33203125" style="88" customWidth="1"/>
    <col min="8973" max="8973" width="12" style="88" customWidth="1"/>
    <col min="8974" max="8974" width="12.33203125" style="88" customWidth="1"/>
    <col min="8975" max="8976" width="12" style="88" customWidth="1"/>
    <col min="8977" max="8977" width="12.5" style="88" customWidth="1"/>
    <col min="8978" max="9215" width="9.33203125" style="88"/>
    <col min="9216" max="9216" width="15.1640625" style="88" customWidth="1"/>
    <col min="9217" max="9217" width="11.6640625" style="88" customWidth="1"/>
    <col min="9218" max="9218" width="12.1640625" style="88" customWidth="1"/>
    <col min="9219" max="9221" width="11.83203125" style="88" customWidth="1"/>
    <col min="9222" max="9222" width="12.1640625" style="88" customWidth="1"/>
    <col min="9223" max="9223" width="10.33203125" style="88" customWidth="1"/>
    <col min="9224" max="9224" width="12.1640625" style="88" customWidth="1"/>
    <col min="9225" max="9225" width="13.6640625" style="88" customWidth="1"/>
    <col min="9226" max="9226" width="12.1640625" style="88" customWidth="1"/>
    <col min="9227" max="9227" width="10.83203125" style="88" customWidth="1"/>
    <col min="9228" max="9228" width="12.33203125" style="88" customWidth="1"/>
    <col min="9229" max="9229" width="12" style="88" customWidth="1"/>
    <col min="9230" max="9230" width="12.33203125" style="88" customWidth="1"/>
    <col min="9231" max="9232" width="12" style="88" customWidth="1"/>
    <col min="9233" max="9233" width="12.5" style="88" customWidth="1"/>
    <col min="9234" max="9471" width="9.33203125" style="88"/>
    <col min="9472" max="9472" width="15.1640625" style="88" customWidth="1"/>
    <col min="9473" max="9473" width="11.6640625" style="88" customWidth="1"/>
    <col min="9474" max="9474" width="12.1640625" style="88" customWidth="1"/>
    <col min="9475" max="9477" width="11.83203125" style="88" customWidth="1"/>
    <col min="9478" max="9478" width="12.1640625" style="88" customWidth="1"/>
    <col min="9479" max="9479" width="10.33203125" style="88" customWidth="1"/>
    <col min="9480" max="9480" width="12.1640625" style="88" customWidth="1"/>
    <col min="9481" max="9481" width="13.6640625" style="88" customWidth="1"/>
    <col min="9482" max="9482" width="12.1640625" style="88" customWidth="1"/>
    <col min="9483" max="9483" width="10.83203125" style="88" customWidth="1"/>
    <col min="9484" max="9484" width="12.33203125" style="88" customWidth="1"/>
    <col min="9485" max="9485" width="12" style="88" customWidth="1"/>
    <col min="9486" max="9486" width="12.33203125" style="88" customWidth="1"/>
    <col min="9487" max="9488" width="12" style="88" customWidth="1"/>
    <col min="9489" max="9489" width="12.5" style="88" customWidth="1"/>
    <col min="9490" max="9727" width="9.33203125" style="88"/>
    <col min="9728" max="9728" width="15.1640625" style="88" customWidth="1"/>
    <col min="9729" max="9729" width="11.6640625" style="88" customWidth="1"/>
    <col min="9730" max="9730" width="12.1640625" style="88" customWidth="1"/>
    <col min="9731" max="9733" width="11.83203125" style="88" customWidth="1"/>
    <col min="9734" max="9734" width="12.1640625" style="88" customWidth="1"/>
    <col min="9735" max="9735" width="10.33203125" style="88" customWidth="1"/>
    <col min="9736" max="9736" width="12.1640625" style="88" customWidth="1"/>
    <col min="9737" max="9737" width="13.6640625" style="88" customWidth="1"/>
    <col min="9738" max="9738" width="12.1640625" style="88" customWidth="1"/>
    <col min="9739" max="9739" width="10.83203125" style="88" customWidth="1"/>
    <col min="9740" max="9740" width="12.33203125" style="88" customWidth="1"/>
    <col min="9741" max="9741" width="12" style="88" customWidth="1"/>
    <col min="9742" max="9742" width="12.33203125" style="88" customWidth="1"/>
    <col min="9743" max="9744" width="12" style="88" customWidth="1"/>
    <col min="9745" max="9745" width="12.5" style="88" customWidth="1"/>
    <col min="9746" max="9983" width="9.33203125" style="88"/>
    <col min="9984" max="9984" width="15.1640625" style="88" customWidth="1"/>
    <col min="9985" max="9985" width="11.6640625" style="88" customWidth="1"/>
    <col min="9986" max="9986" width="12.1640625" style="88" customWidth="1"/>
    <col min="9987" max="9989" width="11.83203125" style="88" customWidth="1"/>
    <col min="9990" max="9990" width="12.1640625" style="88" customWidth="1"/>
    <col min="9991" max="9991" width="10.33203125" style="88" customWidth="1"/>
    <col min="9992" max="9992" width="12.1640625" style="88" customWidth="1"/>
    <col min="9993" max="9993" width="13.6640625" style="88" customWidth="1"/>
    <col min="9994" max="9994" width="12.1640625" style="88" customWidth="1"/>
    <col min="9995" max="9995" width="10.83203125" style="88" customWidth="1"/>
    <col min="9996" max="9996" width="12.33203125" style="88" customWidth="1"/>
    <col min="9997" max="9997" width="12" style="88" customWidth="1"/>
    <col min="9998" max="9998" width="12.33203125" style="88" customWidth="1"/>
    <col min="9999" max="10000" width="12" style="88" customWidth="1"/>
    <col min="10001" max="10001" width="12.5" style="88" customWidth="1"/>
    <col min="10002" max="10239" width="9.33203125" style="88"/>
    <col min="10240" max="10240" width="15.1640625" style="88" customWidth="1"/>
    <col min="10241" max="10241" width="11.6640625" style="88" customWidth="1"/>
    <col min="10242" max="10242" width="12.1640625" style="88" customWidth="1"/>
    <col min="10243" max="10245" width="11.83203125" style="88" customWidth="1"/>
    <col min="10246" max="10246" width="12.1640625" style="88" customWidth="1"/>
    <col min="10247" max="10247" width="10.33203125" style="88" customWidth="1"/>
    <col min="10248" max="10248" width="12.1640625" style="88" customWidth="1"/>
    <col min="10249" max="10249" width="13.6640625" style="88" customWidth="1"/>
    <col min="10250" max="10250" width="12.1640625" style="88" customWidth="1"/>
    <col min="10251" max="10251" width="10.83203125" style="88" customWidth="1"/>
    <col min="10252" max="10252" width="12.33203125" style="88" customWidth="1"/>
    <col min="10253" max="10253" width="12" style="88" customWidth="1"/>
    <col min="10254" max="10254" width="12.33203125" style="88" customWidth="1"/>
    <col min="10255" max="10256" width="12" style="88" customWidth="1"/>
    <col min="10257" max="10257" width="12.5" style="88" customWidth="1"/>
    <col min="10258" max="10495" width="9.33203125" style="88"/>
    <col min="10496" max="10496" width="15.1640625" style="88" customWidth="1"/>
    <col min="10497" max="10497" width="11.6640625" style="88" customWidth="1"/>
    <col min="10498" max="10498" width="12.1640625" style="88" customWidth="1"/>
    <col min="10499" max="10501" width="11.83203125" style="88" customWidth="1"/>
    <col min="10502" max="10502" width="12.1640625" style="88" customWidth="1"/>
    <col min="10503" max="10503" width="10.33203125" style="88" customWidth="1"/>
    <col min="10504" max="10504" width="12.1640625" style="88" customWidth="1"/>
    <col min="10505" max="10505" width="13.6640625" style="88" customWidth="1"/>
    <col min="10506" max="10506" width="12.1640625" style="88" customWidth="1"/>
    <col min="10507" max="10507" width="10.83203125" style="88" customWidth="1"/>
    <col min="10508" max="10508" width="12.33203125" style="88" customWidth="1"/>
    <col min="10509" max="10509" width="12" style="88" customWidth="1"/>
    <col min="10510" max="10510" width="12.33203125" style="88" customWidth="1"/>
    <col min="10511" max="10512" width="12" style="88" customWidth="1"/>
    <col min="10513" max="10513" width="12.5" style="88" customWidth="1"/>
    <col min="10514" max="10751" width="9.33203125" style="88"/>
    <col min="10752" max="10752" width="15.1640625" style="88" customWidth="1"/>
    <col min="10753" max="10753" width="11.6640625" style="88" customWidth="1"/>
    <col min="10754" max="10754" width="12.1640625" style="88" customWidth="1"/>
    <col min="10755" max="10757" width="11.83203125" style="88" customWidth="1"/>
    <col min="10758" max="10758" width="12.1640625" style="88" customWidth="1"/>
    <col min="10759" max="10759" width="10.33203125" style="88" customWidth="1"/>
    <col min="10760" max="10760" width="12.1640625" style="88" customWidth="1"/>
    <col min="10761" max="10761" width="13.6640625" style="88" customWidth="1"/>
    <col min="10762" max="10762" width="12.1640625" style="88" customWidth="1"/>
    <col min="10763" max="10763" width="10.83203125" style="88" customWidth="1"/>
    <col min="10764" max="10764" width="12.33203125" style="88" customWidth="1"/>
    <col min="10765" max="10765" width="12" style="88" customWidth="1"/>
    <col min="10766" max="10766" width="12.33203125" style="88" customWidth="1"/>
    <col min="10767" max="10768" width="12" style="88" customWidth="1"/>
    <col min="10769" max="10769" width="12.5" style="88" customWidth="1"/>
    <col min="10770" max="11007" width="9.33203125" style="88"/>
    <col min="11008" max="11008" width="15.1640625" style="88" customWidth="1"/>
    <col min="11009" max="11009" width="11.6640625" style="88" customWidth="1"/>
    <col min="11010" max="11010" width="12.1640625" style="88" customWidth="1"/>
    <col min="11011" max="11013" width="11.83203125" style="88" customWidth="1"/>
    <col min="11014" max="11014" width="12.1640625" style="88" customWidth="1"/>
    <col min="11015" max="11015" width="10.33203125" style="88" customWidth="1"/>
    <col min="11016" max="11016" width="12.1640625" style="88" customWidth="1"/>
    <col min="11017" max="11017" width="13.6640625" style="88" customWidth="1"/>
    <col min="11018" max="11018" width="12.1640625" style="88" customWidth="1"/>
    <col min="11019" max="11019" width="10.83203125" style="88" customWidth="1"/>
    <col min="11020" max="11020" width="12.33203125" style="88" customWidth="1"/>
    <col min="11021" max="11021" width="12" style="88" customWidth="1"/>
    <col min="11022" max="11022" width="12.33203125" style="88" customWidth="1"/>
    <col min="11023" max="11024" width="12" style="88" customWidth="1"/>
    <col min="11025" max="11025" width="12.5" style="88" customWidth="1"/>
    <col min="11026" max="11263" width="9.33203125" style="88"/>
    <col min="11264" max="11264" width="15.1640625" style="88" customWidth="1"/>
    <col min="11265" max="11265" width="11.6640625" style="88" customWidth="1"/>
    <col min="11266" max="11266" width="12.1640625" style="88" customWidth="1"/>
    <col min="11267" max="11269" width="11.83203125" style="88" customWidth="1"/>
    <col min="11270" max="11270" width="12.1640625" style="88" customWidth="1"/>
    <col min="11271" max="11271" width="10.33203125" style="88" customWidth="1"/>
    <col min="11272" max="11272" width="12.1640625" style="88" customWidth="1"/>
    <col min="11273" max="11273" width="13.6640625" style="88" customWidth="1"/>
    <col min="11274" max="11274" width="12.1640625" style="88" customWidth="1"/>
    <col min="11275" max="11275" width="10.83203125" style="88" customWidth="1"/>
    <col min="11276" max="11276" width="12.33203125" style="88" customWidth="1"/>
    <col min="11277" max="11277" width="12" style="88" customWidth="1"/>
    <col min="11278" max="11278" width="12.33203125" style="88" customWidth="1"/>
    <col min="11279" max="11280" width="12" style="88" customWidth="1"/>
    <col min="11281" max="11281" width="12.5" style="88" customWidth="1"/>
    <col min="11282" max="11519" width="9.33203125" style="88"/>
    <col min="11520" max="11520" width="15.1640625" style="88" customWidth="1"/>
    <col min="11521" max="11521" width="11.6640625" style="88" customWidth="1"/>
    <col min="11522" max="11522" width="12.1640625" style="88" customWidth="1"/>
    <col min="11523" max="11525" width="11.83203125" style="88" customWidth="1"/>
    <col min="11526" max="11526" width="12.1640625" style="88" customWidth="1"/>
    <col min="11527" max="11527" width="10.33203125" style="88" customWidth="1"/>
    <col min="11528" max="11528" width="12.1640625" style="88" customWidth="1"/>
    <col min="11529" max="11529" width="13.6640625" style="88" customWidth="1"/>
    <col min="11530" max="11530" width="12.1640625" style="88" customWidth="1"/>
    <col min="11531" max="11531" width="10.83203125" style="88" customWidth="1"/>
    <col min="11532" max="11532" width="12.33203125" style="88" customWidth="1"/>
    <col min="11533" max="11533" width="12" style="88" customWidth="1"/>
    <col min="11534" max="11534" width="12.33203125" style="88" customWidth="1"/>
    <col min="11535" max="11536" width="12" style="88" customWidth="1"/>
    <col min="11537" max="11537" width="12.5" style="88" customWidth="1"/>
    <col min="11538" max="11775" width="9.33203125" style="88"/>
    <col min="11776" max="11776" width="15.1640625" style="88" customWidth="1"/>
    <col min="11777" max="11777" width="11.6640625" style="88" customWidth="1"/>
    <col min="11778" max="11778" width="12.1640625" style="88" customWidth="1"/>
    <col min="11779" max="11781" width="11.83203125" style="88" customWidth="1"/>
    <col min="11782" max="11782" width="12.1640625" style="88" customWidth="1"/>
    <col min="11783" max="11783" width="10.33203125" style="88" customWidth="1"/>
    <col min="11784" max="11784" width="12.1640625" style="88" customWidth="1"/>
    <col min="11785" max="11785" width="13.6640625" style="88" customWidth="1"/>
    <col min="11786" max="11786" width="12.1640625" style="88" customWidth="1"/>
    <col min="11787" max="11787" width="10.83203125" style="88" customWidth="1"/>
    <col min="11788" max="11788" width="12.33203125" style="88" customWidth="1"/>
    <col min="11789" max="11789" width="12" style="88" customWidth="1"/>
    <col min="11790" max="11790" width="12.33203125" style="88" customWidth="1"/>
    <col min="11791" max="11792" width="12" style="88" customWidth="1"/>
    <col min="11793" max="11793" width="12.5" style="88" customWidth="1"/>
    <col min="11794" max="12031" width="9.33203125" style="88"/>
    <col min="12032" max="12032" width="15.1640625" style="88" customWidth="1"/>
    <col min="12033" max="12033" width="11.6640625" style="88" customWidth="1"/>
    <col min="12034" max="12034" width="12.1640625" style="88" customWidth="1"/>
    <col min="12035" max="12037" width="11.83203125" style="88" customWidth="1"/>
    <col min="12038" max="12038" width="12.1640625" style="88" customWidth="1"/>
    <col min="12039" max="12039" width="10.33203125" style="88" customWidth="1"/>
    <col min="12040" max="12040" width="12.1640625" style="88" customWidth="1"/>
    <col min="12041" max="12041" width="13.6640625" style="88" customWidth="1"/>
    <col min="12042" max="12042" width="12.1640625" style="88" customWidth="1"/>
    <col min="12043" max="12043" width="10.83203125" style="88" customWidth="1"/>
    <col min="12044" max="12044" width="12.33203125" style="88" customWidth="1"/>
    <col min="12045" max="12045" width="12" style="88" customWidth="1"/>
    <col min="12046" max="12046" width="12.33203125" style="88" customWidth="1"/>
    <col min="12047" max="12048" width="12" style="88" customWidth="1"/>
    <col min="12049" max="12049" width="12.5" style="88" customWidth="1"/>
    <col min="12050" max="12287" width="9.33203125" style="88"/>
    <col min="12288" max="12288" width="15.1640625" style="88" customWidth="1"/>
    <col min="12289" max="12289" width="11.6640625" style="88" customWidth="1"/>
    <col min="12290" max="12290" width="12.1640625" style="88" customWidth="1"/>
    <col min="12291" max="12293" width="11.83203125" style="88" customWidth="1"/>
    <col min="12294" max="12294" width="12.1640625" style="88" customWidth="1"/>
    <col min="12295" max="12295" width="10.33203125" style="88" customWidth="1"/>
    <col min="12296" max="12296" width="12.1640625" style="88" customWidth="1"/>
    <col min="12297" max="12297" width="13.6640625" style="88" customWidth="1"/>
    <col min="12298" max="12298" width="12.1640625" style="88" customWidth="1"/>
    <col min="12299" max="12299" width="10.83203125" style="88" customWidth="1"/>
    <col min="12300" max="12300" width="12.33203125" style="88" customWidth="1"/>
    <col min="12301" max="12301" width="12" style="88" customWidth="1"/>
    <col min="12302" max="12302" width="12.33203125" style="88" customWidth="1"/>
    <col min="12303" max="12304" width="12" style="88" customWidth="1"/>
    <col min="12305" max="12305" width="12.5" style="88" customWidth="1"/>
    <col min="12306" max="12543" width="9.33203125" style="88"/>
    <col min="12544" max="12544" width="15.1640625" style="88" customWidth="1"/>
    <col min="12545" max="12545" width="11.6640625" style="88" customWidth="1"/>
    <col min="12546" max="12546" width="12.1640625" style="88" customWidth="1"/>
    <col min="12547" max="12549" width="11.83203125" style="88" customWidth="1"/>
    <col min="12550" max="12550" width="12.1640625" style="88" customWidth="1"/>
    <col min="12551" max="12551" width="10.33203125" style="88" customWidth="1"/>
    <col min="12552" max="12552" width="12.1640625" style="88" customWidth="1"/>
    <col min="12553" max="12553" width="13.6640625" style="88" customWidth="1"/>
    <col min="12554" max="12554" width="12.1640625" style="88" customWidth="1"/>
    <col min="12555" max="12555" width="10.83203125" style="88" customWidth="1"/>
    <col min="12556" max="12556" width="12.33203125" style="88" customWidth="1"/>
    <col min="12557" max="12557" width="12" style="88" customWidth="1"/>
    <col min="12558" max="12558" width="12.33203125" style="88" customWidth="1"/>
    <col min="12559" max="12560" width="12" style="88" customWidth="1"/>
    <col min="12561" max="12561" width="12.5" style="88" customWidth="1"/>
    <col min="12562" max="12799" width="9.33203125" style="88"/>
    <col min="12800" max="12800" width="15.1640625" style="88" customWidth="1"/>
    <col min="12801" max="12801" width="11.6640625" style="88" customWidth="1"/>
    <col min="12802" max="12802" width="12.1640625" style="88" customWidth="1"/>
    <col min="12803" max="12805" width="11.83203125" style="88" customWidth="1"/>
    <col min="12806" max="12806" width="12.1640625" style="88" customWidth="1"/>
    <col min="12807" max="12807" width="10.33203125" style="88" customWidth="1"/>
    <col min="12808" max="12808" width="12.1640625" style="88" customWidth="1"/>
    <col min="12809" max="12809" width="13.6640625" style="88" customWidth="1"/>
    <col min="12810" max="12810" width="12.1640625" style="88" customWidth="1"/>
    <col min="12811" max="12811" width="10.83203125" style="88" customWidth="1"/>
    <col min="12812" max="12812" width="12.33203125" style="88" customWidth="1"/>
    <col min="12813" max="12813" width="12" style="88" customWidth="1"/>
    <col min="12814" max="12814" width="12.33203125" style="88" customWidth="1"/>
    <col min="12815" max="12816" width="12" style="88" customWidth="1"/>
    <col min="12817" max="12817" width="12.5" style="88" customWidth="1"/>
    <col min="12818" max="13055" width="9.33203125" style="88"/>
    <col min="13056" max="13056" width="15.1640625" style="88" customWidth="1"/>
    <col min="13057" max="13057" width="11.6640625" style="88" customWidth="1"/>
    <col min="13058" max="13058" width="12.1640625" style="88" customWidth="1"/>
    <col min="13059" max="13061" width="11.83203125" style="88" customWidth="1"/>
    <col min="13062" max="13062" width="12.1640625" style="88" customWidth="1"/>
    <col min="13063" max="13063" width="10.33203125" style="88" customWidth="1"/>
    <col min="13064" max="13064" width="12.1640625" style="88" customWidth="1"/>
    <col min="13065" max="13065" width="13.6640625" style="88" customWidth="1"/>
    <col min="13066" max="13066" width="12.1640625" style="88" customWidth="1"/>
    <col min="13067" max="13067" width="10.83203125" style="88" customWidth="1"/>
    <col min="13068" max="13068" width="12.33203125" style="88" customWidth="1"/>
    <col min="13069" max="13069" width="12" style="88" customWidth="1"/>
    <col min="13070" max="13070" width="12.33203125" style="88" customWidth="1"/>
    <col min="13071" max="13072" width="12" style="88" customWidth="1"/>
    <col min="13073" max="13073" width="12.5" style="88" customWidth="1"/>
    <col min="13074" max="13311" width="9.33203125" style="88"/>
    <col min="13312" max="13312" width="15.1640625" style="88" customWidth="1"/>
    <col min="13313" max="13313" width="11.6640625" style="88" customWidth="1"/>
    <col min="13314" max="13314" width="12.1640625" style="88" customWidth="1"/>
    <col min="13315" max="13317" width="11.83203125" style="88" customWidth="1"/>
    <col min="13318" max="13318" width="12.1640625" style="88" customWidth="1"/>
    <col min="13319" max="13319" width="10.33203125" style="88" customWidth="1"/>
    <col min="13320" max="13320" width="12.1640625" style="88" customWidth="1"/>
    <col min="13321" max="13321" width="13.6640625" style="88" customWidth="1"/>
    <col min="13322" max="13322" width="12.1640625" style="88" customWidth="1"/>
    <col min="13323" max="13323" width="10.83203125" style="88" customWidth="1"/>
    <col min="13324" max="13324" width="12.33203125" style="88" customWidth="1"/>
    <col min="13325" max="13325" width="12" style="88" customWidth="1"/>
    <col min="13326" max="13326" width="12.33203125" style="88" customWidth="1"/>
    <col min="13327" max="13328" width="12" style="88" customWidth="1"/>
    <col min="13329" max="13329" width="12.5" style="88" customWidth="1"/>
    <col min="13330" max="13567" width="9.33203125" style="88"/>
    <col min="13568" max="13568" width="15.1640625" style="88" customWidth="1"/>
    <col min="13569" max="13569" width="11.6640625" style="88" customWidth="1"/>
    <col min="13570" max="13570" width="12.1640625" style="88" customWidth="1"/>
    <col min="13571" max="13573" width="11.83203125" style="88" customWidth="1"/>
    <col min="13574" max="13574" width="12.1640625" style="88" customWidth="1"/>
    <col min="13575" max="13575" width="10.33203125" style="88" customWidth="1"/>
    <col min="13576" max="13576" width="12.1640625" style="88" customWidth="1"/>
    <col min="13577" max="13577" width="13.6640625" style="88" customWidth="1"/>
    <col min="13578" max="13578" width="12.1640625" style="88" customWidth="1"/>
    <col min="13579" max="13579" width="10.83203125" style="88" customWidth="1"/>
    <col min="13580" max="13580" width="12.33203125" style="88" customWidth="1"/>
    <col min="13581" max="13581" width="12" style="88" customWidth="1"/>
    <col min="13582" max="13582" width="12.33203125" style="88" customWidth="1"/>
    <col min="13583" max="13584" width="12" style="88" customWidth="1"/>
    <col min="13585" max="13585" width="12.5" style="88" customWidth="1"/>
    <col min="13586" max="13823" width="9.33203125" style="88"/>
    <col min="13824" max="13824" width="15.1640625" style="88" customWidth="1"/>
    <col min="13825" max="13825" width="11.6640625" style="88" customWidth="1"/>
    <col min="13826" max="13826" width="12.1640625" style="88" customWidth="1"/>
    <col min="13827" max="13829" width="11.83203125" style="88" customWidth="1"/>
    <col min="13830" max="13830" width="12.1640625" style="88" customWidth="1"/>
    <col min="13831" max="13831" width="10.33203125" style="88" customWidth="1"/>
    <col min="13832" max="13832" width="12.1640625" style="88" customWidth="1"/>
    <col min="13833" max="13833" width="13.6640625" style="88" customWidth="1"/>
    <col min="13834" max="13834" width="12.1640625" style="88" customWidth="1"/>
    <col min="13835" max="13835" width="10.83203125" style="88" customWidth="1"/>
    <col min="13836" max="13836" width="12.33203125" style="88" customWidth="1"/>
    <col min="13837" max="13837" width="12" style="88" customWidth="1"/>
    <col min="13838" max="13838" width="12.33203125" style="88" customWidth="1"/>
    <col min="13839" max="13840" width="12" style="88" customWidth="1"/>
    <col min="13841" max="13841" width="12.5" style="88" customWidth="1"/>
    <col min="13842" max="14079" width="9.33203125" style="88"/>
    <col min="14080" max="14080" width="15.1640625" style="88" customWidth="1"/>
    <col min="14081" max="14081" width="11.6640625" style="88" customWidth="1"/>
    <col min="14082" max="14082" width="12.1640625" style="88" customWidth="1"/>
    <col min="14083" max="14085" width="11.83203125" style="88" customWidth="1"/>
    <col min="14086" max="14086" width="12.1640625" style="88" customWidth="1"/>
    <col min="14087" max="14087" width="10.33203125" style="88" customWidth="1"/>
    <col min="14088" max="14088" width="12.1640625" style="88" customWidth="1"/>
    <col min="14089" max="14089" width="13.6640625" style="88" customWidth="1"/>
    <col min="14090" max="14090" width="12.1640625" style="88" customWidth="1"/>
    <col min="14091" max="14091" width="10.83203125" style="88" customWidth="1"/>
    <col min="14092" max="14092" width="12.33203125" style="88" customWidth="1"/>
    <col min="14093" max="14093" width="12" style="88" customWidth="1"/>
    <col min="14094" max="14094" width="12.33203125" style="88" customWidth="1"/>
    <col min="14095" max="14096" width="12" style="88" customWidth="1"/>
    <col min="14097" max="14097" width="12.5" style="88" customWidth="1"/>
    <col min="14098" max="14335" width="9.33203125" style="88"/>
    <col min="14336" max="14336" width="15.1640625" style="88" customWidth="1"/>
    <col min="14337" max="14337" width="11.6640625" style="88" customWidth="1"/>
    <col min="14338" max="14338" width="12.1640625" style="88" customWidth="1"/>
    <col min="14339" max="14341" width="11.83203125" style="88" customWidth="1"/>
    <col min="14342" max="14342" width="12.1640625" style="88" customWidth="1"/>
    <col min="14343" max="14343" width="10.33203125" style="88" customWidth="1"/>
    <col min="14344" max="14344" width="12.1640625" style="88" customWidth="1"/>
    <col min="14345" max="14345" width="13.6640625" style="88" customWidth="1"/>
    <col min="14346" max="14346" width="12.1640625" style="88" customWidth="1"/>
    <col min="14347" max="14347" width="10.83203125" style="88" customWidth="1"/>
    <col min="14348" max="14348" width="12.33203125" style="88" customWidth="1"/>
    <col min="14349" max="14349" width="12" style="88" customWidth="1"/>
    <col min="14350" max="14350" width="12.33203125" style="88" customWidth="1"/>
    <col min="14351" max="14352" width="12" style="88" customWidth="1"/>
    <col min="14353" max="14353" width="12.5" style="88" customWidth="1"/>
    <col min="14354" max="14591" width="9.33203125" style="88"/>
    <col min="14592" max="14592" width="15.1640625" style="88" customWidth="1"/>
    <col min="14593" max="14593" width="11.6640625" style="88" customWidth="1"/>
    <col min="14594" max="14594" width="12.1640625" style="88" customWidth="1"/>
    <col min="14595" max="14597" width="11.83203125" style="88" customWidth="1"/>
    <col min="14598" max="14598" width="12.1640625" style="88" customWidth="1"/>
    <col min="14599" max="14599" width="10.33203125" style="88" customWidth="1"/>
    <col min="14600" max="14600" width="12.1640625" style="88" customWidth="1"/>
    <col min="14601" max="14601" width="13.6640625" style="88" customWidth="1"/>
    <col min="14602" max="14602" width="12.1640625" style="88" customWidth="1"/>
    <col min="14603" max="14603" width="10.83203125" style="88" customWidth="1"/>
    <col min="14604" max="14604" width="12.33203125" style="88" customWidth="1"/>
    <col min="14605" max="14605" width="12" style="88" customWidth="1"/>
    <col min="14606" max="14606" width="12.33203125" style="88" customWidth="1"/>
    <col min="14607" max="14608" width="12" style="88" customWidth="1"/>
    <col min="14609" max="14609" width="12.5" style="88" customWidth="1"/>
    <col min="14610" max="14847" width="9.33203125" style="88"/>
    <col min="14848" max="14848" width="15.1640625" style="88" customWidth="1"/>
    <col min="14849" max="14849" width="11.6640625" style="88" customWidth="1"/>
    <col min="14850" max="14850" width="12.1640625" style="88" customWidth="1"/>
    <col min="14851" max="14853" width="11.83203125" style="88" customWidth="1"/>
    <col min="14854" max="14854" width="12.1640625" style="88" customWidth="1"/>
    <col min="14855" max="14855" width="10.33203125" style="88" customWidth="1"/>
    <col min="14856" max="14856" width="12.1640625" style="88" customWidth="1"/>
    <col min="14857" max="14857" width="13.6640625" style="88" customWidth="1"/>
    <col min="14858" max="14858" width="12.1640625" style="88" customWidth="1"/>
    <col min="14859" max="14859" width="10.83203125" style="88" customWidth="1"/>
    <col min="14860" max="14860" width="12.33203125" style="88" customWidth="1"/>
    <col min="14861" max="14861" width="12" style="88" customWidth="1"/>
    <col min="14862" max="14862" width="12.33203125" style="88" customWidth="1"/>
    <col min="14863" max="14864" width="12" style="88" customWidth="1"/>
    <col min="14865" max="14865" width="12.5" style="88" customWidth="1"/>
    <col min="14866" max="15103" width="9.33203125" style="88"/>
    <col min="15104" max="15104" width="15.1640625" style="88" customWidth="1"/>
    <col min="15105" max="15105" width="11.6640625" style="88" customWidth="1"/>
    <col min="15106" max="15106" width="12.1640625" style="88" customWidth="1"/>
    <col min="15107" max="15109" width="11.83203125" style="88" customWidth="1"/>
    <col min="15110" max="15110" width="12.1640625" style="88" customWidth="1"/>
    <col min="15111" max="15111" width="10.33203125" style="88" customWidth="1"/>
    <col min="15112" max="15112" width="12.1640625" style="88" customWidth="1"/>
    <col min="15113" max="15113" width="13.6640625" style="88" customWidth="1"/>
    <col min="15114" max="15114" width="12.1640625" style="88" customWidth="1"/>
    <col min="15115" max="15115" width="10.83203125" style="88" customWidth="1"/>
    <col min="15116" max="15116" width="12.33203125" style="88" customWidth="1"/>
    <col min="15117" max="15117" width="12" style="88" customWidth="1"/>
    <col min="15118" max="15118" width="12.33203125" style="88" customWidth="1"/>
    <col min="15119" max="15120" width="12" style="88" customWidth="1"/>
    <col min="15121" max="15121" width="12.5" style="88" customWidth="1"/>
    <col min="15122" max="15359" width="9.33203125" style="88"/>
    <col min="15360" max="15360" width="15.1640625" style="88" customWidth="1"/>
    <col min="15361" max="15361" width="11.6640625" style="88" customWidth="1"/>
    <col min="15362" max="15362" width="12.1640625" style="88" customWidth="1"/>
    <col min="15363" max="15365" width="11.83203125" style="88" customWidth="1"/>
    <col min="15366" max="15366" width="12.1640625" style="88" customWidth="1"/>
    <col min="15367" max="15367" width="10.33203125" style="88" customWidth="1"/>
    <col min="15368" max="15368" width="12.1640625" style="88" customWidth="1"/>
    <col min="15369" max="15369" width="13.6640625" style="88" customWidth="1"/>
    <col min="15370" max="15370" width="12.1640625" style="88" customWidth="1"/>
    <col min="15371" max="15371" width="10.83203125" style="88" customWidth="1"/>
    <col min="15372" max="15372" width="12.33203125" style="88" customWidth="1"/>
    <col min="15373" max="15373" width="12" style="88" customWidth="1"/>
    <col min="15374" max="15374" width="12.33203125" style="88" customWidth="1"/>
    <col min="15375" max="15376" width="12" style="88" customWidth="1"/>
    <col min="15377" max="15377" width="12.5" style="88" customWidth="1"/>
    <col min="15378" max="15615" width="9.33203125" style="88"/>
    <col min="15616" max="15616" width="15.1640625" style="88" customWidth="1"/>
    <col min="15617" max="15617" width="11.6640625" style="88" customWidth="1"/>
    <col min="15618" max="15618" width="12.1640625" style="88" customWidth="1"/>
    <col min="15619" max="15621" width="11.83203125" style="88" customWidth="1"/>
    <col min="15622" max="15622" width="12.1640625" style="88" customWidth="1"/>
    <col min="15623" max="15623" width="10.33203125" style="88" customWidth="1"/>
    <col min="15624" max="15624" width="12.1640625" style="88" customWidth="1"/>
    <col min="15625" max="15625" width="13.6640625" style="88" customWidth="1"/>
    <col min="15626" max="15626" width="12.1640625" style="88" customWidth="1"/>
    <col min="15627" max="15627" width="10.83203125" style="88" customWidth="1"/>
    <col min="15628" max="15628" width="12.33203125" style="88" customWidth="1"/>
    <col min="15629" max="15629" width="12" style="88" customWidth="1"/>
    <col min="15630" max="15630" width="12.33203125" style="88" customWidth="1"/>
    <col min="15631" max="15632" width="12" style="88" customWidth="1"/>
    <col min="15633" max="15633" width="12.5" style="88" customWidth="1"/>
    <col min="15634" max="15871" width="9.33203125" style="88"/>
    <col min="15872" max="15872" width="15.1640625" style="88" customWidth="1"/>
    <col min="15873" max="15873" width="11.6640625" style="88" customWidth="1"/>
    <col min="15874" max="15874" width="12.1640625" style="88" customWidth="1"/>
    <col min="15875" max="15877" width="11.83203125" style="88" customWidth="1"/>
    <col min="15878" max="15878" width="12.1640625" style="88" customWidth="1"/>
    <col min="15879" max="15879" width="10.33203125" style="88" customWidth="1"/>
    <col min="15880" max="15880" width="12.1640625" style="88" customWidth="1"/>
    <col min="15881" max="15881" width="13.6640625" style="88" customWidth="1"/>
    <col min="15882" max="15882" width="12.1640625" style="88" customWidth="1"/>
    <col min="15883" max="15883" width="10.83203125" style="88" customWidth="1"/>
    <col min="15884" max="15884" width="12.33203125" style="88" customWidth="1"/>
    <col min="15885" max="15885" width="12" style="88" customWidth="1"/>
    <col min="15886" max="15886" width="12.33203125" style="88" customWidth="1"/>
    <col min="15887" max="15888" width="12" style="88" customWidth="1"/>
    <col min="15889" max="15889" width="12.5" style="88" customWidth="1"/>
    <col min="15890" max="16127" width="9.33203125" style="88"/>
    <col min="16128" max="16128" width="15.1640625" style="88" customWidth="1"/>
    <col min="16129" max="16129" width="11.6640625" style="88" customWidth="1"/>
    <col min="16130" max="16130" width="12.1640625" style="88" customWidth="1"/>
    <col min="16131" max="16133" width="11.83203125" style="88" customWidth="1"/>
    <col min="16134" max="16134" width="12.1640625" style="88" customWidth="1"/>
    <col min="16135" max="16135" width="10.33203125" style="88" customWidth="1"/>
    <col min="16136" max="16136" width="12.1640625" style="88" customWidth="1"/>
    <col min="16137" max="16137" width="13.6640625" style="88" customWidth="1"/>
    <col min="16138" max="16138" width="12.1640625" style="88" customWidth="1"/>
    <col min="16139" max="16139" width="10.83203125" style="88" customWidth="1"/>
    <col min="16140" max="16140" width="12.33203125" style="88" customWidth="1"/>
    <col min="16141" max="16141" width="12" style="88" customWidth="1"/>
    <col min="16142" max="16142" width="12.33203125" style="88" customWidth="1"/>
    <col min="16143" max="16144" width="12" style="88" customWidth="1"/>
    <col min="16145" max="16145" width="12.5" style="88" customWidth="1"/>
    <col min="16146" max="16384" width="9.33203125" style="88"/>
  </cols>
  <sheetData>
    <row r="1" spans="1:18" s="723" customFormat="1" ht="15.75">
      <c r="A1" s="883" t="s">
        <v>556</v>
      </c>
      <c r="B1" s="883"/>
      <c r="C1" s="883"/>
      <c r="D1" s="883"/>
      <c r="E1" s="883"/>
      <c r="F1" s="883"/>
      <c r="G1" s="883"/>
      <c r="H1" s="883"/>
      <c r="I1" s="883"/>
      <c r="J1" s="883"/>
      <c r="K1" s="883"/>
      <c r="L1" s="883"/>
      <c r="M1" s="883"/>
      <c r="N1" s="883"/>
      <c r="O1" s="883"/>
      <c r="P1" s="883"/>
      <c r="Q1" s="883"/>
      <c r="R1" s="883"/>
    </row>
    <row r="2" spans="1:18" s="89" customFormat="1" ht="12.75" customHeight="1">
      <c r="A2" s="884" t="s">
        <v>66</v>
      </c>
      <c r="B2" s="886" t="s">
        <v>71</v>
      </c>
      <c r="C2" s="889" t="s">
        <v>91</v>
      </c>
      <c r="D2" s="890"/>
      <c r="E2" s="889" t="s">
        <v>92</v>
      </c>
      <c r="F2" s="892"/>
      <c r="G2" s="810" t="s">
        <v>93</v>
      </c>
      <c r="H2" s="810"/>
      <c r="I2" s="810"/>
      <c r="J2" s="810"/>
      <c r="K2" s="810" t="s">
        <v>94</v>
      </c>
      <c r="L2" s="810"/>
      <c r="M2" s="810"/>
      <c r="N2" s="810"/>
      <c r="O2" s="889" t="s">
        <v>0</v>
      </c>
      <c r="P2" s="889"/>
      <c r="Q2" s="895" t="s">
        <v>95</v>
      </c>
      <c r="R2" s="896"/>
    </row>
    <row r="3" spans="1:18" s="89" customFormat="1" ht="27.6" customHeight="1">
      <c r="A3" s="885"/>
      <c r="B3" s="887"/>
      <c r="C3" s="891"/>
      <c r="D3" s="891"/>
      <c r="E3" s="893"/>
      <c r="F3" s="893"/>
      <c r="G3" s="899" t="s">
        <v>96</v>
      </c>
      <c r="H3" s="899"/>
      <c r="I3" s="899" t="s">
        <v>97</v>
      </c>
      <c r="J3" s="899"/>
      <c r="K3" s="899" t="s">
        <v>96</v>
      </c>
      <c r="L3" s="899"/>
      <c r="M3" s="899" t="s">
        <v>97</v>
      </c>
      <c r="N3" s="899"/>
      <c r="O3" s="894"/>
      <c r="P3" s="894"/>
      <c r="Q3" s="897"/>
      <c r="R3" s="898"/>
    </row>
    <row r="4" spans="1:18" s="89" customFormat="1" ht="27" customHeight="1">
      <c r="A4" s="885"/>
      <c r="B4" s="888"/>
      <c r="C4" s="272" t="s">
        <v>98</v>
      </c>
      <c r="D4" s="273" t="s">
        <v>202</v>
      </c>
      <c r="E4" s="272" t="s">
        <v>98</v>
      </c>
      <c r="F4" s="273" t="s">
        <v>202</v>
      </c>
      <c r="G4" s="272" t="s">
        <v>98</v>
      </c>
      <c r="H4" s="273" t="s">
        <v>202</v>
      </c>
      <c r="I4" s="272" t="s">
        <v>98</v>
      </c>
      <c r="J4" s="273" t="s">
        <v>202</v>
      </c>
      <c r="K4" s="272" t="s">
        <v>98</v>
      </c>
      <c r="L4" s="273" t="s">
        <v>202</v>
      </c>
      <c r="M4" s="272" t="s">
        <v>98</v>
      </c>
      <c r="N4" s="273" t="s">
        <v>202</v>
      </c>
      <c r="O4" s="272" t="s">
        <v>98</v>
      </c>
      <c r="P4" s="273" t="s">
        <v>202</v>
      </c>
      <c r="Q4" s="274" t="s">
        <v>98</v>
      </c>
      <c r="R4" s="275" t="s">
        <v>202</v>
      </c>
    </row>
    <row r="5" spans="1:18" s="146" customFormat="1" ht="15" customHeight="1">
      <c r="A5" s="271">
        <v>1</v>
      </c>
      <c r="B5" s="142">
        <v>2</v>
      </c>
      <c r="C5" s="270">
        <v>3</v>
      </c>
      <c r="D5" s="142">
        <v>4</v>
      </c>
      <c r="E5" s="270">
        <v>5</v>
      </c>
      <c r="F5" s="142">
        <v>6</v>
      </c>
      <c r="G5" s="270">
        <v>7</v>
      </c>
      <c r="H5" s="142">
        <v>8</v>
      </c>
      <c r="I5" s="270">
        <v>9</v>
      </c>
      <c r="J5" s="142">
        <v>10</v>
      </c>
      <c r="K5" s="270">
        <v>11</v>
      </c>
      <c r="L5" s="142">
        <v>12</v>
      </c>
      <c r="M5" s="270">
        <v>13</v>
      </c>
      <c r="N5" s="142">
        <v>14</v>
      </c>
      <c r="O5" s="270">
        <v>15</v>
      </c>
      <c r="P5" s="142">
        <v>16</v>
      </c>
      <c r="Q5" s="270">
        <v>17</v>
      </c>
      <c r="R5" s="143">
        <v>18</v>
      </c>
    </row>
    <row r="6" spans="1:18">
      <c r="A6" s="40">
        <v>40269</v>
      </c>
      <c r="B6" s="144">
        <v>20</v>
      </c>
      <c r="C6" s="144">
        <v>54</v>
      </c>
      <c r="D6" s="144">
        <v>1.4185000000000001</v>
      </c>
      <c r="E6" s="144">
        <v>0</v>
      </c>
      <c r="F6" s="144">
        <v>0</v>
      </c>
      <c r="G6" s="144">
        <v>0</v>
      </c>
      <c r="H6" s="144">
        <v>0</v>
      </c>
      <c r="I6" s="144">
        <v>0</v>
      </c>
      <c r="J6" s="144">
        <v>0</v>
      </c>
      <c r="K6" s="144">
        <v>0</v>
      </c>
      <c r="L6" s="144">
        <v>0</v>
      </c>
      <c r="M6" s="144">
        <v>0</v>
      </c>
      <c r="N6" s="144">
        <v>0</v>
      </c>
      <c r="O6" s="144">
        <v>54</v>
      </c>
      <c r="P6" s="144">
        <v>1.4185000000000001</v>
      </c>
      <c r="Q6" s="144">
        <v>10</v>
      </c>
      <c r="R6" s="145">
        <v>0.263685</v>
      </c>
    </row>
    <row r="7" spans="1:18">
      <c r="A7" s="40">
        <v>40299</v>
      </c>
      <c r="B7" s="144">
        <v>21</v>
      </c>
      <c r="C7" s="144">
        <v>148</v>
      </c>
      <c r="D7" s="144">
        <v>3.7090000000000001</v>
      </c>
      <c r="E7" s="144">
        <v>0</v>
      </c>
      <c r="F7" s="144">
        <v>0</v>
      </c>
      <c r="G7" s="144">
        <v>0</v>
      </c>
      <c r="H7" s="144">
        <v>0</v>
      </c>
      <c r="I7" s="144">
        <v>10</v>
      </c>
      <c r="J7" s="144">
        <v>0.25380000000000003</v>
      </c>
      <c r="K7" s="144">
        <v>0</v>
      </c>
      <c r="L7" s="144">
        <v>0</v>
      </c>
      <c r="M7" s="144">
        <v>0</v>
      </c>
      <c r="N7" s="144">
        <v>0</v>
      </c>
      <c r="O7" s="144">
        <v>158</v>
      </c>
      <c r="P7" s="144">
        <v>3.9628000000000001</v>
      </c>
      <c r="Q7" s="144">
        <v>0</v>
      </c>
      <c r="R7" s="145">
        <v>0</v>
      </c>
    </row>
    <row r="8" spans="1:18">
      <c r="A8" s="40">
        <v>40330</v>
      </c>
      <c r="B8" s="144">
        <v>22</v>
      </c>
      <c r="C8" s="144">
        <v>93</v>
      </c>
      <c r="D8" s="144">
        <v>2.4020999999999999</v>
      </c>
      <c r="E8" s="144">
        <v>0</v>
      </c>
      <c r="F8" s="144">
        <v>0</v>
      </c>
      <c r="G8" s="144">
        <v>0</v>
      </c>
      <c r="H8" s="144">
        <v>0</v>
      </c>
      <c r="I8" s="144">
        <v>0</v>
      </c>
      <c r="J8" s="144">
        <v>0</v>
      </c>
      <c r="K8" s="144">
        <v>0</v>
      </c>
      <c r="L8" s="144">
        <v>0</v>
      </c>
      <c r="M8" s="144">
        <v>0</v>
      </c>
      <c r="N8" s="144">
        <v>0</v>
      </c>
      <c r="O8" s="144">
        <v>93</v>
      </c>
      <c r="P8" s="144">
        <v>2.4020999999999999</v>
      </c>
      <c r="Q8" s="144">
        <v>10</v>
      </c>
      <c r="R8" s="145">
        <v>0.26563500000000001</v>
      </c>
    </row>
    <row r="9" spans="1:18">
      <c r="A9" s="40">
        <v>40360</v>
      </c>
      <c r="B9" s="144">
        <v>22</v>
      </c>
      <c r="C9" s="144">
        <v>40</v>
      </c>
      <c r="D9" s="144">
        <v>1.0752999999999999</v>
      </c>
      <c r="E9" s="144">
        <v>0</v>
      </c>
      <c r="F9" s="144">
        <v>0</v>
      </c>
      <c r="G9" s="144">
        <v>0</v>
      </c>
      <c r="H9" s="144">
        <v>0</v>
      </c>
      <c r="I9" s="144">
        <v>0</v>
      </c>
      <c r="J9" s="144">
        <v>0</v>
      </c>
      <c r="K9" s="144">
        <v>0</v>
      </c>
      <c r="L9" s="144">
        <v>0</v>
      </c>
      <c r="M9" s="144">
        <v>0</v>
      </c>
      <c r="N9" s="144">
        <v>0</v>
      </c>
      <c r="O9" s="144">
        <v>40</v>
      </c>
      <c r="P9" s="144">
        <v>1.0752999999999999</v>
      </c>
      <c r="Q9" s="144">
        <v>0</v>
      </c>
      <c r="R9" s="145">
        <v>0</v>
      </c>
    </row>
    <row r="10" spans="1:18">
      <c r="A10" s="40">
        <v>40391</v>
      </c>
      <c r="B10" s="144">
        <v>22</v>
      </c>
      <c r="C10" s="144">
        <v>114</v>
      </c>
      <c r="D10" s="144">
        <v>3.0964904999999998</v>
      </c>
      <c r="E10" s="144">
        <v>0</v>
      </c>
      <c r="F10" s="144">
        <v>0</v>
      </c>
      <c r="G10" s="144">
        <v>0</v>
      </c>
      <c r="H10" s="144">
        <v>0</v>
      </c>
      <c r="I10" s="144">
        <v>0</v>
      </c>
      <c r="J10" s="144">
        <v>0</v>
      </c>
      <c r="K10" s="144">
        <v>0</v>
      </c>
      <c r="L10" s="144">
        <v>0</v>
      </c>
      <c r="M10" s="144">
        <v>0</v>
      </c>
      <c r="N10" s="144">
        <v>0</v>
      </c>
      <c r="O10" s="144">
        <v>114</v>
      </c>
      <c r="P10" s="144">
        <v>3.0964904999999998</v>
      </c>
      <c r="Q10" s="144">
        <v>2</v>
      </c>
      <c r="R10" s="145">
        <v>5.3999999999999999E-2</v>
      </c>
    </row>
    <row r="11" spans="1:18">
      <c r="A11" s="40">
        <v>40422</v>
      </c>
      <c r="B11" s="144">
        <v>21</v>
      </c>
      <c r="C11" s="144">
        <v>122</v>
      </c>
      <c r="D11" s="144">
        <v>3.5901999999999998</v>
      </c>
      <c r="E11" s="144">
        <v>0</v>
      </c>
      <c r="F11" s="144">
        <v>0</v>
      </c>
      <c r="G11" s="144">
        <v>0</v>
      </c>
      <c r="H11" s="144">
        <v>0</v>
      </c>
      <c r="I11" s="144">
        <v>0</v>
      </c>
      <c r="J11" s="144">
        <v>0</v>
      </c>
      <c r="K11" s="144">
        <v>0</v>
      </c>
      <c r="L11" s="144">
        <v>0</v>
      </c>
      <c r="M11" s="144">
        <v>0</v>
      </c>
      <c r="N11" s="144">
        <v>0</v>
      </c>
      <c r="O11" s="144">
        <v>122</v>
      </c>
      <c r="P11" s="144">
        <v>3.5901999999999998</v>
      </c>
      <c r="Q11" s="144">
        <v>6</v>
      </c>
      <c r="R11" s="145">
        <v>0.17995900000000001</v>
      </c>
    </row>
    <row r="12" spans="1:18">
      <c r="A12" s="40">
        <v>40452</v>
      </c>
      <c r="B12" s="144">
        <v>21</v>
      </c>
      <c r="C12" s="144">
        <v>180</v>
      </c>
      <c r="D12" s="144">
        <v>5.5310999999999995</v>
      </c>
      <c r="E12" s="144">
        <v>0</v>
      </c>
      <c r="F12" s="144">
        <v>0</v>
      </c>
      <c r="G12" s="144">
        <v>0</v>
      </c>
      <c r="H12" s="144">
        <v>0</v>
      </c>
      <c r="I12" s="144">
        <v>0</v>
      </c>
      <c r="J12" s="144">
        <v>0</v>
      </c>
      <c r="K12" s="144">
        <v>0</v>
      </c>
      <c r="L12" s="144">
        <v>0</v>
      </c>
      <c r="M12" s="144">
        <v>0</v>
      </c>
      <c r="N12" s="144">
        <v>0</v>
      </c>
      <c r="O12" s="144">
        <v>180</v>
      </c>
      <c r="P12" s="144">
        <v>5.5310999999999995</v>
      </c>
      <c r="Q12" s="144">
        <v>0</v>
      </c>
      <c r="R12" s="145">
        <v>0</v>
      </c>
    </row>
    <row r="13" spans="1:18">
      <c r="A13" s="40">
        <v>40483</v>
      </c>
      <c r="B13" s="144">
        <v>21</v>
      </c>
      <c r="C13" s="144">
        <v>37</v>
      </c>
      <c r="D13" s="144">
        <v>1.1220999999999999</v>
      </c>
      <c r="E13" s="144">
        <v>0</v>
      </c>
      <c r="F13" s="144">
        <v>0</v>
      </c>
      <c r="G13" s="144">
        <v>0</v>
      </c>
      <c r="H13" s="144">
        <v>0</v>
      </c>
      <c r="I13" s="144">
        <v>0</v>
      </c>
      <c r="J13" s="144">
        <v>0</v>
      </c>
      <c r="K13" s="144">
        <v>0</v>
      </c>
      <c r="L13" s="144">
        <v>0</v>
      </c>
      <c r="M13" s="144">
        <v>0</v>
      </c>
      <c r="N13" s="144">
        <v>0</v>
      </c>
      <c r="O13" s="144">
        <v>37</v>
      </c>
      <c r="P13" s="144">
        <v>1.1220999999999999</v>
      </c>
      <c r="Q13" s="144">
        <v>0</v>
      </c>
      <c r="R13" s="145">
        <v>0</v>
      </c>
    </row>
    <row r="14" spans="1:18">
      <c r="A14" s="40">
        <v>40513</v>
      </c>
      <c r="B14" s="144">
        <v>22</v>
      </c>
      <c r="C14" s="144">
        <v>435</v>
      </c>
      <c r="D14" s="144">
        <v>12.924299999999999</v>
      </c>
      <c r="E14" s="144">
        <v>0</v>
      </c>
      <c r="F14" s="144">
        <v>0</v>
      </c>
      <c r="G14" s="144">
        <v>0</v>
      </c>
      <c r="H14" s="144">
        <v>0</v>
      </c>
      <c r="I14" s="144">
        <v>0</v>
      </c>
      <c r="J14" s="144">
        <v>0</v>
      </c>
      <c r="K14" s="144">
        <v>0</v>
      </c>
      <c r="L14" s="144">
        <v>0</v>
      </c>
      <c r="M14" s="144">
        <v>0</v>
      </c>
      <c r="N14" s="144">
        <v>0</v>
      </c>
      <c r="O14" s="144">
        <v>435</v>
      </c>
      <c r="P14" s="144">
        <v>12.924299999999999</v>
      </c>
      <c r="Q14" s="144">
        <v>2</v>
      </c>
      <c r="R14" s="145">
        <v>6.1600000000000002E-2</v>
      </c>
    </row>
    <row r="15" spans="1:18">
      <c r="A15" s="40">
        <v>40544</v>
      </c>
      <c r="B15" s="144">
        <v>20</v>
      </c>
      <c r="C15" s="144">
        <v>39</v>
      </c>
      <c r="D15" s="144">
        <v>1.1309</v>
      </c>
      <c r="E15" s="144">
        <v>0</v>
      </c>
      <c r="F15" s="144">
        <v>0</v>
      </c>
      <c r="G15" s="144">
        <v>0</v>
      </c>
      <c r="H15" s="144">
        <v>0</v>
      </c>
      <c r="I15" s="144">
        <v>0</v>
      </c>
      <c r="J15" s="144">
        <v>0</v>
      </c>
      <c r="K15" s="144">
        <v>0</v>
      </c>
      <c r="L15" s="144">
        <v>0</v>
      </c>
      <c r="M15" s="144">
        <v>0</v>
      </c>
      <c r="N15" s="144">
        <v>0</v>
      </c>
      <c r="O15" s="144">
        <v>39</v>
      </c>
      <c r="P15" s="144">
        <v>1.1309</v>
      </c>
      <c r="Q15" s="144">
        <v>6</v>
      </c>
      <c r="R15" s="145">
        <v>0.16520000000000001</v>
      </c>
    </row>
    <row r="16" spans="1:18">
      <c r="A16" s="40">
        <v>40575</v>
      </c>
      <c r="B16" s="144">
        <v>20</v>
      </c>
      <c r="C16" s="144">
        <v>3434</v>
      </c>
      <c r="D16" s="144">
        <v>92.726700000000008</v>
      </c>
      <c r="E16" s="144">
        <v>0</v>
      </c>
      <c r="F16" s="144">
        <v>0</v>
      </c>
      <c r="G16" s="144">
        <v>0</v>
      </c>
      <c r="H16" s="144">
        <v>0</v>
      </c>
      <c r="I16" s="144">
        <v>0</v>
      </c>
      <c r="J16" s="144">
        <v>0</v>
      </c>
      <c r="K16" s="144">
        <v>0</v>
      </c>
      <c r="L16" s="144">
        <v>0</v>
      </c>
      <c r="M16" s="144">
        <v>0</v>
      </c>
      <c r="N16" s="144">
        <v>0</v>
      </c>
      <c r="O16" s="144">
        <v>3434</v>
      </c>
      <c r="P16" s="144">
        <v>92.726700000000008</v>
      </c>
      <c r="Q16" s="144">
        <v>2</v>
      </c>
      <c r="R16" s="145">
        <v>5.33E-2</v>
      </c>
    </row>
    <row r="17" spans="1:18">
      <c r="A17" s="40">
        <v>40603</v>
      </c>
      <c r="B17" s="144">
        <v>22</v>
      </c>
      <c r="C17" s="144">
        <v>917</v>
      </c>
      <c r="D17" s="144">
        <v>25.348400000000002</v>
      </c>
      <c r="E17" s="144">
        <v>0</v>
      </c>
      <c r="F17" s="144">
        <v>0</v>
      </c>
      <c r="G17" s="144">
        <v>0</v>
      </c>
      <c r="H17" s="144">
        <v>0</v>
      </c>
      <c r="I17" s="144">
        <v>0</v>
      </c>
      <c r="J17" s="144">
        <v>0</v>
      </c>
      <c r="K17" s="144">
        <v>0</v>
      </c>
      <c r="L17" s="144">
        <v>0</v>
      </c>
      <c r="M17" s="144">
        <v>0</v>
      </c>
      <c r="N17" s="144">
        <v>0</v>
      </c>
      <c r="O17" s="144">
        <v>917</v>
      </c>
      <c r="P17" s="144">
        <v>25.348400000000002</v>
      </c>
      <c r="Q17" s="144">
        <v>4</v>
      </c>
      <c r="R17" s="145">
        <v>0.1166</v>
      </c>
    </row>
    <row r="18" spans="1:18">
      <c r="A18" s="40">
        <v>40634</v>
      </c>
      <c r="B18" s="144">
        <v>18</v>
      </c>
      <c r="C18" s="144">
        <v>353</v>
      </c>
      <c r="D18" s="144">
        <v>10.349</v>
      </c>
      <c r="E18" s="144">
        <v>82</v>
      </c>
      <c r="F18" s="144">
        <v>2.8959000000000001</v>
      </c>
      <c r="G18" s="144">
        <v>3348</v>
      </c>
      <c r="H18" s="144">
        <v>98.866</v>
      </c>
      <c r="I18" s="144">
        <v>0</v>
      </c>
      <c r="J18" s="144">
        <v>0</v>
      </c>
      <c r="K18" s="144">
        <v>1142</v>
      </c>
      <c r="L18" s="144">
        <v>35.684199999999997</v>
      </c>
      <c r="M18" s="144">
        <v>0</v>
      </c>
      <c r="N18" s="144">
        <v>0</v>
      </c>
      <c r="O18" s="144">
        <v>4925</v>
      </c>
      <c r="P18" s="144">
        <v>147.79509999999999</v>
      </c>
      <c r="Q18" s="144">
        <v>1</v>
      </c>
      <c r="R18" s="145">
        <v>2.8799999999999999E-2</v>
      </c>
    </row>
    <row r="19" spans="1:18">
      <c r="A19" s="40">
        <v>40664</v>
      </c>
      <c r="B19" s="144">
        <v>22</v>
      </c>
      <c r="C19" s="144">
        <v>39</v>
      </c>
      <c r="D19" s="144">
        <v>1.0786</v>
      </c>
      <c r="E19" s="144">
        <v>0</v>
      </c>
      <c r="F19" s="144">
        <v>0</v>
      </c>
      <c r="G19" s="144">
        <v>0</v>
      </c>
      <c r="H19" s="144">
        <v>0</v>
      </c>
      <c r="I19" s="144">
        <v>0</v>
      </c>
      <c r="J19" s="144">
        <v>0</v>
      </c>
      <c r="K19" s="144">
        <v>9015</v>
      </c>
      <c r="L19" s="144">
        <v>281.77440000000001</v>
      </c>
      <c r="M19" s="144">
        <v>0</v>
      </c>
      <c r="N19" s="144">
        <v>0</v>
      </c>
      <c r="O19" s="144">
        <v>9054</v>
      </c>
      <c r="P19" s="144">
        <v>282.85300000000001</v>
      </c>
      <c r="Q19" s="144">
        <v>1</v>
      </c>
      <c r="R19" s="145">
        <v>2.7799999999999998E-2</v>
      </c>
    </row>
    <row r="20" spans="1:18">
      <c r="A20" s="40">
        <v>40695</v>
      </c>
      <c r="B20" s="144">
        <v>22</v>
      </c>
      <c r="C20" s="144">
        <v>487</v>
      </c>
      <c r="D20" s="144">
        <v>13.217000000000001</v>
      </c>
      <c r="E20" s="144">
        <v>2</v>
      </c>
      <c r="F20" s="144">
        <v>4.7E-2</v>
      </c>
      <c r="G20" s="144">
        <v>0</v>
      </c>
      <c r="H20" s="144">
        <v>0</v>
      </c>
      <c r="I20" s="144">
        <v>0</v>
      </c>
      <c r="J20" s="144">
        <v>0</v>
      </c>
      <c r="K20" s="144">
        <v>1929</v>
      </c>
      <c r="L20" s="144">
        <v>58.310400000000001</v>
      </c>
      <c r="M20" s="144">
        <v>0</v>
      </c>
      <c r="N20" s="144">
        <v>0</v>
      </c>
      <c r="O20" s="144">
        <v>2418</v>
      </c>
      <c r="P20" s="144">
        <v>71.574399999999997</v>
      </c>
      <c r="Q20" s="144">
        <v>38</v>
      </c>
      <c r="R20" s="145">
        <v>1.0746</v>
      </c>
    </row>
    <row r="21" spans="1:18">
      <c r="A21" s="40">
        <v>40725</v>
      </c>
      <c r="B21" s="144">
        <v>21</v>
      </c>
      <c r="C21" s="144">
        <v>706</v>
      </c>
      <c r="D21" s="144">
        <v>19.755400000000002</v>
      </c>
      <c r="E21" s="144">
        <v>532</v>
      </c>
      <c r="F21" s="144">
        <v>15.5763</v>
      </c>
      <c r="G21" s="144">
        <v>30</v>
      </c>
      <c r="H21" s="144">
        <v>0.85150000000000003</v>
      </c>
      <c r="I21" s="144">
        <v>0</v>
      </c>
      <c r="J21" s="144">
        <v>0</v>
      </c>
      <c r="K21" s="144">
        <v>0</v>
      </c>
      <c r="L21" s="144">
        <v>0</v>
      </c>
      <c r="M21" s="144">
        <v>0</v>
      </c>
      <c r="N21" s="144">
        <v>0</v>
      </c>
      <c r="O21" s="144">
        <v>1268</v>
      </c>
      <c r="P21" s="144">
        <v>36.183199999999999</v>
      </c>
      <c r="Q21" s="144">
        <v>18</v>
      </c>
      <c r="R21" s="145">
        <v>0.49209999999999998</v>
      </c>
    </row>
    <row r="22" spans="1:18">
      <c r="A22" s="40">
        <v>40756</v>
      </c>
      <c r="B22" s="144">
        <v>21</v>
      </c>
      <c r="C22" s="144">
        <v>428</v>
      </c>
      <c r="D22" s="144">
        <v>10.8056</v>
      </c>
      <c r="E22" s="144">
        <v>1736</v>
      </c>
      <c r="F22" s="144">
        <v>47.015599999999999</v>
      </c>
      <c r="G22" s="144">
        <v>0</v>
      </c>
      <c r="H22" s="144">
        <v>0</v>
      </c>
      <c r="I22" s="144">
        <v>0</v>
      </c>
      <c r="J22" s="144">
        <v>0</v>
      </c>
      <c r="K22" s="144">
        <v>0</v>
      </c>
      <c r="L22" s="144">
        <v>0</v>
      </c>
      <c r="M22" s="144">
        <v>0</v>
      </c>
      <c r="N22" s="144">
        <v>0</v>
      </c>
      <c r="O22" s="144">
        <v>2164</v>
      </c>
      <c r="P22" s="144">
        <v>57.821199999999997</v>
      </c>
      <c r="Q22" s="144">
        <v>3</v>
      </c>
      <c r="R22" s="145">
        <v>7.4999999999999997E-2</v>
      </c>
    </row>
    <row r="23" spans="1:18">
      <c r="A23" s="40">
        <v>40787</v>
      </c>
      <c r="B23" s="144">
        <v>21</v>
      </c>
      <c r="C23" s="144">
        <v>19303</v>
      </c>
      <c r="D23" s="144">
        <v>474.0795</v>
      </c>
      <c r="E23" s="144">
        <v>7759</v>
      </c>
      <c r="F23" s="144">
        <v>241.04429999999999</v>
      </c>
      <c r="G23" s="144">
        <v>4541</v>
      </c>
      <c r="H23" s="144">
        <v>120.0712</v>
      </c>
      <c r="I23" s="144">
        <v>86</v>
      </c>
      <c r="J23" s="144">
        <v>2.1758999999999999</v>
      </c>
      <c r="K23" s="144">
        <v>91</v>
      </c>
      <c r="L23" s="144">
        <v>2.1535000000000002</v>
      </c>
      <c r="M23" s="144">
        <v>2</v>
      </c>
      <c r="N23" s="144">
        <v>5.62E-2</v>
      </c>
      <c r="O23" s="144">
        <v>31782</v>
      </c>
      <c r="P23" s="144">
        <v>839.58059999999989</v>
      </c>
      <c r="Q23" s="144">
        <v>633</v>
      </c>
      <c r="R23" s="145">
        <v>16.088699999999999</v>
      </c>
    </row>
    <row r="24" spans="1:18">
      <c r="A24" s="40">
        <v>40817</v>
      </c>
      <c r="B24" s="144">
        <v>19</v>
      </c>
      <c r="C24" s="144">
        <v>107417</v>
      </c>
      <c r="D24" s="144">
        <v>2729.5138999999999</v>
      </c>
      <c r="E24" s="144">
        <v>46749</v>
      </c>
      <c r="F24" s="144">
        <v>1377.9548</v>
      </c>
      <c r="G24" s="144">
        <v>13663</v>
      </c>
      <c r="H24" s="144">
        <v>355.82260000000002</v>
      </c>
      <c r="I24" s="144">
        <v>7907</v>
      </c>
      <c r="J24" s="144">
        <v>200.37899999999999</v>
      </c>
      <c r="K24" s="144">
        <v>11735</v>
      </c>
      <c r="L24" s="144">
        <v>365.33359999999999</v>
      </c>
      <c r="M24" s="144">
        <v>1031</v>
      </c>
      <c r="N24" s="144">
        <v>31.933900000000001</v>
      </c>
      <c r="O24" s="144">
        <v>188502</v>
      </c>
      <c r="P24" s="144">
        <v>5060.9377999999997</v>
      </c>
      <c r="Q24" s="144">
        <v>2629</v>
      </c>
      <c r="R24" s="145">
        <v>70.838800000000006</v>
      </c>
    </row>
    <row r="25" spans="1:18">
      <c r="A25" s="40">
        <v>40858</v>
      </c>
      <c r="B25" s="144">
        <v>20</v>
      </c>
      <c r="C25" s="144">
        <v>772190</v>
      </c>
      <c r="D25" s="144">
        <v>19252.533599999995</v>
      </c>
      <c r="E25" s="144">
        <v>33048</v>
      </c>
      <c r="F25" s="144">
        <v>1221.5140000000001</v>
      </c>
      <c r="G25" s="144">
        <v>48197</v>
      </c>
      <c r="H25" s="144">
        <v>1160.7834</v>
      </c>
      <c r="I25" s="144">
        <v>33136</v>
      </c>
      <c r="J25" s="144">
        <v>1025.634</v>
      </c>
      <c r="K25" s="144">
        <v>11157</v>
      </c>
      <c r="L25" s="144">
        <v>399.67840000000001</v>
      </c>
      <c r="M25" s="144">
        <v>540</v>
      </c>
      <c r="N25" s="144">
        <v>11.694000000000001</v>
      </c>
      <c r="O25" s="144">
        <v>898268</v>
      </c>
      <c r="P25" s="144">
        <v>23071.837399999997</v>
      </c>
      <c r="Q25" s="144">
        <v>21553</v>
      </c>
      <c r="R25" s="145">
        <v>521.43999999999994</v>
      </c>
    </row>
    <row r="26" spans="1:18">
      <c r="A26" s="40">
        <v>40888</v>
      </c>
      <c r="B26" s="144">
        <v>21</v>
      </c>
      <c r="C26" s="144">
        <v>1569569</v>
      </c>
      <c r="D26" s="144">
        <v>37545.484400000001</v>
      </c>
      <c r="E26" s="144">
        <v>73314</v>
      </c>
      <c r="F26" s="144">
        <v>2151.7267000000002</v>
      </c>
      <c r="G26" s="144">
        <v>217809</v>
      </c>
      <c r="H26" s="144">
        <v>5444.5406000000003</v>
      </c>
      <c r="I26" s="144">
        <v>63791</v>
      </c>
      <c r="J26" s="144">
        <v>1473.299</v>
      </c>
      <c r="K26" s="144">
        <v>2</v>
      </c>
      <c r="L26" s="144">
        <v>4.5900000000000003E-2</v>
      </c>
      <c r="M26" s="144">
        <v>0</v>
      </c>
      <c r="N26" s="144">
        <v>0</v>
      </c>
      <c r="O26" s="144">
        <v>1924485</v>
      </c>
      <c r="P26" s="144">
        <v>46615.096599999997</v>
      </c>
      <c r="Q26" s="144">
        <v>45176</v>
      </c>
      <c r="R26" s="145">
        <v>1218.3499999999999</v>
      </c>
    </row>
    <row r="27" spans="1:18">
      <c r="A27" s="40">
        <v>40919</v>
      </c>
      <c r="B27" s="144">
        <v>22</v>
      </c>
      <c r="C27" s="144">
        <v>1899450</v>
      </c>
      <c r="D27" s="144">
        <v>46638.876499999998</v>
      </c>
      <c r="E27" s="144">
        <v>64293</v>
      </c>
      <c r="F27" s="144">
        <v>1939.5087000000001</v>
      </c>
      <c r="G27" s="144">
        <v>538404</v>
      </c>
      <c r="H27" s="144">
        <v>13656.760200000001</v>
      </c>
      <c r="I27" s="144">
        <v>290718</v>
      </c>
      <c r="J27" s="144">
        <v>6920.0237999999999</v>
      </c>
      <c r="K27" s="144">
        <v>0</v>
      </c>
      <c r="L27" s="144">
        <v>0</v>
      </c>
      <c r="M27" s="144">
        <v>0</v>
      </c>
      <c r="N27" s="144">
        <v>0</v>
      </c>
      <c r="O27" s="144">
        <v>2792865</v>
      </c>
      <c r="P27" s="144">
        <v>69155.216100000005</v>
      </c>
      <c r="Q27" s="144">
        <v>34040</v>
      </c>
      <c r="R27" s="145">
        <v>1084.3733</v>
      </c>
    </row>
    <row r="28" spans="1:18">
      <c r="A28" s="40">
        <v>40951</v>
      </c>
      <c r="B28" s="144">
        <v>20</v>
      </c>
      <c r="C28" s="144">
        <v>1268794</v>
      </c>
      <c r="D28" s="144">
        <v>34075.217600000004</v>
      </c>
      <c r="E28" s="144">
        <v>46795</v>
      </c>
      <c r="F28" s="144">
        <v>1730.2084</v>
      </c>
      <c r="G28" s="144">
        <v>3472025</v>
      </c>
      <c r="H28" s="144">
        <v>101936.5119</v>
      </c>
      <c r="I28" s="144">
        <v>12914772</v>
      </c>
      <c r="J28" s="144">
        <v>296642.43199999997</v>
      </c>
      <c r="K28" s="144">
        <v>462</v>
      </c>
      <c r="L28" s="144">
        <v>16.791499999999999</v>
      </c>
      <c r="M28" s="144">
        <v>601</v>
      </c>
      <c r="N28" s="144">
        <v>17.653400000000001</v>
      </c>
      <c r="O28" s="144">
        <v>17703449</v>
      </c>
      <c r="P28" s="144">
        <v>434418.81479999999</v>
      </c>
      <c r="Q28" s="144">
        <v>22172</v>
      </c>
      <c r="R28" s="145">
        <v>592.39080000000001</v>
      </c>
    </row>
    <row r="29" spans="1:18">
      <c r="A29" s="40">
        <v>40979</v>
      </c>
      <c r="B29" s="144">
        <v>22</v>
      </c>
      <c r="C29" s="144">
        <v>1434598</v>
      </c>
      <c r="D29" s="144">
        <v>37677.90879999999</v>
      </c>
      <c r="E29" s="144">
        <v>52032</v>
      </c>
      <c r="F29" s="144">
        <v>1488.2036000000001</v>
      </c>
      <c r="G29" s="144">
        <v>2908497</v>
      </c>
      <c r="H29" s="144">
        <v>77315.383999999991</v>
      </c>
      <c r="I29" s="144">
        <v>4258720</v>
      </c>
      <c r="J29" s="144">
        <v>111988.85109999999</v>
      </c>
      <c r="K29" s="144">
        <v>4315</v>
      </c>
      <c r="L29" s="144">
        <v>117.50660000000001</v>
      </c>
      <c r="M29" s="144">
        <v>5483</v>
      </c>
      <c r="N29" s="144">
        <v>130.4863</v>
      </c>
      <c r="O29" s="144">
        <v>8663645</v>
      </c>
      <c r="P29" s="144">
        <v>228718.34039999996</v>
      </c>
      <c r="Q29" s="144">
        <v>28176</v>
      </c>
      <c r="R29" s="145">
        <v>735.67909999999983</v>
      </c>
    </row>
    <row r="30" spans="1:18">
      <c r="A30" s="40">
        <v>41011</v>
      </c>
      <c r="B30" s="144">
        <v>20</v>
      </c>
      <c r="C30" s="144">
        <v>1212385</v>
      </c>
      <c r="D30" s="144">
        <v>31589.458700000007</v>
      </c>
      <c r="E30" s="144">
        <v>1299</v>
      </c>
      <c r="F30" s="144">
        <v>35.566599999999994</v>
      </c>
      <c r="G30" s="144">
        <v>5759235</v>
      </c>
      <c r="H30" s="144">
        <v>152035.70599999998</v>
      </c>
      <c r="I30" s="144">
        <v>7142747</v>
      </c>
      <c r="J30" s="144">
        <v>186055.90210000004</v>
      </c>
      <c r="K30" s="144">
        <v>0</v>
      </c>
      <c r="L30" s="144">
        <v>0</v>
      </c>
      <c r="M30" s="144">
        <v>0</v>
      </c>
      <c r="N30" s="144">
        <v>0</v>
      </c>
      <c r="O30" s="144">
        <v>14115666</v>
      </c>
      <c r="P30" s="144">
        <v>369716.63339999999</v>
      </c>
      <c r="Q30" s="144">
        <v>44311</v>
      </c>
      <c r="R30" s="145">
        <v>1151.1206999999999</v>
      </c>
    </row>
    <row r="31" spans="1:18">
      <c r="A31" s="40">
        <v>41041</v>
      </c>
      <c r="B31" s="144">
        <v>22</v>
      </c>
      <c r="C31" s="144">
        <v>870652</v>
      </c>
      <c r="D31" s="144">
        <v>20858.62</v>
      </c>
      <c r="E31" s="144">
        <v>123</v>
      </c>
      <c r="F31" s="144">
        <v>3.4099999999999997</v>
      </c>
      <c r="G31" s="144">
        <v>15667152</v>
      </c>
      <c r="H31" s="144">
        <v>394654.33</v>
      </c>
      <c r="I31" s="144">
        <v>8581476</v>
      </c>
      <c r="J31" s="144">
        <v>208777.37000000002</v>
      </c>
      <c r="K31" s="144">
        <v>0</v>
      </c>
      <c r="L31" s="144">
        <v>0</v>
      </c>
      <c r="M31" s="144">
        <v>147</v>
      </c>
      <c r="N31" s="144">
        <v>2.64</v>
      </c>
      <c r="O31" s="144">
        <v>25119550</v>
      </c>
      <c r="P31" s="144">
        <v>624296.37</v>
      </c>
      <c r="Q31" s="144">
        <v>59434</v>
      </c>
      <c r="R31" s="145">
        <v>1445.8899999999999</v>
      </c>
    </row>
    <row r="32" spans="1:18">
      <c r="A32" s="40">
        <v>41072</v>
      </c>
      <c r="B32" s="144">
        <v>21</v>
      </c>
      <c r="C32" s="144">
        <v>832231</v>
      </c>
      <c r="D32" s="144">
        <v>20776.385000000002</v>
      </c>
      <c r="E32" s="144">
        <v>0</v>
      </c>
      <c r="F32" s="144">
        <v>0</v>
      </c>
      <c r="G32" s="144">
        <v>14416081</v>
      </c>
      <c r="H32" s="144">
        <v>369438.55929999996</v>
      </c>
      <c r="I32" s="144">
        <v>13738214</v>
      </c>
      <c r="J32" s="144">
        <v>342263.57440000004</v>
      </c>
      <c r="K32" s="144">
        <v>0</v>
      </c>
      <c r="L32" s="144">
        <v>0</v>
      </c>
      <c r="M32" s="144">
        <v>241</v>
      </c>
      <c r="N32" s="144">
        <v>4.6282999999999994</v>
      </c>
      <c r="O32" s="144">
        <v>28986767</v>
      </c>
      <c r="P32" s="144">
        <v>732483.14930000005</v>
      </c>
      <c r="Q32" s="144">
        <v>84988</v>
      </c>
      <c r="R32" s="145">
        <v>1740.8366000000001</v>
      </c>
    </row>
    <row r="33" spans="1:18">
      <c r="A33" s="40">
        <v>41091</v>
      </c>
      <c r="B33" s="144">
        <v>22</v>
      </c>
      <c r="C33" s="144">
        <v>670155</v>
      </c>
      <c r="D33" s="144">
        <v>17574.991599999998</v>
      </c>
      <c r="E33" s="144">
        <v>404</v>
      </c>
      <c r="F33" s="144">
        <v>10.187799999999999</v>
      </c>
      <c r="G33" s="144">
        <v>17129411</v>
      </c>
      <c r="H33" s="144">
        <v>449790.21789999993</v>
      </c>
      <c r="I33" s="144">
        <v>20112340</v>
      </c>
      <c r="J33" s="144">
        <v>510754.76050000003</v>
      </c>
      <c r="K33" s="144">
        <v>313</v>
      </c>
      <c r="L33" s="144">
        <v>7.8744999999999994</v>
      </c>
      <c r="M33" s="144">
        <v>195</v>
      </c>
      <c r="N33" s="144">
        <v>4.6985999999999999</v>
      </c>
      <c r="O33" s="144">
        <v>37912818</v>
      </c>
      <c r="P33" s="144">
        <v>978142.73340000003</v>
      </c>
      <c r="Q33" s="144">
        <v>88708</v>
      </c>
      <c r="R33" s="145">
        <v>2293.6012000000001</v>
      </c>
    </row>
    <row r="34" spans="1:18">
      <c r="A34" s="40">
        <v>41141</v>
      </c>
      <c r="B34" s="144">
        <v>21</v>
      </c>
      <c r="C34" s="144">
        <v>332146</v>
      </c>
      <c r="D34" s="144">
        <v>8817.6288999999997</v>
      </c>
      <c r="E34" s="144">
        <v>1059</v>
      </c>
      <c r="F34" s="144">
        <v>28.802700000000005</v>
      </c>
      <c r="G34" s="144">
        <v>14776020</v>
      </c>
      <c r="H34" s="144">
        <v>411721.8823</v>
      </c>
      <c r="I34" s="144">
        <v>17715286</v>
      </c>
      <c r="J34" s="144">
        <v>453744.64319999999</v>
      </c>
      <c r="K34" s="144">
        <v>699</v>
      </c>
      <c r="L34" s="144">
        <v>18.616199999999999</v>
      </c>
      <c r="M34" s="144">
        <v>1136</v>
      </c>
      <c r="N34" s="144">
        <v>23.209099999999999</v>
      </c>
      <c r="O34" s="144">
        <v>32826346</v>
      </c>
      <c r="P34" s="144">
        <v>874354.78240000014</v>
      </c>
      <c r="Q34" s="144">
        <v>90861</v>
      </c>
      <c r="R34" s="145">
        <v>2396.94</v>
      </c>
    </row>
    <row r="35" spans="1:18">
      <c r="A35" s="40">
        <v>41161</v>
      </c>
      <c r="B35" s="144">
        <v>20</v>
      </c>
      <c r="C35" s="144">
        <v>163740</v>
      </c>
      <c r="D35" s="144">
        <v>4515.5401999999995</v>
      </c>
      <c r="E35" s="144">
        <v>1799</v>
      </c>
      <c r="F35" s="144">
        <v>46.084599999999995</v>
      </c>
      <c r="G35" s="144">
        <v>6705226</v>
      </c>
      <c r="H35" s="144">
        <v>189450.41529999999</v>
      </c>
      <c r="I35" s="144">
        <v>4232131</v>
      </c>
      <c r="J35" s="144">
        <v>111161.7644</v>
      </c>
      <c r="K35" s="144">
        <v>737</v>
      </c>
      <c r="L35" s="144">
        <v>18.255299999999998</v>
      </c>
      <c r="M35" s="144">
        <v>6052</v>
      </c>
      <c r="N35" s="144">
        <v>127.29020000000001</v>
      </c>
      <c r="O35" s="144">
        <v>11109685</v>
      </c>
      <c r="P35" s="144">
        <v>305319.34999999992</v>
      </c>
      <c r="Q35" s="144">
        <v>78946</v>
      </c>
      <c r="R35" s="145">
        <v>2237</v>
      </c>
    </row>
    <row r="36" spans="1:18">
      <c r="A36" s="40">
        <v>41191</v>
      </c>
      <c r="B36" s="144">
        <v>21</v>
      </c>
      <c r="C36" s="144">
        <v>127788</v>
      </c>
      <c r="D36" s="144">
        <v>3635.6657</v>
      </c>
      <c r="E36" s="144">
        <v>1322</v>
      </c>
      <c r="F36" s="144">
        <v>39.887999999999998</v>
      </c>
      <c r="G36" s="144">
        <v>6730201</v>
      </c>
      <c r="H36" s="144">
        <v>197740.7781</v>
      </c>
      <c r="I36" s="144">
        <v>7538171</v>
      </c>
      <c r="J36" s="144">
        <v>209278.5508</v>
      </c>
      <c r="K36" s="144">
        <v>877</v>
      </c>
      <c r="L36" s="144">
        <v>22.889500000000002</v>
      </c>
      <c r="M36" s="144">
        <v>5817</v>
      </c>
      <c r="N36" s="144">
        <v>127.57860000000002</v>
      </c>
      <c r="O36" s="144">
        <v>14404176</v>
      </c>
      <c r="P36" s="144">
        <v>410845.35070000001</v>
      </c>
      <c r="Q36" s="144">
        <v>99755</v>
      </c>
      <c r="R36" s="145">
        <v>2789.42</v>
      </c>
    </row>
    <row r="37" spans="1:18">
      <c r="A37" s="40">
        <v>41233</v>
      </c>
      <c r="B37" s="144">
        <v>20</v>
      </c>
      <c r="C37" s="144">
        <v>79823</v>
      </c>
      <c r="D37" s="144">
        <v>2274.2780000000002</v>
      </c>
      <c r="E37" s="144">
        <v>459</v>
      </c>
      <c r="F37" s="144">
        <v>13.2439</v>
      </c>
      <c r="G37" s="144">
        <v>6620444</v>
      </c>
      <c r="H37" s="144">
        <v>192301.21029999998</v>
      </c>
      <c r="I37" s="144">
        <v>12668686</v>
      </c>
      <c r="J37" s="144">
        <v>351868.45300000004</v>
      </c>
      <c r="K37" s="144">
        <v>717</v>
      </c>
      <c r="L37" s="144">
        <v>17.699099999999998</v>
      </c>
      <c r="M37" s="144">
        <v>5025</v>
      </c>
      <c r="N37" s="144">
        <v>107.32559999999999</v>
      </c>
      <c r="O37" s="144">
        <v>19375154</v>
      </c>
      <c r="P37" s="144">
        <v>546582.2098999999</v>
      </c>
      <c r="Q37" s="144">
        <v>48792</v>
      </c>
      <c r="R37" s="145">
        <v>1437.5116999999998</v>
      </c>
    </row>
    <row r="38" spans="1:18">
      <c r="A38" s="40">
        <v>41244</v>
      </c>
      <c r="B38" s="144">
        <v>20</v>
      </c>
      <c r="C38" s="144">
        <v>80551</v>
      </c>
      <c r="D38" s="144">
        <v>2400.4200999999998</v>
      </c>
      <c r="E38" s="144">
        <v>836</v>
      </c>
      <c r="F38" s="144">
        <v>25.366500000000006</v>
      </c>
      <c r="G38" s="144">
        <v>9473292</v>
      </c>
      <c r="H38" s="144">
        <v>287384.50909999991</v>
      </c>
      <c r="I38" s="144">
        <v>21179366</v>
      </c>
      <c r="J38" s="144">
        <v>609725.1274</v>
      </c>
      <c r="K38" s="144">
        <v>3396</v>
      </c>
      <c r="L38" s="144">
        <v>94.646999999999991</v>
      </c>
      <c r="M38" s="144">
        <v>9695</v>
      </c>
      <c r="N38" s="144">
        <v>222.49269999999999</v>
      </c>
      <c r="O38" s="144">
        <v>30747136</v>
      </c>
      <c r="P38" s="144">
        <v>899852.56279999996</v>
      </c>
      <c r="Q38" s="144">
        <v>68370</v>
      </c>
      <c r="R38" s="145">
        <v>2027.8899999999999</v>
      </c>
    </row>
    <row r="39" spans="1:18">
      <c r="A39" s="40">
        <v>41286</v>
      </c>
      <c r="B39" s="144">
        <v>23</v>
      </c>
      <c r="C39" s="144">
        <v>120434</v>
      </c>
      <c r="D39" s="144">
        <v>3673.6512000000007</v>
      </c>
      <c r="E39" s="144">
        <v>21272</v>
      </c>
      <c r="F39" s="144">
        <v>669.62479999999994</v>
      </c>
      <c r="G39" s="144">
        <v>12757701</v>
      </c>
      <c r="H39" s="144">
        <v>399388.59510000004</v>
      </c>
      <c r="I39" s="144">
        <v>17596644</v>
      </c>
      <c r="J39" s="144">
        <v>518795.07860000001</v>
      </c>
      <c r="K39" s="144">
        <v>9526</v>
      </c>
      <c r="L39" s="144">
        <v>322.75190000000003</v>
      </c>
      <c r="M39" s="144">
        <v>20757</v>
      </c>
      <c r="N39" s="144">
        <v>591.71969999999988</v>
      </c>
      <c r="O39" s="144">
        <v>30526334</v>
      </c>
      <c r="P39" s="144">
        <v>923441.42129999993</v>
      </c>
      <c r="Q39" s="144">
        <v>7341</v>
      </c>
      <c r="R39" s="145">
        <v>219.25</v>
      </c>
    </row>
    <row r="40" spans="1:18">
      <c r="A40" s="40">
        <v>41328</v>
      </c>
      <c r="B40" s="144">
        <v>20</v>
      </c>
      <c r="C40" s="144">
        <v>118539</v>
      </c>
      <c r="D40" s="144">
        <v>3484.0052999999998</v>
      </c>
      <c r="E40" s="144">
        <v>20615</v>
      </c>
      <c r="F40" s="144">
        <v>590.11550000000011</v>
      </c>
      <c r="G40" s="144">
        <v>2850615</v>
      </c>
      <c r="H40" s="144">
        <v>85494.176699999996</v>
      </c>
      <c r="I40" s="144">
        <v>4803163</v>
      </c>
      <c r="J40" s="144">
        <v>138011.04469999997</v>
      </c>
      <c r="K40" s="144">
        <v>29304</v>
      </c>
      <c r="L40" s="144">
        <v>878.72630000000004</v>
      </c>
      <c r="M40" s="144">
        <v>39094</v>
      </c>
      <c r="N40" s="144">
        <v>1011.7433999999998</v>
      </c>
      <c r="O40" s="144">
        <v>7861330</v>
      </c>
      <c r="P40" s="144">
        <v>229469.8119</v>
      </c>
      <c r="Q40" s="144">
        <v>86079</v>
      </c>
      <c r="R40" s="145">
        <v>2402.0414999999998</v>
      </c>
    </row>
    <row r="41" spans="1:18">
      <c r="A41" s="40">
        <v>41334</v>
      </c>
      <c r="B41" s="144">
        <v>19</v>
      </c>
      <c r="C41" s="144">
        <v>96158</v>
      </c>
      <c r="D41" s="144">
        <v>2773.0546999999997</v>
      </c>
      <c r="E41" s="144">
        <v>67745</v>
      </c>
      <c r="F41" s="144">
        <v>1955.9802999999999</v>
      </c>
      <c r="G41" s="144">
        <v>3438817</v>
      </c>
      <c r="H41" s="144">
        <v>100831.53400000001</v>
      </c>
      <c r="I41" s="144">
        <v>5601542</v>
      </c>
      <c r="J41" s="144">
        <v>156812.90389999998</v>
      </c>
      <c r="K41" s="144">
        <v>132744</v>
      </c>
      <c r="L41" s="144">
        <v>3804.3113999999996</v>
      </c>
      <c r="M41" s="144">
        <v>121398</v>
      </c>
      <c r="N41" s="144">
        <v>2836.5362999999998</v>
      </c>
      <c r="O41" s="144">
        <v>9458404</v>
      </c>
      <c r="P41" s="144">
        <v>269014.32499999995</v>
      </c>
      <c r="Q41" s="144">
        <v>90075</v>
      </c>
      <c r="R41" s="145">
        <v>2299.1584987350002</v>
      </c>
    </row>
    <row r="42" spans="1:18">
      <c r="A42" s="40">
        <v>41365</v>
      </c>
      <c r="B42" s="144">
        <v>20</v>
      </c>
      <c r="C42" s="144">
        <v>256417</v>
      </c>
      <c r="D42" s="144">
        <v>7268.9749999999985</v>
      </c>
      <c r="E42" s="144">
        <v>233076</v>
      </c>
      <c r="F42" s="144">
        <v>6416.8137999999999</v>
      </c>
      <c r="G42" s="144">
        <v>4691629</v>
      </c>
      <c r="H42" s="144">
        <v>137527.24720000001</v>
      </c>
      <c r="I42" s="144">
        <v>5838960</v>
      </c>
      <c r="J42" s="144">
        <v>162598.47760000004</v>
      </c>
      <c r="K42" s="144">
        <v>1751</v>
      </c>
      <c r="L42" s="144">
        <v>55.075100000000006</v>
      </c>
      <c r="M42" s="144">
        <v>3377</v>
      </c>
      <c r="N42" s="144">
        <v>83.308800000000005</v>
      </c>
      <c r="O42" s="144">
        <v>11025210</v>
      </c>
      <c r="P42" s="144">
        <v>313949.90139999997</v>
      </c>
      <c r="Q42" s="144">
        <v>85001</v>
      </c>
      <c r="R42" s="145">
        <v>2502.46</v>
      </c>
    </row>
    <row r="43" spans="1:18">
      <c r="A43" s="40">
        <v>41395</v>
      </c>
      <c r="B43" s="144">
        <v>23</v>
      </c>
      <c r="C43" s="144">
        <v>233780</v>
      </c>
      <c r="D43" s="144">
        <v>7055.4175000000005</v>
      </c>
      <c r="E43" s="144">
        <v>247629</v>
      </c>
      <c r="F43" s="144">
        <v>6762.0908999999992</v>
      </c>
      <c r="G43" s="144">
        <v>12433313</v>
      </c>
      <c r="H43" s="144">
        <v>393367.32899999997</v>
      </c>
      <c r="I43" s="144">
        <v>7426251</v>
      </c>
      <c r="J43" s="144">
        <v>218586.0772</v>
      </c>
      <c r="K43" s="144">
        <v>7621</v>
      </c>
      <c r="L43" s="144">
        <v>231.61409999999998</v>
      </c>
      <c r="M43" s="144">
        <v>9275</v>
      </c>
      <c r="N43" s="144">
        <v>213.93920000000003</v>
      </c>
      <c r="O43" s="144">
        <v>20357869</v>
      </c>
      <c r="P43" s="144">
        <v>626216.47280000011</v>
      </c>
      <c r="Q43" s="144">
        <v>67969</v>
      </c>
      <c r="R43" s="145">
        <v>2009.098470425</v>
      </c>
    </row>
    <row r="44" spans="1:18">
      <c r="A44" s="40">
        <v>41426</v>
      </c>
      <c r="B44" s="144">
        <v>20</v>
      </c>
      <c r="C44" s="144">
        <v>226988</v>
      </c>
      <c r="D44" s="144">
        <v>6521.3446000000004</v>
      </c>
      <c r="E44" s="144">
        <v>149512</v>
      </c>
      <c r="F44" s="144">
        <v>3853.7543000000001</v>
      </c>
      <c r="G44" s="144">
        <v>15969830</v>
      </c>
      <c r="H44" s="144">
        <v>473278.26870000007</v>
      </c>
      <c r="I44" s="144">
        <v>6745387</v>
      </c>
      <c r="J44" s="144">
        <v>188942.87760000001</v>
      </c>
      <c r="K44" s="144">
        <v>15199</v>
      </c>
      <c r="L44" s="144">
        <v>389.57000000000005</v>
      </c>
      <c r="M44" s="144">
        <v>11867</v>
      </c>
      <c r="N44" s="144">
        <v>239.16050000000001</v>
      </c>
      <c r="O44" s="144">
        <v>23118783</v>
      </c>
      <c r="P44" s="144">
        <v>673224.98060000001</v>
      </c>
      <c r="Q44" s="144">
        <v>43310</v>
      </c>
      <c r="R44" s="145">
        <v>1241.56292803</v>
      </c>
    </row>
    <row r="45" spans="1:18">
      <c r="A45" s="40">
        <v>41456</v>
      </c>
      <c r="B45" s="144">
        <v>23</v>
      </c>
      <c r="C45" s="144">
        <v>340324</v>
      </c>
      <c r="D45" s="144">
        <v>10044.7613</v>
      </c>
      <c r="E45" s="144">
        <v>278544</v>
      </c>
      <c r="F45" s="144">
        <v>6944.801199999999</v>
      </c>
      <c r="G45" s="144">
        <v>26204719</v>
      </c>
      <c r="H45" s="144">
        <v>805258.20949999988</v>
      </c>
      <c r="I45" s="144">
        <v>21383957</v>
      </c>
      <c r="J45" s="144">
        <v>616596.32580000011</v>
      </c>
      <c r="K45" s="144">
        <v>12432</v>
      </c>
      <c r="L45" s="144">
        <v>347.7373</v>
      </c>
      <c r="M45" s="144">
        <v>14637</v>
      </c>
      <c r="N45" s="144">
        <v>343.25550000000004</v>
      </c>
      <c r="O45" s="144">
        <v>48234613</v>
      </c>
      <c r="P45" s="144">
        <v>1439535.0957999998</v>
      </c>
      <c r="Q45" s="144">
        <v>38665</v>
      </c>
      <c r="R45" s="145">
        <v>1086.4540238499999</v>
      </c>
    </row>
    <row r="46" spans="1:18">
      <c r="A46" s="40">
        <v>41487</v>
      </c>
      <c r="B46" s="144">
        <v>20</v>
      </c>
      <c r="C46" s="144">
        <v>194752</v>
      </c>
      <c r="D46" s="144">
        <v>5339.4216999999999</v>
      </c>
      <c r="E46" s="144">
        <v>124342</v>
      </c>
      <c r="F46" s="144">
        <v>3567.3482000000004</v>
      </c>
      <c r="G46" s="144">
        <v>24221194</v>
      </c>
      <c r="H46" s="144">
        <v>684127.90000000014</v>
      </c>
      <c r="I46" s="144">
        <v>5309335</v>
      </c>
      <c r="J46" s="144">
        <v>141334.6538</v>
      </c>
      <c r="K46" s="144">
        <v>16932</v>
      </c>
      <c r="L46" s="144">
        <v>418.52770000000004</v>
      </c>
      <c r="M46" s="144">
        <v>19830</v>
      </c>
      <c r="N46" s="144">
        <v>400.91590000000008</v>
      </c>
      <c r="O46" s="144">
        <v>29886385</v>
      </c>
      <c r="P46" s="144">
        <v>835188.772</v>
      </c>
      <c r="Q46" s="144">
        <v>34494</v>
      </c>
      <c r="R46" s="145">
        <v>950.95802193999998</v>
      </c>
    </row>
    <row r="47" spans="1:18">
      <c r="A47" s="40">
        <v>41518</v>
      </c>
      <c r="B47" s="144">
        <v>20</v>
      </c>
      <c r="C47" s="144">
        <v>189538</v>
      </c>
      <c r="D47" s="144">
        <v>5508.4935999999998</v>
      </c>
      <c r="E47" s="144">
        <v>140209</v>
      </c>
      <c r="F47" s="144">
        <v>4402.6540999999997</v>
      </c>
      <c r="G47" s="144">
        <v>9125653</v>
      </c>
      <c r="H47" s="144">
        <v>278854.64769999997</v>
      </c>
      <c r="I47" s="144">
        <v>3922450</v>
      </c>
      <c r="J47" s="144">
        <v>113330.58410000001</v>
      </c>
      <c r="K47" s="144">
        <v>25715</v>
      </c>
      <c r="L47" s="144">
        <v>611.30150000000003</v>
      </c>
      <c r="M47" s="144">
        <v>45703</v>
      </c>
      <c r="N47" s="144">
        <v>883.61260000000004</v>
      </c>
      <c r="O47" s="144">
        <v>13449268</v>
      </c>
      <c r="P47" s="144">
        <v>403591.29930000001</v>
      </c>
      <c r="Q47" s="144">
        <v>26347</v>
      </c>
      <c r="R47" s="145">
        <v>747.82804477499997</v>
      </c>
    </row>
    <row r="48" spans="1:18">
      <c r="A48" s="40">
        <v>41548</v>
      </c>
      <c r="B48" s="144">
        <v>21</v>
      </c>
      <c r="C48" s="144">
        <v>199519</v>
      </c>
      <c r="D48" s="144">
        <v>6076.1498000000001</v>
      </c>
      <c r="E48" s="144">
        <v>154157</v>
      </c>
      <c r="F48" s="144">
        <v>5217.1428999999998</v>
      </c>
      <c r="G48" s="144">
        <v>8542806</v>
      </c>
      <c r="H48" s="144">
        <v>274891.85249999998</v>
      </c>
      <c r="I48" s="144">
        <v>13064657</v>
      </c>
      <c r="J48" s="144">
        <v>396880.32530000003</v>
      </c>
      <c r="K48" s="144">
        <v>29963</v>
      </c>
      <c r="L48" s="144">
        <v>797.46389999999997</v>
      </c>
      <c r="M48" s="144">
        <v>35668</v>
      </c>
      <c r="N48" s="144">
        <v>797.15419999999995</v>
      </c>
      <c r="O48" s="144">
        <v>22026770</v>
      </c>
      <c r="P48" s="144">
        <v>684660.09360000002</v>
      </c>
      <c r="Q48" s="144">
        <v>35073</v>
      </c>
      <c r="R48" s="145">
        <v>1007.287470555</v>
      </c>
    </row>
    <row r="49" spans="1:18">
      <c r="A49" s="40">
        <v>41579</v>
      </c>
      <c r="B49" s="144">
        <v>20</v>
      </c>
      <c r="C49" s="144">
        <v>79335</v>
      </c>
      <c r="D49" s="144">
        <v>2481.2825000000003</v>
      </c>
      <c r="E49" s="144">
        <v>93566</v>
      </c>
      <c r="F49" s="144">
        <v>2701.1496999999999</v>
      </c>
      <c r="G49" s="144">
        <v>11177963</v>
      </c>
      <c r="H49" s="144">
        <v>353711.37470000004</v>
      </c>
      <c r="I49" s="144">
        <v>9326976</v>
      </c>
      <c r="J49" s="144">
        <v>278428.31160000002</v>
      </c>
      <c r="K49" s="144">
        <v>24630</v>
      </c>
      <c r="L49" s="144">
        <v>699.72619999999995</v>
      </c>
      <c r="M49" s="144">
        <v>29775</v>
      </c>
      <c r="N49" s="144">
        <v>664.76119999999992</v>
      </c>
      <c r="O49" s="144">
        <v>20732245</v>
      </c>
      <c r="P49" s="144">
        <v>638686.61009999993</v>
      </c>
      <c r="Q49" s="144">
        <v>28532</v>
      </c>
      <c r="R49" s="145">
        <v>866.79255999999998</v>
      </c>
    </row>
    <row r="50" spans="1:18">
      <c r="A50" s="40">
        <v>41609</v>
      </c>
      <c r="B50" s="144">
        <v>21</v>
      </c>
      <c r="C50" s="144">
        <v>59655</v>
      </c>
      <c r="D50" s="144">
        <v>1889.8964999999998</v>
      </c>
      <c r="E50" s="144">
        <v>109378</v>
      </c>
      <c r="F50" s="144">
        <v>3301.5424000000007</v>
      </c>
      <c r="G50" s="144">
        <v>8003456</v>
      </c>
      <c r="H50" s="144">
        <v>259649.35470000003</v>
      </c>
      <c r="I50" s="144">
        <v>9903001</v>
      </c>
      <c r="J50" s="144">
        <v>302326.01870000002</v>
      </c>
      <c r="K50" s="144">
        <v>31541</v>
      </c>
      <c r="L50" s="144">
        <v>886.22440000000006</v>
      </c>
      <c r="M50" s="144">
        <v>61687</v>
      </c>
      <c r="N50" s="144">
        <v>1385.4810999999997</v>
      </c>
      <c r="O50" s="144">
        <v>18168718</v>
      </c>
      <c r="P50" s="144">
        <v>569438.52279999992</v>
      </c>
      <c r="Q50" s="144">
        <v>32801</v>
      </c>
      <c r="R50" s="145">
        <v>1010.58651</v>
      </c>
    </row>
    <row r="51" spans="1:18">
      <c r="A51" s="40">
        <v>41651</v>
      </c>
      <c r="B51" s="144">
        <v>23</v>
      </c>
      <c r="C51" s="144">
        <v>115500</v>
      </c>
      <c r="D51" s="144">
        <v>3637.3134999999997</v>
      </c>
      <c r="E51" s="144">
        <v>141257</v>
      </c>
      <c r="F51" s="144">
        <v>4278.777900000001</v>
      </c>
      <c r="G51" s="144">
        <v>24957637</v>
      </c>
      <c r="H51" s="144">
        <v>812992.78079999983</v>
      </c>
      <c r="I51" s="144">
        <v>10520376</v>
      </c>
      <c r="J51" s="144">
        <v>320499.47259999998</v>
      </c>
      <c r="K51" s="144">
        <v>84341</v>
      </c>
      <c r="L51" s="144">
        <v>3174.9646999999995</v>
      </c>
      <c r="M51" s="144">
        <v>87317</v>
      </c>
      <c r="N51" s="144">
        <v>2467.0857000000001</v>
      </c>
      <c r="O51" s="144">
        <v>35906428</v>
      </c>
      <c r="P51" s="144">
        <v>1147050.4005000002</v>
      </c>
      <c r="Q51" s="144">
        <v>28470</v>
      </c>
      <c r="R51" s="145">
        <v>849.16076999999996</v>
      </c>
    </row>
    <row r="52" spans="1:18">
      <c r="A52" s="40">
        <v>41693</v>
      </c>
      <c r="B52" s="144">
        <v>19</v>
      </c>
      <c r="C52" s="144">
        <v>112391</v>
      </c>
      <c r="D52" s="144">
        <v>3464.5699</v>
      </c>
      <c r="E52" s="144">
        <v>87960</v>
      </c>
      <c r="F52" s="144">
        <v>2636.7606999999998</v>
      </c>
      <c r="G52" s="144">
        <v>14709446</v>
      </c>
      <c r="H52" s="144">
        <v>467024.1118999999</v>
      </c>
      <c r="I52" s="144">
        <v>9858465</v>
      </c>
      <c r="J52" s="144">
        <v>287404.50370000006</v>
      </c>
      <c r="K52" s="144">
        <v>119805</v>
      </c>
      <c r="L52" s="144">
        <v>4075.8139000000001</v>
      </c>
      <c r="M52" s="144">
        <v>139560</v>
      </c>
      <c r="N52" s="144">
        <v>3772.6280999999994</v>
      </c>
      <c r="O52" s="144">
        <v>25027627</v>
      </c>
      <c r="P52" s="144">
        <v>768378.39269999997</v>
      </c>
      <c r="Q52" s="144">
        <v>29143</v>
      </c>
      <c r="R52" s="145">
        <v>876.85568000000001</v>
      </c>
    </row>
    <row r="53" spans="1:18">
      <c r="A53" s="40">
        <v>41699</v>
      </c>
      <c r="B53" s="144">
        <v>21</v>
      </c>
      <c r="C53" s="144">
        <v>128070</v>
      </c>
      <c r="D53" s="144">
        <v>4206.1822999999995</v>
      </c>
      <c r="E53" s="144">
        <v>139973</v>
      </c>
      <c r="F53" s="144">
        <v>4526.3742999999995</v>
      </c>
      <c r="G53" s="144">
        <v>22647362</v>
      </c>
      <c r="H53" s="144">
        <v>764633.49470000004</v>
      </c>
      <c r="I53" s="144">
        <v>10374752</v>
      </c>
      <c r="J53" s="144">
        <v>322956.44719999994</v>
      </c>
      <c r="K53" s="144">
        <v>297435</v>
      </c>
      <c r="L53" s="144">
        <v>10497.488099999999</v>
      </c>
      <c r="M53" s="144">
        <v>418709</v>
      </c>
      <c r="N53" s="144">
        <v>12693.902600000001</v>
      </c>
      <c r="O53" s="144">
        <v>34006301</v>
      </c>
      <c r="P53" s="144">
        <v>1119513.8946999998</v>
      </c>
      <c r="Q53" s="144">
        <v>18692</v>
      </c>
      <c r="R53" s="145">
        <v>602.61357999999996</v>
      </c>
    </row>
    <row r="54" spans="1:18">
      <c r="A54" s="40">
        <v>41730</v>
      </c>
      <c r="B54" s="144">
        <v>18</v>
      </c>
      <c r="C54" s="144">
        <v>125802</v>
      </c>
      <c r="D54" s="144">
        <v>4281.1223</v>
      </c>
      <c r="E54" s="144">
        <v>82783</v>
      </c>
      <c r="F54" s="144">
        <v>2745.8920000000003</v>
      </c>
      <c r="G54" s="144">
        <v>6435861</v>
      </c>
      <c r="H54" s="144">
        <v>227636.42669999998</v>
      </c>
      <c r="I54" s="144">
        <v>8510429</v>
      </c>
      <c r="J54" s="144">
        <v>277369.56639999995</v>
      </c>
      <c r="K54" s="144">
        <v>4937</v>
      </c>
      <c r="L54" s="144">
        <v>214.25730000000004</v>
      </c>
      <c r="M54" s="144">
        <v>8098</v>
      </c>
      <c r="N54" s="144">
        <v>245.29089999999999</v>
      </c>
      <c r="O54" s="144">
        <v>15167910</v>
      </c>
      <c r="P54" s="144">
        <v>512492.5603999999</v>
      </c>
      <c r="Q54" s="144">
        <v>29955</v>
      </c>
      <c r="R54" s="145">
        <v>988.94055000000003</v>
      </c>
    </row>
    <row r="55" spans="1:18">
      <c r="A55" s="40">
        <v>41760</v>
      </c>
      <c r="B55" s="144">
        <v>21</v>
      </c>
      <c r="C55" s="144">
        <v>88483</v>
      </c>
      <c r="D55" s="144">
        <v>3157.3013999999998</v>
      </c>
      <c r="E55" s="144">
        <v>74143</v>
      </c>
      <c r="F55" s="144">
        <v>2367.1904999999997</v>
      </c>
      <c r="G55" s="144">
        <v>1672964</v>
      </c>
      <c r="H55" s="144">
        <v>64180.18069999999</v>
      </c>
      <c r="I55" s="144">
        <v>6465846</v>
      </c>
      <c r="J55" s="144">
        <v>227218.14449999999</v>
      </c>
      <c r="K55" s="144">
        <v>7880</v>
      </c>
      <c r="L55" s="144">
        <v>299.76959999999997</v>
      </c>
      <c r="M55" s="144">
        <v>23793</v>
      </c>
      <c r="N55" s="144">
        <v>794.58140000000003</v>
      </c>
      <c r="O55" s="144">
        <v>8333109</v>
      </c>
      <c r="P55" s="144">
        <v>298017.17290000001</v>
      </c>
      <c r="Q55" s="144">
        <v>15091</v>
      </c>
      <c r="R55" s="145">
        <v>543.59104000000002</v>
      </c>
    </row>
    <row r="56" spans="1:18">
      <c r="A56" s="40">
        <v>41791</v>
      </c>
      <c r="B56" s="144">
        <v>21</v>
      </c>
      <c r="C56" s="144">
        <v>144469</v>
      </c>
      <c r="D56" s="144">
        <v>5468.8045960000009</v>
      </c>
      <c r="E56" s="144">
        <v>4594</v>
      </c>
      <c r="F56" s="144">
        <v>154.11263972499998</v>
      </c>
      <c r="G56" s="144">
        <v>20026332</v>
      </c>
      <c r="H56" s="144">
        <v>780054.86270857509</v>
      </c>
      <c r="I56" s="144">
        <v>31874781</v>
      </c>
      <c r="J56" s="144">
        <v>1177270.8248073002</v>
      </c>
      <c r="K56" s="144">
        <v>20346</v>
      </c>
      <c r="L56" s="144">
        <v>907.59167532499998</v>
      </c>
      <c r="M56" s="144">
        <v>40483</v>
      </c>
      <c r="N56" s="144">
        <v>1428.6803839000002</v>
      </c>
      <c r="O56" s="144">
        <v>52111005</v>
      </c>
      <c r="P56" s="144">
        <v>1965284.8768108252</v>
      </c>
      <c r="Q56" s="144">
        <v>13069</v>
      </c>
      <c r="R56" s="145">
        <v>494.09489000000002</v>
      </c>
    </row>
    <row r="57" spans="1:18">
      <c r="A57" s="40">
        <v>41821</v>
      </c>
      <c r="B57" s="144">
        <v>22</v>
      </c>
      <c r="C57" s="144">
        <v>137732</v>
      </c>
      <c r="D57" s="144">
        <v>5315.4013696499997</v>
      </c>
      <c r="E57" s="144">
        <v>6899</v>
      </c>
      <c r="F57" s="144">
        <v>241.677149375</v>
      </c>
      <c r="G57" s="144">
        <v>33999918</v>
      </c>
      <c r="H57" s="144">
        <v>1356198.6515831999</v>
      </c>
      <c r="I57" s="144">
        <v>23544196</v>
      </c>
      <c r="J57" s="144">
        <v>889566.79169527499</v>
      </c>
      <c r="K57" s="144">
        <v>34189</v>
      </c>
      <c r="L57" s="144">
        <v>1414.6478149999998</v>
      </c>
      <c r="M57" s="144">
        <v>47033</v>
      </c>
      <c r="N57" s="144">
        <v>1651.6452887500002</v>
      </c>
      <c r="O57" s="144">
        <v>57769967</v>
      </c>
      <c r="P57" s="144">
        <v>2254388.8149012495</v>
      </c>
      <c r="Q57" s="144">
        <v>48972</v>
      </c>
      <c r="R57" s="145">
        <v>1859.56158</v>
      </c>
    </row>
    <row r="58" spans="1:18">
      <c r="A58" s="40">
        <v>41852</v>
      </c>
      <c r="B58" s="144">
        <v>19</v>
      </c>
      <c r="C58" s="144">
        <v>86504</v>
      </c>
      <c r="D58" s="144">
        <v>3382.9639588149994</v>
      </c>
      <c r="E58" s="144">
        <v>6346</v>
      </c>
      <c r="F58" s="144">
        <v>215.39205212500002</v>
      </c>
      <c r="G58" s="144">
        <v>28032844</v>
      </c>
      <c r="H58" s="144">
        <v>1129760.3451848999</v>
      </c>
      <c r="I58" s="144">
        <v>21726885</v>
      </c>
      <c r="J58" s="144">
        <v>835209.71778375003</v>
      </c>
      <c r="K58" s="144">
        <v>26604</v>
      </c>
      <c r="L58" s="144">
        <v>1084.6431675000001</v>
      </c>
      <c r="M58" s="144">
        <v>50735</v>
      </c>
      <c r="N58" s="144">
        <v>1765.6740050000001</v>
      </c>
      <c r="O58" s="144">
        <v>49929918</v>
      </c>
      <c r="P58" s="144">
        <v>1971418.7361520901</v>
      </c>
      <c r="Q58" s="144">
        <v>46874</v>
      </c>
      <c r="R58" s="145">
        <v>1805.0985000000001</v>
      </c>
    </row>
    <row r="59" spans="1:18">
      <c r="A59" s="40">
        <v>41883</v>
      </c>
      <c r="B59" s="144">
        <v>22</v>
      </c>
      <c r="C59" s="144">
        <v>94154</v>
      </c>
      <c r="D59" s="144">
        <v>3806.66</v>
      </c>
      <c r="E59" s="144">
        <v>10482</v>
      </c>
      <c r="F59" s="144">
        <v>379.98</v>
      </c>
      <c r="G59" s="144">
        <v>35212609</v>
      </c>
      <c r="H59" s="144">
        <v>1458632</v>
      </c>
      <c r="I59" s="144">
        <v>25589757</v>
      </c>
      <c r="J59" s="144">
        <v>1008199.98</v>
      </c>
      <c r="K59" s="144">
        <v>44586</v>
      </c>
      <c r="L59" s="144">
        <v>1733</v>
      </c>
      <c r="M59" s="144">
        <v>62492</v>
      </c>
      <c r="N59" s="144">
        <v>1958</v>
      </c>
      <c r="O59" s="144">
        <v>61014080</v>
      </c>
      <c r="P59" s="144">
        <v>2474709.35</v>
      </c>
      <c r="Q59" s="144">
        <v>21166</v>
      </c>
      <c r="R59" s="145">
        <v>820</v>
      </c>
    </row>
    <row r="60" spans="1:18">
      <c r="A60" s="40">
        <v>41913</v>
      </c>
      <c r="B60" s="144">
        <v>18</v>
      </c>
      <c r="C60" s="144">
        <v>79997</v>
      </c>
      <c r="D60" s="144">
        <v>3216.88</v>
      </c>
      <c r="E60" s="144">
        <v>10058</v>
      </c>
      <c r="F60" s="144">
        <v>356.94</v>
      </c>
      <c r="G60" s="144">
        <v>23172413</v>
      </c>
      <c r="H60" s="144">
        <v>952664.66</v>
      </c>
      <c r="I60" s="144">
        <v>30517024</v>
      </c>
      <c r="J60" s="144">
        <v>1196110.6200000001</v>
      </c>
      <c r="K60" s="144">
        <v>38706</v>
      </c>
      <c r="L60" s="144">
        <v>1317</v>
      </c>
      <c r="M60" s="144">
        <v>52624</v>
      </c>
      <c r="N60" s="144">
        <v>1688</v>
      </c>
      <c r="O60" s="144">
        <v>53870822</v>
      </c>
      <c r="P60" s="144">
        <v>2155354.0299999998</v>
      </c>
      <c r="Q60" s="144">
        <v>23163</v>
      </c>
      <c r="R60" s="145">
        <v>946</v>
      </c>
    </row>
    <row r="61" spans="1:18">
      <c r="A61" s="40">
        <v>41944</v>
      </c>
      <c r="B61" s="144">
        <v>18</v>
      </c>
      <c r="C61" s="144">
        <v>90211</v>
      </c>
      <c r="D61" s="144">
        <v>3830.28</v>
      </c>
      <c r="E61" s="144">
        <v>11551</v>
      </c>
      <c r="F61" s="144">
        <v>351.43</v>
      </c>
      <c r="G61" s="144">
        <v>44858518</v>
      </c>
      <c r="H61" s="144">
        <v>1943429.78</v>
      </c>
      <c r="I61" s="144">
        <v>28688659</v>
      </c>
      <c r="J61" s="144">
        <v>1187560.67</v>
      </c>
      <c r="K61" s="144">
        <v>82165</v>
      </c>
      <c r="L61" s="144">
        <v>2600</v>
      </c>
      <c r="M61" s="144">
        <v>101456</v>
      </c>
      <c r="N61" s="144">
        <v>2686</v>
      </c>
      <c r="O61" s="144">
        <v>73832560</v>
      </c>
      <c r="P61" s="144">
        <v>3140458.83</v>
      </c>
      <c r="Q61" s="144">
        <v>23416</v>
      </c>
      <c r="R61" s="145">
        <v>979</v>
      </c>
    </row>
    <row r="62" spans="1:18">
      <c r="A62" s="40">
        <v>41974</v>
      </c>
      <c r="B62" s="144">
        <v>22</v>
      </c>
      <c r="C62" s="144">
        <v>153607</v>
      </c>
      <c r="D62" s="144">
        <v>6402.28</v>
      </c>
      <c r="E62" s="144">
        <v>9889</v>
      </c>
      <c r="F62" s="144">
        <v>295.89</v>
      </c>
      <c r="G62" s="144">
        <v>25612633</v>
      </c>
      <c r="H62" s="144">
        <v>1087447.6299999999</v>
      </c>
      <c r="I62" s="144">
        <v>26787430</v>
      </c>
      <c r="J62" s="144">
        <v>1090272.6299999999</v>
      </c>
      <c r="K62" s="144">
        <v>102561</v>
      </c>
      <c r="L62" s="144">
        <v>3074</v>
      </c>
      <c r="M62" s="144">
        <v>120960</v>
      </c>
      <c r="N62" s="144">
        <v>3288</v>
      </c>
      <c r="O62" s="144">
        <v>52787080</v>
      </c>
      <c r="P62" s="144">
        <v>2190781.15</v>
      </c>
      <c r="Q62" s="144">
        <v>24212</v>
      </c>
      <c r="R62" s="145">
        <v>915.74</v>
      </c>
    </row>
    <row r="63" spans="1:18">
      <c r="A63" s="40">
        <v>42005</v>
      </c>
      <c r="B63" s="144">
        <v>21</v>
      </c>
      <c r="C63" s="144">
        <v>95598</v>
      </c>
      <c r="D63" s="144">
        <v>4085.8926659250001</v>
      </c>
      <c r="E63" s="144">
        <v>23123</v>
      </c>
      <c r="F63" s="144">
        <v>731.15703662500005</v>
      </c>
      <c r="G63" s="144">
        <v>10163926</v>
      </c>
      <c r="H63" s="144">
        <v>449173.15366770001</v>
      </c>
      <c r="I63" s="144">
        <v>15970256</v>
      </c>
      <c r="J63" s="144">
        <v>672565.69694579998</v>
      </c>
      <c r="K63" s="144">
        <v>168366</v>
      </c>
      <c r="L63" s="144">
        <v>5029.3284127300003</v>
      </c>
      <c r="M63" s="144">
        <v>175401</v>
      </c>
      <c r="N63" s="144">
        <v>4633.5220766000002</v>
      </c>
      <c r="O63" s="144">
        <v>26596670</v>
      </c>
      <c r="P63" s="144">
        <v>1136218.7508053801</v>
      </c>
      <c r="Q63" s="144">
        <v>20914</v>
      </c>
      <c r="R63" s="145">
        <v>864.27432957499991</v>
      </c>
    </row>
    <row r="64" spans="1:18">
      <c r="A64" s="40">
        <v>42036</v>
      </c>
      <c r="B64" s="144">
        <v>20</v>
      </c>
      <c r="C64" s="144">
        <v>59817</v>
      </c>
      <c r="D64" s="144">
        <v>2610.5535479999999</v>
      </c>
      <c r="E64" s="144">
        <v>33150</v>
      </c>
      <c r="F64" s="144">
        <v>995.34932151999999</v>
      </c>
      <c r="G64" s="144">
        <v>8765215</v>
      </c>
      <c r="H64" s="144">
        <v>391601.28179467499</v>
      </c>
      <c r="I64" s="144">
        <v>20594356</v>
      </c>
      <c r="J64" s="144">
        <v>878874.67942890001</v>
      </c>
      <c r="K64" s="144">
        <v>439449</v>
      </c>
      <c r="L64" s="144">
        <v>13099.553612285001</v>
      </c>
      <c r="M64" s="144">
        <v>397104</v>
      </c>
      <c r="N64" s="144">
        <v>11393.088449805</v>
      </c>
      <c r="O64" s="144">
        <v>30289091</v>
      </c>
      <c r="P64" s="144">
        <v>1298574.5061551849</v>
      </c>
      <c r="Q64" s="144">
        <v>27332</v>
      </c>
      <c r="R64" s="145">
        <v>1086.1378367499999</v>
      </c>
    </row>
    <row r="65" spans="1:18">
      <c r="A65" s="40">
        <v>42064</v>
      </c>
      <c r="B65" s="144">
        <v>21</v>
      </c>
      <c r="C65" s="144">
        <v>71552</v>
      </c>
      <c r="D65" s="144">
        <v>3074.1396285000001</v>
      </c>
      <c r="E65" s="144">
        <v>32696</v>
      </c>
      <c r="F65" s="144">
        <v>959.21683687500001</v>
      </c>
      <c r="G65" s="144">
        <v>6249923</v>
      </c>
      <c r="H65" s="144">
        <v>271826.18968387501</v>
      </c>
      <c r="I65" s="144">
        <v>13761912</v>
      </c>
      <c r="J65" s="144">
        <v>576401.94853815006</v>
      </c>
      <c r="K65" s="144">
        <v>2040303</v>
      </c>
      <c r="L65" s="144">
        <v>63080.410255989998</v>
      </c>
      <c r="M65" s="144">
        <v>1620271</v>
      </c>
      <c r="N65" s="144">
        <v>49700.582641890003</v>
      </c>
      <c r="O65" s="144">
        <v>23776657</v>
      </c>
      <c r="P65" s="144">
        <v>965042.48758527997</v>
      </c>
      <c r="Q65" s="144">
        <v>26719</v>
      </c>
      <c r="R65" s="145">
        <v>1001.2812507450001</v>
      </c>
    </row>
    <row r="66" spans="1:18">
      <c r="A66" s="40">
        <v>42095</v>
      </c>
      <c r="B66" s="144">
        <v>19</v>
      </c>
      <c r="C66" s="144">
        <v>63480</v>
      </c>
      <c r="D66" s="144">
        <v>2665.1696219999999</v>
      </c>
      <c r="E66" s="144">
        <v>9018</v>
      </c>
      <c r="F66" s="144">
        <v>260.29814245</v>
      </c>
      <c r="G66" s="144">
        <v>5149065</v>
      </c>
      <c r="H66" s="144">
        <v>218050.86902789999</v>
      </c>
      <c r="I66" s="144">
        <v>3944524</v>
      </c>
      <c r="J66" s="144">
        <v>162022.8869169</v>
      </c>
      <c r="K66" s="144">
        <v>78778</v>
      </c>
      <c r="L66" s="144">
        <v>2312.7116346050002</v>
      </c>
      <c r="M66" s="144">
        <v>86126</v>
      </c>
      <c r="N66" s="144">
        <v>2903.7506984450001</v>
      </c>
      <c r="O66" s="144">
        <v>9330991</v>
      </c>
      <c r="P66" s="144">
        <v>388215.68604230002</v>
      </c>
      <c r="Q66" s="144">
        <v>13886</v>
      </c>
      <c r="R66" s="145">
        <v>512.13819445000001</v>
      </c>
    </row>
    <row r="67" spans="1:18">
      <c r="A67" s="40">
        <v>42125</v>
      </c>
      <c r="B67" s="144">
        <v>20</v>
      </c>
      <c r="C67" s="144">
        <v>53420</v>
      </c>
      <c r="D67" s="144">
        <v>2201.6890317500001</v>
      </c>
      <c r="E67" s="144">
        <v>11378</v>
      </c>
      <c r="F67" s="144">
        <v>286.02893417500002</v>
      </c>
      <c r="G67" s="144">
        <v>5159682</v>
      </c>
      <c r="H67" s="144">
        <v>217833.15323632499</v>
      </c>
      <c r="I67" s="144">
        <v>4203117</v>
      </c>
      <c r="J67" s="144">
        <v>169596.37863592501</v>
      </c>
      <c r="K67" s="144">
        <v>122338</v>
      </c>
      <c r="L67" s="144">
        <v>3588.2887336949998</v>
      </c>
      <c r="M67" s="144">
        <v>179572</v>
      </c>
      <c r="N67" s="144">
        <v>5418.0996220300003</v>
      </c>
      <c r="O67" s="144">
        <v>9729507</v>
      </c>
      <c r="P67" s="144">
        <v>398923.6381939</v>
      </c>
      <c r="Q67" s="144">
        <v>6373</v>
      </c>
      <c r="R67" s="145">
        <v>259.06502542499999</v>
      </c>
    </row>
    <row r="68" spans="1:18">
      <c r="A68" s="40">
        <v>42156</v>
      </c>
      <c r="B68" s="144">
        <v>22</v>
      </c>
      <c r="C68" s="144">
        <v>50411</v>
      </c>
      <c r="D68" s="144">
        <v>2053.3796204999994</v>
      </c>
      <c r="E68" s="144">
        <v>10419</v>
      </c>
      <c r="F68" s="144">
        <v>245.76139827</v>
      </c>
      <c r="G68" s="144">
        <v>9507409</v>
      </c>
      <c r="H68" s="144">
        <v>399632.65999844996</v>
      </c>
      <c r="I68" s="144">
        <v>5316700</v>
      </c>
      <c r="J68" s="144">
        <v>213508.81827292498</v>
      </c>
      <c r="K68" s="144">
        <v>198110</v>
      </c>
      <c r="L68" s="144">
        <v>5511.5488468450003</v>
      </c>
      <c r="M68" s="144">
        <v>340627</v>
      </c>
      <c r="N68" s="144">
        <v>9247.851576654999</v>
      </c>
      <c r="O68" s="144">
        <v>15423676</v>
      </c>
      <c r="P68" s="144">
        <v>630200.01971364499</v>
      </c>
      <c r="Q68" s="144">
        <v>6022</v>
      </c>
      <c r="R68" s="145">
        <v>231.01390297500001</v>
      </c>
    </row>
    <row r="69" spans="1:18">
      <c r="A69" s="40">
        <v>42186</v>
      </c>
      <c r="B69" s="144">
        <v>23</v>
      </c>
      <c r="C69" s="144">
        <v>26905</v>
      </c>
      <c r="D69" s="144">
        <v>1128.500706</v>
      </c>
      <c r="E69" s="144">
        <v>6283</v>
      </c>
      <c r="F69" s="144">
        <v>167.62806812500003</v>
      </c>
      <c r="G69" s="144">
        <v>16780276</v>
      </c>
      <c r="H69" s="144">
        <v>720430.44595901994</v>
      </c>
      <c r="I69" s="144">
        <v>14296410</v>
      </c>
      <c r="J69" s="144">
        <v>588603.25954714511</v>
      </c>
      <c r="K69" s="144">
        <v>212540</v>
      </c>
      <c r="L69" s="144">
        <v>6069.0933456249995</v>
      </c>
      <c r="M69" s="144">
        <v>417703</v>
      </c>
      <c r="N69" s="144">
        <v>10802.586366874999</v>
      </c>
      <c r="O69" s="144">
        <v>31740117</v>
      </c>
      <c r="P69" s="144">
        <v>1327201.5139927899</v>
      </c>
      <c r="Q69" s="144">
        <v>5768</v>
      </c>
      <c r="R69" s="145">
        <v>229.74585622500001</v>
      </c>
    </row>
    <row r="70" spans="1:18">
      <c r="A70" s="40">
        <v>42217</v>
      </c>
      <c r="B70" s="144">
        <v>21</v>
      </c>
      <c r="C70" s="144">
        <v>19761</v>
      </c>
      <c r="D70" s="144">
        <v>817.51288650000004</v>
      </c>
      <c r="E70" s="144">
        <v>5371</v>
      </c>
      <c r="F70" s="144">
        <v>144.40941312499999</v>
      </c>
      <c r="G70" s="144">
        <v>9581623</v>
      </c>
      <c r="H70" s="144">
        <v>408638.55581999995</v>
      </c>
      <c r="I70" s="144">
        <v>5074511</v>
      </c>
      <c r="J70" s="144">
        <v>209210.11617982498</v>
      </c>
      <c r="K70" s="144">
        <v>126803</v>
      </c>
      <c r="L70" s="144">
        <v>3421.035469375</v>
      </c>
      <c r="M70" s="144">
        <v>162391</v>
      </c>
      <c r="N70" s="144">
        <v>4543.6669168750004</v>
      </c>
      <c r="O70" s="144">
        <v>14970460</v>
      </c>
      <c r="P70" s="144">
        <v>626775.29668570007</v>
      </c>
      <c r="Q70" s="144">
        <v>1022</v>
      </c>
      <c r="R70" s="145">
        <v>42.771668650000002</v>
      </c>
    </row>
    <row r="71" spans="1:18">
      <c r="A71" s="40">
        <v>42248</v>
      </c>
      <c r="B71" s="144">
        <v>20</v>
      </c>
      <c r="C71" s="144">
        <v>20747</v>
      </c>
      <c r="D71" s="144">
        <v>798.55111650000003</v>
      </c>
      <c r="E71" s="144">
        <v>4742</v>
      </c>
      <c r="F71" s="144">
        <v>92.849686250000005</v>
      </c>
      <c r="G71" s="144">
        <v>3394077</v>
      </c>
      <c r="H71" s="144">
        <v>134633.19780622501</v>
      </c>
      <c r="I71" s="144">
        <v>2451200</v>
      </c>
      <c r="J71" s="144">
        <v>89610.809579174995</v>
      </c>
      <c r="K71" s="144">
        <v>69293</v>
      </c>
      <c r="L71" s="144">
        <v>1901.3982012500001</v>
      </c>
      <c r="M71" s="144">
        <v>26344</v>
      </c>
      <c r="N71" s="144">
        <v>628.26680624999995</v>
      </c>
      <c r="O71" s="144">
        <v>5966403</v>
      </c>
      <c r="P71" s="144">
        <v>227665.07319565001</v>
      </c>
      <c r="Q71" s="144">
        <v>1609</v>
      </c>
      <c r="R71" s="145">
        <v>63.072075949999999</v>
      </c>
    </row>
    <row r="72" spans="1:18">
      <c r="A72" s="40">
        <v>42278</v>
      </c>
      <c r="B72" s="144">
        <v>20</v>
      </c>
      <c r="C72" s="144">
        <v>22040</v>
      </c>
      <c r="D72" s="144">
        <v>957.56607150000002</v>
      </c>
      <c r="E72" s="144">
        <v>2638</v>
      </c>
      <c r="F72" s="144">
        <v>52.004917249999998</v>
      </c>
      <c r="G72" s="144">
        <v>1051513</v>
      </c>
      <c r="H72" s="144">
        <v>44409.829785925001</v>
      </c>
      <c r="I72" s="144">
        <v>6946843</v>
      </c>
      <c r="J72" s="144">
        <v>274380.01390249998</v>
      </c>
      <c r="K72" s="144">
        <v>49309</v>
      </c>
      <c r="L72" s="144">
        <v>1416.1899370000001</v>
      </c>
      <c r="M72" s="144">
        <v>36781</v>
      </c>
      <c r="N72" s="144">
        <v>1060.90681475</v>
      </c>
      <c r="O72" s="144">
        <v>8109124</v>
      </c>
      <c r="P72" s="144">
        <v>322276.51142892498</v>
      </c>
      <c r="Q72" s="144">
        <v>4569</v>
      </c>
      <c r="R72" s="145">
        <v>243.67</v>
      </c>
    </row>
    <row r="73" spans="1:18">
      <c r="A73" s="40">
        <v>42309</v>
      </c>
      <c r="B73" s="144">
        <v>19</v>
      </c>
      <c r="C73" s="144">
        <v>7790</v>
      </c>
      <c r="D73" s="144">
        <v>405.44525199999998</v>
      </c>
      <c r="E73" s="144">
        <v>332</v>
      </c>
      <c r="F73" s="144">
        <v>16.301287500000001</v>
      </c>
      <c r="G73" s="144">
        <v>1488080</v>
      </c>
      <c r="H73" s="144">
        <v>79201.151707500001</v>
      </c>
      <c r="I73" s="144">
        <v>440825</v>
      </c>
      <c r="J73" s="144">
        <v>22410.361878799999</v>
      </c>
      <c r="K73" s="144">
        <v>37518</v>
      </c>
      <c r="L73" s="144">
        <v>1842.764678</v>
      </c>
      <c r="M73" s="144">
        <v>30652</v>
      </c>
      <c r="N73" s="144">
        <v>1650.23089375</v>
      </c>
      <c r="O73" s="144">
        <v>2005197</v>
      </c>
      <c r="P73" s="144">
        <v>105526.25569755</v>
      </c>
      <c r="Q73" s="144">
        <v>5229</v>
      </c>
      <c r="R73" s="145">
        <v>271.81</v>
      </c>
    </row>
    <row r="74" spans="1:18">
      <c r="A74" s="40">
        <v>42339</v>
      </c>
      <c r="B74" s="144">
        <v>22</v>
      </c>
      <c r="C74" s="144">
        <v>7353</v>
      </c>
      <c r="D74" s="144">
        <v>380.79839200000004</v>
      </c>
      <c r="E74" s="144">
        <v>551</v>
      </c>
      <c r="F74" s="144">
        <v>27.329914249999995</v>
      </c>
      <c r="G74" s="144">
        <v>1714077</v>
      </c>
      <c r="H74" s="144">
        <v>90212.845004899995</v>
      </c>
      <c r="I74" s="144">
        <v>465551</v>
      </c>
      <c r="J74" s="144">
        <v>23422.506762499997</v>
      </c>
      <c r="K74" s="144">
        <v>57044</v>
      </c>
      <c r="L74" s="144">
        <v>2964.5053351250003</v>
      </c>
      <c r="M74" s="144">
        <v>64064</v>
      </c>
      <c r="N74" s="144">
        <v>3279.5400057500001</v>
      </c>
      <c r="O74" s="144">
        <v>2308640</v>
      </c>
      <c r="P74" s="144">
        <v>120287.52541452501</v>
      </c>
      <c r="Q74" s="144">
        <v>4482</v>
      </c>
      <c r="R74" s="145">
        <v>235.44682</v>
      </c>
    </row>
    <row r="75" spans="1:18">
      <c r="A75" s="545" t="s">
        <v>374</v>
      </c>
    </row>
    <row r="76" spans="1:18">
      <c r="A76" s="93" t="s">
        <v>186</v>
      </c>
    </row>
    <row r="77" spans="1:18">
      <c r="A77" s="120"/>
    </row>
    <row r="78" spans="1:18">
      <c r="A78" s="295"/>
    </row>
    <row r="79" spans="1:18">
      <c r="A79" s="93"/>
    </row>
    <row r="83" spans="1:1">
      <c r="A83" s="120"/>
    </row>
  </sheetData>
  <mergeCells count="13">
    <mergeCell ref="A1:R1"/>
    <mergeCell ref="A2:A4"/>
    <mergeCell ref="B2:B4"/>
    <mergeCell ref="C2:D3"/>
    <mergeCell ref="E2:F3"/>
    <mergeCell ref="G2:J2"/>
    <mergeCell ref="K2:N2"/>
    <mergeCell ref="O2:P3"/>
    <mergeCell ref="Q2:R3"/>
    <mergeCell ref="G3:H3"/>
    <mergeCell ref="I3:J3"/>
    <mergeCell ref="K3:L3"/>
    <mergeCell ref="M3:N3"/>
  </mergeCells>
  <pageMargins left="0.45" right="0.2" top="0.75" bottom="0.75" header="0.3" footer="0.3"/>
  <pageSetup scale="90" orientation="landscape" r:id="rId1"/>
</worksheet>
</file>

<file path=xl/worksheets/sheet27.xml><?xml version="1.0" encoding="utf-8"?>
<worksheet xmlns="http://schemas.openxmlformats.org/spreadsheetml/2006/main" xmlns:r="http://schemas.openxmlformats.org/officeDocument/2006/relationships">
  <sheetPr>
    <tabColor rgb="FF92D050"/>
  </sheetPr>
  <dimension ref="A1:S90"/>
  <sheetViews>
    <sheetView workbookViewId="0">
      <pane ySplit="5" topLeftCell="A18" activePane="bottomLeft" state="frozen"/>
      <selection activeCell="O8" sqref="O8:O9"/>
      <selection pane="bottomLeft" activeCell="M23" sqref="M23"/>
    </sheetView>
  </sheetViews>
  <sheetFormatPr defaultRowHeight="12.75"/>
  <cols>
    <col min="1" max="1" width="7.6640625" style="88" customWidth="1"/>
    <col min="2" max="2" width="7.1640625" style="88" customWidth="1"/>
    <col min="3" max="3" width="10.33203125" style="88" customWidth="1"/>
    <col min="4" max="4" width="8.5" style="88" customWidth="1"/>
    <col min="5" max="5" width="10.6640625" style="88" customWidth="1"/>
    <col min="6" max="6" width="8.83203125" style="88" customWidth="1"/>
    <col min="7" max="7" width="11.6640625" style="88" customWidth="1"/>
    <col min="8" max="8" width="9" style="88" customWidth="1"/>
    <col min="9" max="9" width="10.33203125" style="88" customWidth="1"/>
    <col min="10" max="10" width="9.33203125" style="88" customWidth="1"/>
    <col min="11" max="11" width="9" style="88" customWidth="1"/>
    <col min="12" max="12" width="8.33203125" style="88" customWidth="1"/>
    <col min="13" max="13" width="8.83203125" style="88" customWidth="1"/>
    <col min="14" max="14" width="8.5" style="88" customWidth="1"/>
    <col min="15" max="15" width="11.33203125" style="88" customWidth="1"/>
    <col min="16" max="17" width="9" style="88" customWidth="1"/>
    <col min="18" max="18" width="8.33203125" style="88" customWidth="1"/>
    <col min="19" max="252" width="9.33203125" style="88"/>
    <col min="253" max="253" width="11.5" style="88" bestFit="1" customWidth="1"/>
    <col min="254" max="254" width="10.33203125" style="88" customWidth="1"/>
    <col min="255" max="255" width="14.1640625" style="88" customWidth="1"/>
    <col min="256" max="256" width="12.1640625" style="88" customWidth="1"/>
    <col min="257" max="257" width="14.83203125" style="88" customWidth="1"/>
    <col min="258" max="258" width="13.83203125" style="88" customWidth="1"/>
    <col min="259" max="259" width="14.33203125" style="88" customWidth="1"/>
    <col min="260" max="260" width="12.5" style="88" customWidth="1"/>
    <col min="261" max="261" width="16.1640625" style="88" customWidth="1"/>
    <col min="262" max="262" width="13.33203125" style="88" customWidth="1"/>
    <col min="263" max="263" width="13.6640625" style="88" customWidth="1"/>
    <col min="264" max="264" width="12.5" style="88" customWidth="1"/>
    <col min="265" max="265" width="13.6640625" style="88" customWidth="1"/>
    <col min="266" max="266" width="13.5" style="88" bestFit="1" customWidth="1"/>
    <col min="267" max="267" width="10" style="88" customWidth="1"/>
    <col min="268" max="268" width="8.1640625" style="88" customWidth="1"/>
    <col min="269" max="269" width="14.83203125" style="88" customWidth="1"/>
    <col min="270" max="270" width="14.33203125" style="88" customWidth="1"/>
    <col min="271" max="271" width="16.33203125" style="88" customWidth="1"/>
    <col min="272" max="272" width="13.5" style="88" customWidth="1"/>
    <col min="273" max="508" width="9.33203125" style="88"/>
    <col min="509" max="509" width="11.5" style="88" bestFit="1" customWidth="1"/>
    <col min="510" max="510" width="10.33203125" style="88" customWidth="1"/>
    <col min="511" max="511" width="14.1640625" style="88" customWidth="1"/>
    <col min="512" max="512" width="12.1640625" style="88" customWidth="1"/>
    <col min="513" max="513" width="14.83203125" style="88" customWidth="1"/>
    <col min="514" max="514" width="13.83203125" style="88" customWidth="1"/>
    <col min="515" max="515" width="14.33203125" style="88" customWidth="1"/>
    <col min="516" max="516" width="12.5" style="88" customWidth="1"/>
    <col min="517" max="517" width="16.1640625" style="88" customWidth="1"/>
    <col min="518" max="518" width="13.33203125" style="88" customWidth="1"/>
    <col min="519" max="519" width="13.6640625" style="88" customWidth="1"/>
    <col min="520" max="520" width="12.5" style="88" customWidth="1"/>
    <col min="521" max="521" width="13.6640625" style="88" customWidth="1"/>
    <col min="522" max="522" width="13.5" style="88" bestFit="1" customWidth="1"/>
    <col min="523" max="523" width="10" style="88" customWidth="1"/>
    <col min="524" max="524" width="8.1640625" style="88" customWidth="1"/>
    <col min="525" max="525" width="14.83203125" style="88" customWidth="1"/>
    <col min="526" max="526" width="14.33203125" style="88" customWidth="1"/>
    <col min="527" max="527" width="16.33203125" style="88" customWidth="1"/>
    <col min="528" max="528" width="13.5" style="88" customWidth="1"/>
    <col min="529" max="764" width="9.33203125" style="88"/>
    <col min="765" max="765" width="11.5" style="88" bestFit="1" customWidth="1"/>
    <col min="766" max="766" width="10.33203125" style="88" customWidth="1"/>
    <col min="767" max="767" width="14.1640625" style="88" customWidth="1"/>
    <col min="768" max="768" width="12.1640625" style="88" customWidth="1"/>
    <col min="769" max="769" width="14.83203125" style="88" customWidth="1"/>
    <col min="770" max="770" width="13.83203125" style="88" customWidth="1"/>
    <col min="771" max="771" width="14.33203125" style="88" customWidth="1"/>
    <col min="772" max="772" width="12.5" style="88" customWidth="1"/>
    <col min="773" max="773" width="16.1640625" style="88" customWidth="1"/>
    <col min="774" max="774" width="13.33203125" style="88" customWidth="1"/>
    <col min="775" max="775" width="13.6640625" style="88" customWidth="1"/>
    <col min="776" max="776" width="12.5" style="88" customWidth="1"/>
    <col min="777" max="777" width="13.6640625" style="88" customWidth="1"/>
    <col min="778" max="778" width="13.5" style="88" bestFit="1" customWidth="1"/>
    <col min="779" max="779" width="10" style="88" customWidth="1"/>
    <col min="780" max="780" width="8.1640625" style="88" customWidth="1"/>
    <col min="781" max="781" width="14.83203125" style="88" customWidth="1"/>
    <col min="782" max="782" width="14.33203125" style="88" customWidth="1"/>
    <col min="783" max="783" width="16.33203125" style="88" customWidth="1"/>
    <col min="784" max="784" width="13.5" style="88" customWidth="1"/>
    <col min="785" max="1020" width="9.33203125" style="88"/>
    <col min="1021" max="1021" width="11.5" style="88" bestFit="1" customWidth="1"/>
    <col min="1022" max="1022" width="10.33203125" style="88" customWidth="1"/>
    <col min="1023" max="1023" width="14.1640625" style="88" customWidth="1"/>
    <col min="1024" max="1024" width="12.1640625" style="88" customWidth="1"/>
    <col min="1025" max="1025" width="14.83203125" style="88" customWidth="1"/>
    <col min="1026" max="1026" width="13.83203125" style="88" customWidth="1"/>
    <col min="1027" max="1027" width="14.33203125" style="88" customWidth="1"/>
    <col min="1028" max="1028" width="12.5" style="88" customWidth="1"/>
    <col min="1029" max="1029" width="16.1640625" style="88" customWidth="1"/>
    <col min="1030" max="1030" width="13.33203125" style="88" customWidth="1"/>
    <col min="1031" max="1031" width="13.6640625" style="88" customWidth="1"/>
    <col min="1032" max="1032" width="12.5" style="88" customWidth="1"/>
    <col min="1033" max="1033" width="13.6640625" style="88" customWidth="1"/>
    <col min="1034" max="1034" width="13.5" style="88" bestFit="1" customWidth="1"/>
    <col min="1035" max="1035" width="10" style="88" customWidth="1"/>
    <col min="1036" max="1036" width="8.1640625" style="88" customWidth="1"/>
    <col min="1037" max="1037" width="14.83203125" style="88" customWidth="1"/>
    <col min="1038" max="1038" width="14.33203125" style="88" customWidth="1"/>
    <col min="1039" max="1039" width="16.33203125" style="88" customWidth="1"/>
    <col min="1040" max="1040" width="13.5" style="88" customWidth="1"/>
    <col min="1041" max="1276" width="9.33203125" style="88"/>
    <col min="1277" max="1277" width="11.5" style="88" bestFit="1" customWidth="1"/>
    <col min="1278" max="1278" width="10.33203125" style="88" customWidth="1"/>
    <col min="1279" max="1279" width="14.1640625" style="88" customWidth="1"/>
    <col min="1280" max="1280" width="12.1640625" style="88" customWidth="1"/>
    <col min="1281" max="1281" width="14.83203125" style="88" customWidth="1"/>
    <col min="1282" max="1282" width="13.83203125" style="88" customWidth="1"/>
    <col min="1283" max="1283" width="14.33203125" style="88" customWidth="1"/>
    <col min="1284" max="1284" width="12.5" style="88" customWidth="1"/>
    <col min="1285" max="1285" width="16.1640625" style="88" customWidth="1"/>
    <col min="1286" max="1286" width="13.33203125" style="88" customWidth="1"/>
    <col min="1287" max="1287" width="13.6640625" style="88" customWidth="1"/>
    <col min="1288" max="1288" width="12.5" style="88" customWidth="1"/>
    <col min="1289" max="1289" width="13.6640625" style="88" customWidth="1"/>
    <col min="1290" max="1290" width="13.5" style="88" bestFit="1" customWidth="1"/>
    <col min="1291" max="1291" width="10" style="88" customWidth="1"/>
    <col min="1292" max="1292" width="8.1640625" style="88" customWidth="1"/>
    <col min="1293" max="1293" width="14.83203125" style="88" customWidth="1"/>
    <col min="1294" max="1294" width="14.33203125" style="88" customWidth="1"/>
    <col min="1295" max="1295" width="16.33203125" style="88" customWidth="1"/>
    <col min="1296" max="1296" width="13.5" style="88" customWidth="1"/>
    <col min="1297" max="1532" width="9.33203125" style="88"/>
    <col min="1533" max="1533" width="11.5" style="88" bestFit="1" customWidth="1"/>
    <col min="1534" max="1534" width="10.33203125" style="88" customWidth="1"/>
    <col min="1535" max="1535" width="14.1640625" style="88" customWidth="1"/>
    <col min="1536" max="1536" width="12.1640625" style="88" customWidth="1"/>
    <col min="1537" max="1537" width="14.83203125" style="88" customWidth="1"/>
    <col min="1538" max="1538" width="13.83203125" style="88" customWidth="1"/>
    <col min="1539" max="1539" width="14.33203125" style="88" customWidth="1"/>
    <col min="1540" max="1540" width="12.5" style="88" customWidth="1"/>
    <col min="1541" max="1541" width="16.1640625" style="88" customWidth="1"/>
    <col min="1542" max="1542" width="13.33203125" style="88" customWidth="1"/>
    <col min="1543" max="1543" width="13.6640625" style="88" customWidth="1"/>
    <col min="1544" max="1544" width="12.5" style="88" customWidth="1"/>
    <col min="1545" max="1545" width="13.6640625" style="88" customWidth="1"/>
    <col min="1546" max="1546" width="13.5" style="88" bestFit="1" customWidth="1"/>
    <col min="1547" max="1547" width="10" style="88" customWidth="1"/>
    <col min="1548" max="1548" width="8.1640625" style="88" customWidth="1"/>
    <col min="1549" max="1549" width="14.83203125" style="88" customWidth="1"/>
    <col min="1550" max="1550" width="14.33203125" style="88" customWidth="1"/>
    <col min="1551" max="1551" width="16.33203125" style="88" customWidth="1"/>
    <col min="1552" max="1552" width="13.5" style="88" customWidth="1"/>
    <col min="1553" max="1788" width="9.33203125" style="88"/>
    <col min="1789" max="1789" width="11.5" style="88" bestFit="1" customWidth="1"/>
    <col min="1790" max="1790" width="10.33203125" style="88" customWidth="1"/>
    <col min="1791" max="1791" width="14.1640625" style="88" customWidth="1"/>
    <col min="1792" max="1792" width="12.1640625" style="88" customWidth="1"/>
    <col min="1793" max="1793" width="14.83203125" style="88" customWidth="1"/>
    <col min="1794" max="1794" width="13.83203125" style="88" customWidth="1"/>
    <col min="1795" max="1795" width="14.33203125" style="88" customWidth="1"/>
    <col min="1796" max="1796" width="12.5" style="88" customWidth="1"/>
    <col min="1797" max="1797" width="16.1640625" style="88" customWidth="1"/>
    <col min="1798" max="1798" width="13.33203125" style="88" customWidth="1"/>
    <col min="1799" max="1799" width="13.6640625" style="88" customWidth="1"/>
    <col min="1800" max="1800" width="12.5" style="88" customWidth="1"/>
    <col min="1801" max="1801" width="13.6640625" style="88" customWidth="1"/>
    <col min="1802" max="1802" width="13.5" style="88" bestFit="1" customWidth="1"/>
    <col min="1803" max="1803" width="10" style="88" customWidth="1"/>
    <col min="1804" max="1804" width="8.1640625" style="88" customWidth="1"/>
    <col min="1805" max="1805" width="14.83203125" style="88" customWidth="1"/>
    <col min="1806" max="1806" width="14.33203125" style="88" customWidth="1"/>
    <col min="1807" max="1807" width="16.33203125" style="88" customWidth="1"/>
    <col min="1808" max="1808" width="13.5" style="88" customWidth="1"/>
    <col min="1809" max="2044" width="9.33203125" style="88"/>
    <col min="2045" max="2045" width="11.5" style="88" bestFit="1" customWidth="1"/>
    <col min="2046" max="2046" width="10.33203125" style="88" customWidth="1"/>
    <col min="2047" max="2047" width="14.1640625" style="88" customWidth="1"/>
    <col min="2048" max="2048" width="12.1640625" style="88" customWidth="1"/>
    <col min="2049" max="2049" width="14.83203125" style="88" customWidth="1"/>
    <col min="2050" max="2050" width="13.83203125" style="88" customWidth="1"/>
    <col min="2051" max="2051" width="14.33203125" style="88" customWidth="1"/>
    <col min="2052" max="2052" width="12.5" style="88" customWidth="1"/>
    <col min="2053" max="2053" width="16.1640625" style="88" customWidth="1"/>
    <col min="2054" max="2054" width="13.33203125" style="88" customWidth="1"/>
    <col min="2055" max="2055" width="13.6640625" style="88" customWidth="1"/>
    <col min="2056" max="2056" width="12.5" style="88" customWidth="1"/>
    <col min="2057" max="2057" width="13.6640625" style="88" customWidth="1"/>
    <col min="2058" max="2058" width="13.5" style="88" bestFit="1" customWidth="1"/>
    <col min="2059" max="2059" width="10" style="88" customWidth="1"/>
    <col min="2060" max="2060" width="8.1640625" style="88" customWidth="1"/>
    <col min="2061" max="2061" width="14.83203125" style="88" customWidth="1"/>
    <col min="2062" max="2062" width="14.33203125" style="88" customWidth="1"/>
    <col min="2063" max="2063" width="16.33203125" style="88" customWidth="1"/>
    <col min="2064" max="2064" width="13.5" style="88" customWidth="1"/>
    <col min="2065" max="2300" width="9.33203125" style="88"/>
    <col min="2301" max="2301" width="11.5" style="88" bestFit="1" customWidth="1"/>
    <col min="2302" max="2302" width="10.33203125" style="88" customWidth="1"/>
    <col min="2303" max="2303" width="14.1640625" style="88" customWidth="1"/>
    <col min="2304" max="2304" width="12.1640625" style="88" customWidth="1"/>
    <col min="2305" max="2305" width="14.83203125" style="88" customWidth="1"/>
    <col min="2306" max="2306" width="13.83203125" style="88" customWidth="1"/>
    <col min="2307" max="2307" width="14.33203125" style="88" customWidth="1"/>
    <col min="2308" max="2308" width="12.5" style="88" customWidth="1"/>
    <col min="2309" max="2309" width="16.1640625" style="88" customWidth="1"/>
    <col min="2310" max="2310" width="13.33203125" style="88" customWidth="1"/>
    <col min="2311" max="2311" width="13.6640625" style="88" customWidth="1"/>
    <col min="2312" max="2312" width="12.5" style="88" customWidth="1"/>
    <col min="2313" max="2313" width="13.6640625" style="88" customWidth="1"/>
    <col min="2314" max="2314" width="13.5" style="88" bestFit="1" customWidth="1"/>
    <col min="2315" max="2315" width="10" style="88" customWidth="1"/>
    <col min="2316" max="2316" width="8.1640625" style="88" customWidth="1"/>
    <col min="2317" max="2317" width="14.83203125" style="88" customWidth="1"/>
    <col min="2318" max="2318" width="14.33203125" style="88" customWidth="1"/>
    <col min="2319" max="2319" width="16.33203125" style="88" customWidth="1"/>
    <col min="2320" max="2320" width="13.5" style="88" customWidth="1"/>
    <col min="2321" max="2556" width="9.33203125" style="88"/>
    <col min="2557" max="2557" width="11.5" style="88" bestFit="1" customWidth="1"/>
    <col min="2558" max="2558" width="10.33203125" style="88" customWidth="1"/>
    <col min="2559" max="2559" width="14.1640625" style="88" customWidth="1"/>
    <col min="2560" max="2560" width="12.1640625" style="88" customWidth="1"/>
    <col min="2561" max="2561" width="14.83203125" style="88" customWidth="1"/>
    <col min="2562" max="2562" width="13.83203125" style="88" customWidth="1"/>
    <col min="2563" max="2563" width="14.33203125" style="88" customWidth="1"/>
    <col min="2564" max="2564" width="12.5" style="88" customWidth="1"/>
    <col min="2565" max="2565" width="16.1640625" style="88" customWidth="1"/>
    <col min="2566" max="2566" width="13.33203125" style="88" customWidth="1"/>
    <col min="2567" max="2567" width="13.6640625" style="88" customWidth="1"/>
    <col min="2568" max="2568" width="12.5" style="88" customWidth="1"/>
    <col min="2569" max="2569" width="13.6640625" style="88" customWidth="1"/>
    <col min="2570" max="2570" width="13.5" style="88" bestFit="1" customWidth="1"/>
    <col min="2571" max="2571" width="10" style="88" customWidth="1"/>
    <col min="2572" max="2572" width="8.1640625" style="88" customWidth="1"/>
    <col min="2573" max="2573" width="14.83203125" style="88" customWidth="1"/>
    <col min="2574" max="2574" width="14.33203125" style="88" customWidth="1"/>
    <col min="2575" max="2575" width="16.33203125" style="88" customWidth="1"/>
    <col min="2576" max="2576" width="13.5" style="88" customWidth="1"/>
    <col min="2577" max="2812" width="9.33203125" style="88"/>
    <col min="2813" max="2813" width="11.5" style="88" bestFit="1" customWidth="1"/>
    <col min="2814" max="2814" width="10.33203125" style="88" customWidth="1"/>
    <col min="2815" max="2815" width="14.1640625" style="88" customWidth="1"/>
    <col min="2816" max="2816" width="12.1640625" style="88" customWidth="1"/>
    <col min="2817" max="2817" width="14.83203125" style="88" customWidth="1"/>
    <col min="2818" max="2818" width="13.83203125" style="88" customWidth="1"/>
    <col min="2819" max="2819" width="14.33203125" style="88" customWidth="1"/>
    <col min="2820" max="2820" width="12.5" style="88" customWidth="1"/>
    <col min="2821" max="2821" width="16.1640625" style="88" customWidth="1"/>
    <col min="2822" max="2822" width="13.33203125" style="88" customWidth="1"/>
    <col min="2823" max="2823" width="13.6640625" style="88" customWidth="1"/>
    <col min="2824" max="2824" width="12.5" style="88" customWidth="1"/>
    <col min="2825" max="2825" width="13.6640625" style="88" customWidth="1"/>
    <col min="2826" max="2826" width="13.5" style="88" bestFit="1" customWidth="1"/>
    <col min="2827" max="2827" width="10" style="88" customWidth="1"/>
    <col min="2828" max="2828" width="8.1640625" style="88" customWidth="1"/>
    <col min="2829" max="2829" width="14.83203125" style="88" customWidth="1"/>
    <col min="2830" max="2830" width="14.33203125" style="88" customWidth="1"/>
    <col min="2831" max="2831" width="16.33203125" style="88" customWidth="1"/>
    <col min="2832" max="2832" width="13.5" style="88" customWidth="1"/>
    <col min="2833" max="3068" width="9.33203125" style="88"/>
    <col min="3069" max="3069" width="11.5" style="88" bestFit="1" customWidth="1"/>
    <col min="3070" max="3070" width="10.33203125" style="88" customWidth="1"/>
    <col min="3071" max="3071" width="14.1640625" style="88" customWidth="1"/>
    <col min="3072" max="3072" width="12.1640625" style="88" customWidth="1"/>
    <col min="3073" max="3073" width="14.83203125" style="88" customWidth="1"/>
    <col min="3074" max="3074" width="13.83203125" style="88" customWidth="1"/>
    <col min="3075" max="3075" width="14.33203125" style="88" customWidth="1"/>
    <col min="3076" max="3076" width="12.5" style="88" customWidth="1"/>
    <col min="3077" max="3077" width="16.1640625" style="88" customWidth="1"/>
    <col min="3078" max="3078" width="13.33203125" style="88" customWidth="1"/>
    <col min="3079" max="3079" width="13.6640625" style="88" customWidth="1"/>
    <col min="3080" max="3080" width="12.5" style="88" customWidth="1"/>
    <col min="3081" max="3081" width="13.6640625" style="88" customWidth="1"/>
    <col min="3082" max="3082" width="13.5" style="88" bestFit="1" customWidth="1"/>
    <col min="3083" max="3083" width="10" style="88" customWidth="1"/>
    <col min="3084" max="3084" width="8.1640625" style="88" customWidth="1"/>
    <col min="3085" max="3085" width="14.83203125" style="88" customWidth="1"/>
    <col min="3086" max="3086" width="14.33203125" style="88" customWidth="1"/>
    <col min="3087" max="3087" width="16.33203125" style="88" customWidth="1"/>
    <col min="3088" max="3088" width="13.5" style="88" customWidth="1"/>
    <col min="3089" max="3324" width="9.33203125" style="88"/>
    <col min="3325" max="3325" width="11.5" style="88" bestFit="1" customWidth="1"/>
    <col min="3326" max="3326" width="10.33203125" style="88" customWidth="1"/>
    <col min="3327" max="3327" width="14.1640625" style="88" customWidth="1"/>
    <col min="3328" max="3328" width="12.1640625" style="88" customWidth="1"/>
    <col min="3329" max="3329" width="14.83203125" style="88" customWidth="1"/>
    <col min="3330" max="3330" width="13.83203125" style="88" customWidth="1"/>
    <col min="3331" max="3331" width="14.33203125" style="88" customWidth="1"/>
    <col min="3332" max="3332" width="12.5" style="88" customWidth="1"/>
    <col min="3333" max="3333" width="16.1640625" style="88" customWidth="1"/>
    <col min="3334" max="3334" width="13.33203125" style="88" customWidth="1"/>
    <col min="3335" max="3335" width="13.6640625" style="88" customWidth="1"/>
    <col min="3336" max="3336" width="12.5" style="88" customWidth="1"/>
    <col min="3337" max="3337" width="13.6640625" style="88" customWidth="1"/>
    <col min="3338" max="3338" width="13.5" style="88" bestFit="1" customWidth="1"/>
    <col min="3339" max="3339" width="10" style="88" customWidth="1"/>
    <col min="3340" max="3340" width="8.1640625" style="88" customWidth="1"/>
    <col min="3341" max="3341" width="14.83203125" style="88" customWidth="1"/>
    <col min="3342" max="3342" width="14.33203125" style="88" customWidth="1"/>
    <col min="3343" max="3343" width="16.33203125" style="88" customWidth="1"/>
    <col min="3344" max="3344" width="13.5" style="88" customWidth="1"/>
    <col min="3345" max="3580" width="9.33203125" style="88"/>
    <col min="3581" max="3581" width="11.5" style="88" bestFit="1" customWidth="1"/>
    <col min="3582" max="3582" width="10.33203125" style="88" customWidth="1"/>
    <col min="3583" max="3583" width="14.1640625" style="88" customWidth="1"/>
    <col min="3584" max="3584" width="12.1640625" style="88" customWidth="1"/>
    <col min="3585" max="3585" width="14.83203125" style="88" customWidth="1"/>
    <col min="3586" max="3586" width="13.83203125" style="88" customWidth="1"/>
    <col min="3587" max="3587" width="14.33203125" style="88" customWidth="1"/>
    <col min="3588" max="3588" width="12.5" style="88" customWidth="1"/>
    <col min="3589" max="3589" width="16.1640625" style="88" customWidth="1"/>
    <col min="3590" max="3590" width="13.33203125" style="88" customWidth="1"/>
    <col min="3591" max="3591" width="13.6640625" style="88" customWidth="1"/>
    <col min="3592" max="3592" width="12.5" style="88" customWidth="1"/>
    <col min="3593" max="3593" width="13.6640625" style="88" customWidth="1"/>
    <col min="3594" max="3594" width="13.5" style="88" bestFit="1" customWidth="1"/>
    <col min="3595" max="3595" width="10" style="88" customWidth="1"/>
    <col min="3596" max="3596" width="8.1640625" style="88" customWidth="1"/>
    <col min="3597" max="3597" width="14.83203125" style="88" customWidth="1"/>
    <col min="3598" max="3598" width="14.33203125" style="88" customWidth="1"/>
    <col min="3599" max="3599" width="16.33203125" style="88" customWidth="1"/>
    <col min="3600" max="3600" width="13.5" style="88" customWidth="1"/>
    <col min="3601" max="3836" width="9.33203125" style="88"/>
    <col min="3837" max="3837" width="11.5" style="88" bestFit="1" customWidth="1"/>
    <col min="3838" max="3838" width="10.33203125" style="88" customWidth="1"/>
    <col min="3839" max="3839" width="14.1640625" style="88" customWidth="1"/>
    <col min="3840" max="3840" width="12.1640625" style="88" customWidth="1"/>
    <col min="3841" max="3841" width="14.83203125" style="88" customWidth="1"/>
    <col min="3842" max="3842" width="13.83203125" style="88" customWidth="1"/>
    <col min="3843" max="3843" width="14.33203125" style="88" customWidth="1"/>
    <col min="3844" max="3844" width="12.5" style="88" customWidth="1"/>
    <col min="3845" max="3845" width="16.1640625" style="88" customWidth="1"/>
    <col min="3846" max="3846" width="13.33203125" style="88" customWidth="1"/>
    <col min="3847" max="3847" width="13.6640625" style="88" customWidth="1"/>
    <col min="3848" max="3848" width="12.5" style="88" customWidth="1"/>
    <col min="3849" max="3849" width="13.6640625" style="88" customWidth="1"/>
    <col min="3850" max="3850" width="13.5" style="88" bestFit="1" customWidth="1"/>
    <col min="3851" max="3851" width="10" style="88" customWidth="1"/>
    <col min="3852" max="3852" width="8.1640625" style="88" customWidth="1"/>
    <col min="3853" max="3853" width="14.83203125" style="88" customWidth="1"/>
    <col min="3854" max="3854" width="14.33203125" style="88" customWidth="1"/>
    <col min="3855" max="3855" width="16.33203125" style="88" customWidth="1"/>
    <col min="3856" max="3856" width="13.5" style="88" customWidth="1"/>
    <col min="3857" max="4092" width="9.33203125" style="88"/>
    <col min="4093" max="4093" width="11.5" style="88" bestFit="1" customWidth="1"/>
    <col min="4094" max="4094" width="10.33203125" style="88" customWidth="1"/>
    <col min="4095" max="4095" width="14.1640625" style="88" customWidth="1"/>
    <col min="4096" max="4096" width="12.1640625" style="88" customWidth="1"/>
    <col min="4097" max="4097" width="14.83203125" style="88" customWidth="1"/>
    <col min="4098" max="4098" width="13.83203125" style="88" customWidth="1"/>
    <col min="4099" max="4099" width="14.33203125" style="88" customWidth="1"/>
    <col min="4100" max="4100" width="12.5" style="88" customWidth="1"/>
    <col min="4101" max="4101" width="16.1640625" style="88" customWidth="1"/>
    <col min="4102" max="4102" width="13.33203125" style="88" customWidth="1"/>
    <col min="4103" max="4103" width="13.6640625" style="88" customWidth="1"/>
    <col min="4104" max="4104" width="12.5" style="88" customWidth="1"/>
    <col min="4105" max="4105" width="13.6640625" style="88" customWidth="1"/>
    <col min="4106" max="4106" width="13.5" style="88" bestFit="1" customWidth="1"/>
    <col min="4107" max="4107" width="10" style="88" customWidth="1"/>
    <col min="4108" max="4108" width="8.1640625" style="88" customWidth="1"/>
    <col min="4109" max="4109" width="14.83203125" style="88" customWidth="1"/>
    <col min="4110" max="4110" width="14.33203125" style="88" customWidth="1"/>
    <col min="4111" max="4111" width="16.33203125" style="88" customWidth="1"/>
    <col min="4112" max="4112" width="13.5" style="88" customWidth="1"/>
    <col min="4113" max="4348" width="9.33203125" style="88"/>
    <col min="4349" max="4349" width="11.5" style="88" bestFit="1" customWidth="1"/>
    <col min="4350" max="4350" width="10.33203125" style="88" customWidth="1"/>
    <col min="4351" max="4351" width="14.1640625" style="88" customWidth="1"/>
    <col min="4352" max="4352" width="12.1640625" style="88" customWidth="1"/>
    <col min="4353" max="4353" width="14.83203125" style="88" customWidth="1"/>
    <col min="4354" max="4354" width="13.83203125" style="88" customWidth="1"/>
    <col min="4355" max="4355" width="14.33203125" style="88" customWidth="1"/>
    <col min="4356" max="4356" width="12.5" style="88" customWidth="1"/>
    <col min="4357" max="4357" width="16.1640625" style="88" customWidth="1"/>
    <col min="4358" max="4358" width="13.33203125" style="88" customWidth="1"/>
    <col min="4359" max="4359" width="13.6640625" style="88" customWidth="1"/>
    <col min="4360" max="4360" width="12.5" style="88" customWidth="1"/>
    <col min="4361" max="4361" width="13.6640625" style="88" customWidth="1"/>
    <col min="4362" max="4362" width="13.5" style="88" bestFit="1" customWidth="1"/>
    <col min="4363" max="4363" width="10" style="88" customWidth="1"/>
    <col min="4364" max="4364" width="8.1640625" style="88" customWidth="1"/>
    <col min="4365" max="4365" width="14.83203125" style="88" customWidth="1"/>
    <col min="4366" max="4366" width="14.33203125" style="88" customWidth="1"/>
    <col min="4367" max="4367" width="16.33203125" style="88" customWidth="1"/>
    <col min="4368" max="4368" width="13.5" style="88" customWidth="1"/>
    <col min="4369" max="4604" width="9.33203125" style="88"/>
    <col min="4605" max="4605" width="11.5" style="88" bestFit="1" customWidth="1"/>
    <col min="4606" max="4606" width="10.33203125" style="88" customWidth="1"/>
    <col min="4607" max="4607" width="14.1640625" style="88" customWidth="1"/>
    <col min="4608" max="4608" width="12.1640625" style="88" customWidth="1"/>
    <col min="4609" max="4609" width="14.83203125" style="88" customWidth="1"/>
    <col min="4610" max="4610" width="13.83203125" style="88" customWidth="1"/>
    <col min="4611" max="4611" width="14.33203125" style="88" customWidth="1"/>
    <col min="4612" max="4612" width="12.5" style="88" customWidth="1"/>
    <col min="4613" max="4613" width="16.1640625" style="88" customWidth="1"/>
    <col min="4614" max="4614" width="13.33203125" style="88" customWidth="1"/>
    <col min="4615" max="4615" width="13.6640625" style="88" customWidth="1"/>
    <col min="4616" max="4616" width="12.5" style="88" customWidth="1"/>
    <col min="4617" max="4617" width="13.6640625" style="88" customWidth="1"/>
    <col min="4618" max="4618" width="13.5" style="88" bestFit="1" customWidth="1"/>
    <col min="4619" max="4619" width="10" style="88" customWidth="1"/>
    <col min="4620" max="4620" width="8.1640625" style="88" customWidth="1"/>
    <col min="4621" max="4621" width="14.83203125" style="88" customWidth="1"/>
    <col min="4622" max="4622" width="14.33203125" style="88" customWidth="1"/>
    <col min="4623" max="4623" width="16.33203125" style="88" customWidth="1"/>
    <col min="4624" max="4624" width="13.5" style="88" customWidth="1"/>
    <col min="4625" max="4860" width="9.33203125" style="88"/>
    <col min="4861" max="4861" width="11.5" style="88" bestFit="1" customWidth="1"/>
    <col min="4862" max="4862" width="10.33203125" style="88" customWidth="1"/>
    <col min="4863" max="4863" width="14.1640625" style="88" customWidth="1"/>
    <col min="4864" max="4864" width="12.1640625" style="88" customWidth="1"/>
    <col min="4865" max="4865" width="14.83203125" style="88" customWidth="1"/>
    <col min="4866" max="4866" width="13.83203125" style="88" customWidth="1"/>
    <col min="4867" max="4867" width="14.33203125" style="88" customWidth="1"/>
    <col min="4868" max="4868" width="12.5" style="88" customWidth="1"/>
    <col min="4869" max="4869" width="16.1640625" style="88" customWidth="1"/>
    <col min="4870" max="4870" width="13.33203125" style="88" customWidth="1"/>
    <col min="4871" max="4871" width="13.6640625" style="88" customWidth="1"/>
    <col min="4872" max="4872" width="12.5" style="88" customWidth="1"/>
    <col min="4873" max="4873" width="13.6640625" style="88" customWidth="1"/>
    <col min="4874" max="4874" width="13.5" style="88" bestFit="1" customWidth="1"/>
    <col min="4875" max="4875" width="10" style="88" customWidth="1"/>
    <col min="4876" max="4876" width="8.1640625" style="88" customWidth="1"/>
    <col min="4877" max="4877" width="14.83203125" style="88" customWidth="1"/>
    <col min="4878" max="4878" width="14.33203125" style="88" customWidth="1"/>
    <col min="4879" max="4879" width="16.33203125" style="88" customWidth="1"/>
    <col min="4880" max="4880" width="13.5" style="88" customWidth="1"/>
    <col min="4881" max="5116" width="9.33203125" style="88"/>
    <col min="5117" max="5117" width="11.5" style="88" bestFit="1" customWidth="1"/>
    <col min="5118" max="5118" width="10.33203125" style="88" customWidth="1"/>
    <col min="5119" max="5119" width="14.1640625" style="88" customWidth="1"/>
    <col min="5120" max="5120" width="12.1640625" style="88" customWidth="1"/>
    <col min="5121" max="5121" width="14.83203125" style="88" customWidth="1"/>
    <col min="5122" max="5122" width="13.83203125" style="88" customWidth="1"/>
    <col min="5123" max="5123" width="14.33203125" style="88" customWidth="1"/>
    <col min="5124" max="5124" width="12.5" style="88" customWidth="1"/>
    <col min="5125" max="5125" width="16.1640625" style="88" customWidth="1"/>
    <col min="5126" max="5126" width="13.33203125" style="88" customWidth="1"/>
    <col min="5127" max="5127" width="13.6640625" style="88" customWidth="1"/>
    <col min="5128" max="5128" width="12.5" style="88" customWidth="1"/>
    <col min="5129" max="5129" width="13.6640625" style="88" customWidth="1"/>
    <col min="5130" max="5130" width="13.5" style="88" bestFit="1" customWidth="1"/>
    <col min="5131" max="5131" width="10" style="88" customWidth="1"/>
    <col min="5132" max="5132" width="8.1640625" style="88" customWidth="1"/>
    <col min="5133" max="5133" width="14.83203125" style="88" customWidth="1"/>
    <col min="5134" max="5134" width="14.33203125" style="88" customWidth="1"/>
    <col min="5135" max="5135" width="16.33203125" style="88" customWidth="1"/>
    <col min="5136" max="5136" width="13.5" style="88" customWidth="1"/>
    <col min="5137" max="5372" width="9.33203125" style="88"/>
    <col min="5373" max="5373" width="11.5" style="88" bestFit="1" customWidth="1"/>
    <col min="5374" max="5374" width="10.33203125" style="88" customWidth="1"/>
    <col min="5375" max="5375" width="14.1640625" style="88" customWidth="1"/>
    <col min="5376" max="5376" width="12.1640625" style="88" customWidth="1"/>
    <col min="5377" max="5377" width="14.83203125" style="88" customWidth="1"/>
    <col min="5378" max="5378" width="13.83203125" style="88" customWidth="1"/>
    <col min="5379" max="5379" width="14.33203125" style="88" customWidth="1"/>
    <col min="5380" max="5380" width="12.5" style="88" customWidth="1"/>
    <col min="5381" max="5381" width="16.1640625" style="88" customWidth="1"/>
    <col min="5382" max="5382" width="13.33203125" style="88" customWidth="1"/>
    <col min="5383" max="5383" width="13.6640625" style="88" customWidth="1"/>
    <col min="5384" max="5384" width="12.5" style="88" customWidth="1"/>
    <col min="5385" max="5385" width="13.6640625" style="88" customWidth="1"/>
    <col min="5386" max="5386" width="13.5" style="88" bestFit="1" customWidth="1"/>
    <col min="5387" max="5387" width="10" style="88" customWidth="1"/>
    <col min="5388" max="5388" width="8.1640625" style="88" customWidth="1"/>
    <col min="5389" max="5389" width="14.83203125" style="88" customWidth="1"/>
    <col min="5390" max="5390" width="14.33203125" style="88" customWidth="1"/>
    <col min="5391" max="5391" width="16.33203125" style="88" customWidth="1"/>
    <col min="5392" max="5392" width="13.5" style="88" customWidth="1"/>
    <col min="5393" max="5628" width="9.33203125" style="88"/>
    <col min="5629" max="5629" width="11.5" style="88" bestFit="1" customWidth="1"/>
    <col min="5630" max="5630" width="10.33203125" style="88" customWidth="1"/>
    <col min="5631" max="5631" width="14.1640625" style="88" customWidth="1"/>
    <col min="5632" max="5632" width="12.1640625" style="88" customWidth="1"/>
    <col min="5633" max="5633" width="14.83203125" style="88" customWidth="1"/>
    <col min="5634" max="5634" width="13.83203125" style="88" customWidth="1"/>
    <col min="5635" max="5635" width="14.33203125" style="88" customWidth="1"/>
    <col min="5636" max="5636" width="12.5" style="88" customWidth="1"/>
    <col min="5637" max="5637" width="16.1640625" style="88" customWidth="1"/>
    <col min="5638" max="5638" width="13.33203125" style="88" customWidth="1"/>
    <col min="5639" max="5639" width="13.6640625" style="88" customWidth="1"/>
    <col min="5640" max="5640" width="12.5" style="88" customWidth="1"/>
    <col min="5641" max="5641" width="13.6640625" style="88" customWidth="1"/>
    <col min="5642" max="5642" width="13.5" style="88" bestFit="1" customWidth="1"/>
    <col min="5643" max="5643" width="10" style="88" customWidth="1"/>
    <col min="5644" max="5644" width="8.1640625" style="88" customWidth="1"/>
    <col min="5645" max="5645" width="14.83203125" style="88" customWidth="1"/>
    <col min="5646" max="5646" width="14.33203125" style="88" customWidth="1"/>
    <col min="5647" max="5647" width="16.33203125" style="88" customWidth="1"/>
    <col min="5648" max="5648" width="13.5" style="88" customWidth="1"/>
    <col min="5649" max="5884" width="9.33203125" style="88"/>
    <col min="5885" max="5885" width="11.5" style="88" bestFit="1" customWidth="1"/>
    <col min="5886" max="5886" width="10.33203125" style="88" customWidth="1"/>
    <col min="5887" max="5887" width="14.1640625" style="88" customWidth="1"/>
    <col min="5888" max="5888" width="12.1640625" style="88" customWidth="1"/>
    <col min="5889" max="5889" width="14.83203125" style="88" customWidth="1"/>
    <col min="5890" max="5890" width="13.83203125" style="88" customWidth="1"/>
    <col min="5891" max="5891" width="14.33203125" style="88" customWidth="1"/>
    <col min="5892" max="5892" width="12.5" style="88" customWidth="1"/>
    <col min="5893" max="5893" width="16.1640625" style="88" customWidth="1"/>
    <col min="5894" max="5894" width="13.33203125" style="88" customWidth="1"/>
    <col min="5895" max="5895" width="13.6640625" style="88" customWidth="1"/>
    <col min="5896" max="5896" width="12.5" style="88" customWidth="1"/>
    <col min="5897" max="5897" width="13.6640625" style="88" customWidth="1"/>
    <col min="5898" max="5898" width="13.5" style="88" bestFit="1" customWidth="1"/>
    <col min="5899" max="5899" width="10" style="88" customWidth="1"/>
    <col min="5900" max="5900" width="8.1640625" style="88" customWidth="1"/>
    <col min="5901" max="5901" width="14.83203125" style="88" customWidth="1"/>
    <col min="5902" max="5902" width="14.33203125" style="88" customWidth="1"/>
    <col min="5903" max="5903" width="16.33203125" style="88" customWidth="1"/>
    <col min="5904" max="5904" width="13.5" style="88" customWidth="1"/>
    <col min="5905" max="6140" width="9.33203125" style="88"/>
    <col min="6141" max="6141" width="11.5" style="88" bestFit="1" customWidth="1"/>
    <col min="6142" max="6142" width="10.33203125" style="88" customWidth="1"/>
    <col min="6143" max="6143" width="14.1640625" style="88" customWidth="1"/>
    <col min="6144" max="6144" width="12.1640625" style="88" customWidth="1"/>
    <col min="6145" max="6145" width="14.83203125" style="88" customWidth="1"/>
    <col min="6146" max="6146" width="13.83203125" style="88" customWidth="1"/>
    <col min="6147" max="6147" width="14.33203125" style="88" customWidth="1"/>
    <col min="6148" max="6148" width="12.5" style="88" customWidth="1"/>
    <col min="6149" max="6149" width="16.1640625" style="88" customWidth="1"/>
    <col min="6150" max="6150" width="13.33203125" style="88" customWidth="1"/>
    <col min="6151" max="6151" width="13.6640625" style="88" customWidth="1"/>
    <col min="6152" max="6152" width="12.5" style="88" customWidth="1"/>
    <col min="6153" max="6153" width="13.6640625" style="88" customWidth="1"/>
    <col min="6154" max="6154" width="13.5" style="88" bestFit="1" customWidth="1"/>
    <col min="6155" max="6155" width="10" style="88" customWidth="1"/>
    <col min="6156" max="6156" width="8.1640625" style="88" customWidth="1"/>
    <col min="6157" max="6157" width="14.83203125" style="88" customWidth="1"/>
    <col min="6158" max="6158" width="14.33203125" style="88" customWidth="1"/>
    <col min="6159" max="6159" width="16.33203125" style="88" customWidth="1"/>
    <col min="6160" max="6160" width="13.5" style="88" customWidth="1"/>
    <col min="6161" max="6396" width="9.33203125" style="88"/>
    <col min="6397" max="6397" width="11.5" style="88" bestFit="1" customWidth="1"/>
    <col min="6398" max="6398" width="10.33203125" style="88" customWidth="1"/>
    <col min="6399" max="6399" width="14.1640625" style="88" customWidth="1"/>
    <col min="6400" max="6400" width="12.1640625" style="88" customWidth="1"/>
    <col min="6401" max="6401" width="14.83203125" style="88" customWidth="1"/>
    <col min="6402" max="6402" width="13.83203125" style="88" customWidth="1"/>
    <col min="6403" max="6403" width="14.33203125" style="88" customWidth="1"/>
    <col min="6404" max="6404" width="12.5" style="88" customWidth="1"/>
    <col min="6405" max="6405" width="16.1640625" style="88" customWidth="1"/>
    <col min="6406" max="6406" width="13.33203125" style="88" customWidth="1"/>
    <col min="6407" max="6407" width="13.6640625" style="88" customWidth="1"/>
    <col min="6408" max="6408" width="12.5" style="88" customWidth="1"/>
    <col min="6409" max="6409" width="13.6640625" style="88" customWidth="1"/>
    <col min="6410" max="6410" width="13.5" style="88" bestFit="1" customWidth="1"/>
    <col min="6411" max="6411" width="10" style="88" customWidth="1"/>
    <col min="6412" max="6412" width="8.1640625" style="88" customWidth="1"/>
    <col min="6413" max="6413" width="14.83203125" style="88" customWidth="1"/>
    <col min="6414" max="6414" width="14.33203125" style="88" customWidth="1"/>
    <col min="6415" max="6415" width="16.33203125" style="88" customWidth="1"/>
    <col min="6416" max="6416" width="13.5" style="88" customWidth="1"/>
    <col min="6417" max="6652" width="9.33203125" style="88"/>
    <col min="6653" max="6653" width="11.5" style="88" bestFit="1" customWidth="1"/>
    <col min="6654" max="6654" width="10.33203125" style="88" customWidth="1"/>
    <col min="6655" max="6655" width="14.1640625" style="88" customWidth="1"/>
    <col min="6656" max="6656" width="12.1640625" style="88" customWidth="1"/>
    <col min="6657" max="6657" width="14.83203125" style="88" customWidth="1"/>
    <col min="6658" max="6658" width="13.83203125" style="88" customWidth="1"/>
    <col min="6659" max="6659" width="14.33203125" style="88" customWidth="1"/>
    <col min="6660" max="6660" width="12.5" style="88" customWidth="1"/>
    <col min="6661" max="6661" width="16.1640625" style="88" customWidth="1"/>
    <col min="6662" max="6662" width="13.33203125" style="88" customWidth="1"/>
    <col min="6663" max="6663" width="13.6640625" style="88" customWidth="1"/>
    <col min="6664" max="6664" width="12.5" style="88" customWidth="1"/>
    <col min="6665" max="6665" width="13.6640625" style="88" customWidth="1"/>
    <col min="6666" max="6666" width="13.5" style="88" bestFit="1" customWidth="1"/>
    <col min="6667" max="6667" width="10" style="88" customWidth="1"/>
    <col min="6668" max="6668" width="8.1640625" style="88" customWidth="1"/>
    <col min="6669" max="6669" width="14.83203125" style="88" customWidth="1"/>
    <col min="6670" max="6670" width="14.33203125" style="88" customWidth="1"/>
    <col min="6671" max="6671" width="16.33203125" style="88" customWidth="1"/>
    <col min="6672" max="6672" width="13.5" style="88" customWidth="1"/>
    <col min="6673" max="6908" width="9.33203125" style="88"/>
    <col min="6909" max="6909" width="11.5" style="88" bestFit="1" customWidth="1"/>
    <col min="6910" max="6910" width="10.33203125" style="88" customWidth="1"/>
    <col min="6911" max="6911" width="14.1640625" style="88" customWidth="1"/>
    <col min="6912" max="6912" width="12.1640625" style="88" customWidth="1"/>
    <col min="6913" max="6913" width="14.83203125" style="88" customWidth="1"/>
    <col min="6914" max="6914" width="13.83203125" style="88" customWidth="1"/>
    <col min="6915" max="6915" width="14.33203125" style="88" customWidth="1"/>
    <col min="6916" max="6916" width="12.5" style="88" customWidth="1"/>
    <col min="6917" max="6917" width="16.1640625" style="88" customWidth="1"/>
    <col min="6918" max="6918" width="13.33203125" style="88" customWidth="1"/>
    <col min="6919" max="6919" width="13.6640625" style="88" customWidth="1"/>
    <col min="6920" max="6920" width="12.5" style="88" customWidth="1"/>
    <col min="6921" max="6921" width="13.6640625" style="88" customWidth="1"/>
    <col min="6922" max="6922" width="13.5" style="88" bestFit="1" customWidth="1"/>
    <col min="6923" max="6923" width="10" style="88" customWidth="1"/>
    <col min="6924" max="6924" width="8.1640625" style="88" customWidth="1"/>
    <col min="6925" max="6925" width="14.83203125" style="88" customWidth="1"/>
    <col min="6926" max="6926" width="14.33203125" style="88" customWidth="1"/>
    <col min="6927" max="6927" width="16.33203125" style="88" customWidth="1"/>
    <col min="6928" max="6928" width="13.5" style="88" customWidth="1"/>
    <col min="6929" max="7164" width="9.33203125" style="88"/>
    <col min="7165" max="7165" width="11.5" style="88" bestFit="1" customWidth="1"/>
    <col min="7166" max="7166" width="10.33203125" style="88" customWidth="1"/>
    <col min="7167" max="7167" width="14.1640625" style="88" customWidth="1"/>
    <col min="7168" max="7168" width="12.1640625" style="88" customWidth="1"/>
    <col min="7169" max="7169" width="14.83203125" style="88" customWidth="1"/>
    <col min="7170" max="7170" width="13.83203125" style="88" customWidth="1"/>
    <col min="7171" max="7171" width="14.33203125" style="88" customWidth="1"/>
    <col min="7172" max="7172" width="12.5" style="88" customWidth="1"/>
    <col min="7173" max="7173" width="16.1640625" style="88" customWidth="1"/>
    <col min="7174" max="7174" width="13.33203125" style="88" customWidth="1"/>
    <col min="7175" max="7175" width="13.6640625" style="88" customWidth="1"/>
    <col min="7176" max="7176" width="12.5" style="88" customWidth="1"/>
    <col min="7177" max="7177" width="13.6640625" style="88" customWidth="1"/>
    <col min="7178" max="7178" width="13.5" style="88" bestFit="1" customWidth="1"/>
    <col min="7179" max="7179" width="10" style="88" customWidth="1"/>
    <col min="7180" max="7180" width="8.1640625" style="88" customWidth="1"/>
    <col min="7181" max="7181" width="14.83203125" style="88" customWidth="1"/>
    <col min="7182" max="7182" width="14.33203125" style="88" customWidth="1"/>
    <col min="7183" max="7183" width="16.33203125" style="88" customWidth="1"/>
    <col min="7184" max="7184" width="13.5" style="88" customWidth="1"/>
    <col min="7185" max="7420" width="9.33203125" style="88"/>
    <col min="7421" max="7421" width="11.5" style="88" bestFit="1" customWidth="1"/>
    <col min="7422" max="7422" width="10.33203125" style="88" customWidth="1"/>
    <col min="7423" max="7423" width="14.1640625" style="88" customWidth="1"/>
    <col min="7424" max="7424" width="12.1640625" style="88" customWidth="1"/>
    <col min="7425" max="7425" width="14.83203125" style="88" customWidth="1"/>
    <col min="7426" max="7426" width="13.83203125" style="88" customWidth="1"/>
    <col min="7427" max="7427" width="14.33203125" style="88" customWidth="1"/>
    <col min="7428" max="7428" width="12.5" style="88" customWidth="1"/>
    <col min="7429" max="7429" width="16.1640625" style="88" customWidth="1"/>
    <col min="7430" max="7430" width="13.33203125" style="88" customWidth="1"/>
    <col min="7431" max="7431" width="13.6640625" style="88" customWidth="1"/>
    <col min="7432" max="7432" width="12.5" style="88" customWidth="1"/>
    <col min="7433" max="7433" width="13.6640625" style="88" customWidth="1"/>
    <col min="7434" max="7434" width="13.5" style="88" bestFit="1" customWidth="1"/>
    <col min="7435" max="7435" width="10" style="88" customWidth="1"/>
    <col min="7436" max="7436" width="8.1640625" style="88" customWidth="1"/>
    <col min="7437" max="7437" width="14.83203125" style="88" customWidth="1"/>
    <col min="7438" max="7438" width="14.33203125" style="88" customWidth="1"/>
    <col min="7439" max="7439" width="16.33203125" style="88" customWidth="1"/>
    <col min="7440" max="7440" width="13.5" style="88" customWidth="1"/>
    <col min="7441" max="7676" width="9.33203125" style="88"/>
    <col min="7677" max="7677" width="11.5" style="88" bestFit="1" customWidth="1"/>
    <col min="7678" max="7678" width="10.33203125" style="88" customWidth="1"/>
    <col min="7679" max="7679" width="14.1640625" style="88" customWidth="1"/>
    <col min="7680" max="7680" width="12.1640625" style="88" customWidth="1"/>
    <col min="7681" max="7681" width="14.83203125" style="88" customWidth="1"/>
    <col min="7682" max="7682" width="13.83203125" style="88" customWidth="1"/>
    <col min="7683" max="7683" width="14.33203125" style="88" customWidth="1"/>
    <col min="7684" max="7684" width="12.5" style="88" customWidth="1"/>
    <col min="7685" max="7685" width="16.1640625" style="88" customWidth="1"/>
    <col min="7686" max="7686" width="13.33203125" style="88" customWidth="1"/>
    <col min="7687" max="7687" width="13.6640625" style="88" customWidth="1"/>
    <col min="7688" max="7688" width="12.5" style="88" customWidth="1"/>
    <col min="7689" max="7689" width="13.6640625" style="88" customWidth="1"/>
    <col min="7690" max="7690" width="13.5" style="88" bestFit="1" customWidth="1"/>
    <col min="7691" max="7691" width="10" style="88" customWidth="1"/>
    <col min="7692" max="7692" width="8.1640625" style="88" customWidth="1"/>
    <col min="7693" max="7693" width="14.83203125" style="88" customWidth="1"/>
    <col min="7694" max="7694" width="14.33203125" style="88" customWidth="1"/>
    <col min="7695" max="7695" width="16.33203125" style="88" customWidth="1"/>
    <col min="7696" max="7696" width="13.5" style="88" customWidth="1"/>
    <col min="7697" max="7932" width="9.33203125" style="88"/>
    <col min="7933" max="7933" width="11.5" style="88" bestFit="1" customWidth="1"/>
    <col min="7934" max="7934" width="10.33203125" style="88" customWidth="1"/>
    <col min="7935" max="7935" width="14.1640625" style="88" customWidth="1"/>
    <col min="7936" max="7936" width="12.1640625" style="88" customWidth="1"/>
    <col min="7937" max="7937" width="14.83203125" style="88" customWidth="1"/>
    <col min="7938" max="7938" width="13.83203125" style="88" customWidth="1"/>
    <col min="7939" max="7939" width="14.33203125" style="88" customWidth="1"/>
    <col min="7940" max="7940" width="12.5" style="88" customWidth="1"/>
    <col min="7941" max="7941" width="16.1640625" style="88" customWidth="1"/>
    <col min="7942" max="7942" width="13.33203125" style="88" customWidth="1"/>
    <col min="7943" max="7943" width="13.6640625" style="88" customWidth="1"/>
    <col min="7944" max="7944" width="12.5" style="88" customWidth="1"/>
    <col min="7945" max="7945" width="13.6640625" style="88" customWidth="1"/>
    <col min="7946" max="7946" width="13.5" style="88" bestFit="1" customWidth="1"/>
    <col min="7947" max="7947" width="10" style="88" customWidth="1"/>
    <col min="7948" max="7948" width="8.1640625" style="88" customWidth="1"/>
    <col min="7949" max="7949" width="14.83203125" style="88" customWidth="1"/>
    <col min="7950" max="7950" width="14.33203125" style="88" customWidth="1"/>
    <col min="7951" max="7951" width="16.33203125" style="88" customWidth="1"/>
    <col min="7952" max="7952" width="13.5" style="88" customWidth="1"/>
    <col min="7953" max="8188" width="9.33203125" style="88"/>
    <col min="8189" max="8189" width="11.5" style="88" bestFit="1" customWidth="1"/>
    <col min="8190" max="8190" width="10.33203125" style="88" customWidth="1"/>
    <col min="8191" max="8191" width="14.1640625" style="88" customWidth="1"/>
    <col min="8192" max="8192" width="12.1640625" style="88" customWidth="1"/>
    <col min="8193" max="8193" width="14.83203125" style="88" customWidth="1"/>
    <col min="8194" max="8194" width="13.83203125" style="88" customWidth="1"/>
    <col min="8195" max="8195" width="14.33203125" style="88" customWidth="1"/>
    <col min="8196" max="8196" width="12.5" style="88" customWidth="1"/>
    <col min="8197" max="8197" width="16.1640625" style="88" customWidth="1"/>
    <col min="8198" max="8198" width="13.33203125" style="88" customWidth="1"/>
    <col min="8199" max="8199" width="13.6640625" style="88" customWidth="1"/>
    <col min="8200" max="8200" width="12.5" style="88" customWidth="1"/>
    <col min="8201" max="8201" width="13.6640625" style="88" customWidth="1"/>
    <col min="8202" max="8202" width="13.5" style="88" bestFit="1" customWidth="1"/>
    <col min="8203" max="8203" width="10" style="88" customWidth="1"/>
    <col min="8204" max="8204" width="8.1640625" style="88" customWidth="1"/>
    <col min="8205" max="8205" width="14.83203125" style="88" customWidth="1"/>
    <col min="8206" max="8206" width="14.33203125" style="88" customWidth="1"/>
    <col min="8207" max="8207" width="16.33203125" style="88" customWidth="1"/>
    <col min="8208" max="8208" width="13.5" style="88" customWidth="1"/>
    <col min="8209" max="8444" width="9.33203125" style="88"/>
    <col min="8445" max="8445" width="11.5" style="88" bestFit="1" customWidth="1"/>
    <col min="8446" max="8446" width="10.33203125" style="88" customWidth="1"/>
    <col min="8447" max="8447" width="14.1640625" style="88" customWidth="1"/>
    <col min="8448" max="8448" width="12.1640625" style="88" customWidth="1"/>
    <col min="8449" max="8449" width="14.83203125" style="88" customWidth="1"/>
    <col min="8450" max="8450" width="13.83203125" style="88" customWidth="1"/>
    <col min="8451" max="8451" width="14.33203125" style="88" customWidth="1"/>
    <col min="8452" max="8452" width="12.5" style="88" customWidth="1"/>
    <col min="8453" max="8453" width="16.1640625" style="88" customWidth="1"/>
    <col min="8454" max="8454" width="13.33203125" style="88" customWidth="1"/>
    <col min="8455" max="8455" width="13.6640625" style="88" customWidth="1"/>
    <col min="8456" max="8456" width="12.5" style="88" customWidth="1"/>
    <col min="8457" max="8457" width="13.6640625" style="88" customWidth="1"/>
    <col min="8458" max="8458" width="13.5" style="88" bestFit="1" customWidth="1"/>
    <col min="8459" max="8459" width="10" style="88" customWidth="1"/>
    <col min="8460" max="8460" width="8.1640625" style="88" customWidth="1"/>
    <col min="8461" max="8461" width="14.83203125" style="88" customWidth="1"/>
    <col min="8462" max="8462" width="14.33203125" style="88" customWidth="1"/>
    <col min="8463" max="8463" width="16.33203125" style="88" customWidth="1"/>
    <col min="8464" max="8464" width="13.5" style="88" customWidth="1"/>
    <col min="8465" max="8700" width="9.33203125" style="88"/>
    <col min="8701" max="8701" width="11.5" style="88" bestFit="1" customWidth="1"/>
    <col min="8702" max="8702" width="10.33203125" style="88" customWidth="1"/>
    <col min="8703" max="8703" width="14.1640625" style="88" customWidth="1"/>
    <col min="8704" max="8704" width="12.1640625" style="88" customWidth="1"/>
    <col min="8705" max="8705" width="14.83203125" style="88" customWidth="1"/>
    <col min="8706" max="8706" width="13.83203125" style="88" customWidth="1"/>
    <col min="8707" max="8707" width="14.33203125" style="88" customWidth="1"/>
    <col min="8708" max="8708" width="12.5" style="88" customWidth="1"/>
    <col min="8709" max="8709" width="16.1640625" style="88" customWidth="1"/>
    <col min="8710" max="8710" width="13.33203125" style="88" customWidth="1"/>
    <col min="8711" max="8711" width="13.6640625" style="88" customWidth="1"/>
    <col min="8712" max="8712" width="12.5" style="88" customWidth="1"/>
    <col min="8713" max="8713" width="13.6640625" style="88" customWidth="1"/>
    <col min="8714" max="8714" width="13.5" style="88" bestFit="1" customWidth="1"/>
    <col min="8715" max="8715" width="10" style="88" customWidth="1"/>
    <col min="8716" max="8716" width="8.1640625" style="88" customWidth="1"/>
    <col min="8717" max="8717" width="14.83203125" style="88" customWidth="1"/>
    <col min="8718" max="8718" width="14.33203125" style="88" customWidth="1"/>
    <col min="8719" max="8719" width="16.33203125" style="88" customWidth="1"/>
    <col min="8720" max="8720" width="13.5" style="88" customWidth="1"/>
    <col min="8721" max="8956" width="9.33203125" style="88"/>
    <col min="8957" max="8957" width="11.5" style="88" bestFit="1" customWidth="1"/>
    <col min="8958" max="8958" width="10.33203125" style="88" customWidth="1"/>
    <col min="8959" max="8959" width="14.1640625" style="88" customWidth="1"/>
    <col min="8960" max="8960" width="12.1640625" style="88" customWidth="1"/>
    <col min="8961" max="8961" width="14.83203125" style="88" customWidth="1"/>
    <col min="8962" max="8962" width="13.83203125" style="88" customWidth="1"/>
    <col min="8963" max="8963" width="14.33203125" style="88" customWidth="1"/>
    <col min="8964" max="8964" width="12.5" style="88" customWidth="1"/>
    <col min="8965" max="8965" width="16.1640625" style="88" customWidth="1"/>
    <col min="8966" max="8966" width="13.33203125" style="88" customWidth="1"/>
    <col min="8967" max="8967" width="13.6640625" style="88" customWidth="1"/>
    <col min="8968" max="8968" width="12.5" style="88" customWidth="1"/>
    <col min="8969" max="8969" width="13.6640625" style="88" customWidth="1"/>
    <col min="8970" max="8970" width="13.5" style="88" bestFit="1" customWidth="1"/>
    <col min="8971" max="8971" width="10" style="88" customWidth="1"/>
    <col min="8972" max="8972" width="8.1640625" style="88" customWidth="1"/>
    <col min="8973" max="8973" width="14.83203125" style="88" customWidth="1"/>
    <col min="8974" max="8974" width="14.33203125" style="88" customWidth="1"/>
    <col min="8975" max="8975" width="16.33203125" style="88" customWidth="1"/>
    <col min="8976" max="8976" width="13.5" style="88" customWidth="1"/>
    <col min="8977" max="9212" width="9.33203125" style="88"/>
    <col min="9213" max="9213" width="11.5" style="88" bestFit="1" customWidth="1"/>
    <col min="9214" max="9214" width="10.33203125" style="88" customWidth="1"/>
    <col min="9215" max="9215" width="14.1640625" style="88" customWidth="1"/>
    <col min="9216" max="9216" width="12.1640625" style="88" customWidth="1"/>
    <col min="9217" max="9217" width="14.83203125" style="88" customWidth="1"/>
    <col min="9218" max="9218" width="13.83203125" style="88" customWidth="1"/>
    <col min="9219" max="9219" width="14.33203125" style="88" customWidth="1"/>
    <col min="9220" max="9220" width="12.5" style="88" customWidth="1"/>
    <col min="9221" max="9221" width="16.1640625" style="88" customWidth="1"/>
    <col min="9222" max="9222" width="13.33203125" style="88" customWidth="1"/>
    <col min="9223" max="9223" width="13.6640625" style="88" customWidth="1"/>
    <col min="9224" max="9224" width="12.5" style="88" customWidth="1"/>
    <col min="9225" max="9225" width="13.6640625" style="88" customWidth="1"/>
    <col min="9226" max="9226" width="13.5" style="88" bestFit="1" customWidth="1"/>
    <col min="9227" max="9227" width="10" style="88" customWidth="1"/>
    <col min="9228" max="9228" width="8.1640625" style="88" customWidth="1"/>
    <col min="9229" max="9229" width="14.83203125" style="88" customWidth="1"/>
    <col min="9230" max="9230" width="14.33203125" style="88" customWidth="1"/>
    <col min="9231" max="9231" width="16.33203125" style="88" customWidth="1"/>
    <col min="9232" max="9232" width="13.5" style="88" customWidth="1"/>
    <col min="9233" max="9468" width="9.33203125" style="88"/>
    <col min="9469" max="9469" width="11.5" style="88" bestFit="1" customWidth="1"/>
    <col min="9470" max="9470" width="10.33203125" style="88" customWidth="1"/>
    <col min="9471" max="9471" width="14.1640625" style="88" customWidth="1"/>
    <col min="9472" max="9472" width="12.1640625" style="88" customWidth="1"/>
    <col min="9473" max="9473" width="14.83203125" style="88" customWidth="1"/>
    <col min="9474" max="9474" width="13.83203125" style="88" customWidth="1"/>
    <col min="9475" max="9475" width="14.33203125" style="88" customWidth="1"/>
    <col min="9476" max="9476" width="12.5" style="88" customWidth="1"/>
    <col min="9477" max="9477" width="16.1640625" style="88" customWidth="1"/>
    <col min="9478" max="9478" width="13.33203125" style="88" customWidth="1"/>
    <col min="9479" max="9479" width="13.6640625" style="88" customWidth="1"/>
    <col min="9480" max="9480" width="12.5" style="88" customWidth="1"/>
    <col min="9481" max="9481" width="13.6640625" style="88" customWidth="1"/>
    <col min="9482" max="9482" width="13.5" style="88" bestFit="1" customWidth="1"/>
    <col min="9483" max="9483" width="10" style="88" customWidth="1"/>
    <col min="9484" max="9484" width="8.1640625" style="88" customWidth="1"/>
    <col min="9485" max="9485" width="14.83203125" style="88" customWidth="1"/>
    <col min="9486" max="9486" width="14.33203125" style="88" customWidth="1"/>
    <col min="9487" max="9487" width="16.33203125" style="88" customWidth="1"/>
    <col min="9488" max="9488" width="13.5" style="88" customWidth="1"/>
    <col min="9489" max="9724" width="9.33203125" style="88"/>
    <col min="9725" max="9725" width="11.5" style="88" bestFit="1" customWidth="1"/>
    <col min="9726" max="9726" width="10.33203125" style="88" customWidth="1"/>
    <col min="9727" max="9727" width="14.1640625" style="88" customWidth="1"/>
    <col min="9728" max="9728" width="12.1640625" style="88" customWidth="1"/>
    <col min="9729" max="9729" width="14.83203125" style="88" customWidth="1"/>
    <col min="9730" max="9730" width="13.83203125" style="88" customWidth="1"/>
    <col min="9731" max="9731" width="14.33203125" style="88" customWidth="1"/>
    <col min="9732" max="9732" width="12.5" style="88" customWidth="1"/>
    <col min="9733" max="9733" width="16.1640625" style="88" customWidth="1"/>
    <col min="9734" max="9734" width="13.33203125" style="88" customWidth="1"/>
    <col min="9735" max="9735" width="13.6640625" style="88" customWidth="1"/>
    <col min="9736" max="9736" width="12.5" style="88" customWidth="1"/>
    <col min="9737" max="9737" width="13.6640625" style="88" customWidth="1"/>
    <col min="9738" max="9738" width="13.5" style="88" bestFit="1" customWidth="1"/>
    <col min="9739" max="9739" width="10" style="88" customWidth="1"/>
    <col min="9740" max="9740" width="8.1640625" style="88" customWidth="1"/>
    <col min="9741" max="9741" width="14.83203125" style="88" customWidth="1"/>
    <col min="9742" max="9742" width="14.33203125" style="88" customWidth="1"/>
    <col min="9743" max="9743" width="16.33203125" style="88" customWidth="1"/>
    <col min="9744" max="9744" width="13.5" style="88" customWidth="1"/>
    <col min="9745" max="9980" width="9.33203125" style="88"/>
    <col min="9981" max="9981" width="11.5" style="88" bestFit="1" customWidth="1"/>
    <col min="9982" max="9982" width="10.33203125" style="88" customWidth="1"/>
    <col min="9983" max="9983" width="14.1640625" style="88" customWidth="1"/>
    <col min="9984" max="9984" width="12.1640625" style="88" customWidth="1"/>
    <col min="9985" max="9985" width="14.83203125" style="88" customWidth="1"/>
    <col min="9986" max="9986" width="13.83203125" style="88" customWidth="1"/>
    <col min="9987" max="9987" width="14.33203125" style="88" customWidth="1"/>
    <col min="9988" max="9988" width="12.5" style="88" customWidth="1"/>
    <col min="9989" max="9989" width="16.1640625" style="88" customWidth="1"/>
    <col min="9990" max="9990" width="13.33203125" style="88" customWidth="1"/>
    <col min="9991" max="9991" width="13.6640625" style="88" customWidth="1"/>
    <col min="9992" max="9992" width="12.5" style="88" customWidth="1"/>
    <col min="9993" max="9993" width="13.6640625" style="88" customWidth="1"/>
    <col min="9994" max="9994" width="13.5" style="88" bestFit="1" customWidth="1"/>
    <col min="9995" max="9995" width="10" style="88" customWidth="1"/>
    <col min="9996" max="9996" width="8.1640625" style="88" customWidth="1"/>
    <col min="9997" max="9997" width="14.83203125" style="88" customWidth="1"/>
    <col min="9998" max="9998" width="14.33203125" style="88" customWidth="1"/>
    <col min="9999" max="9999" width="16.33203125" style="88" customWidth="1"/>
    <col min="10000" max="10000" width="13.5" style="88" customWidth="1"/>
    <col min="10001" max="10236" width="9.33203125" style="88"/>
    <col min="10237" max="10237" width="11.5" style="88" bestFit="1" customWidth="1"/>
    <col min="10238" max="10238" width="10.33203125" style="88" customWidth="1"/>
    <col min="10239" max="10239" width="14.1640625" style="88" customWidth="1"/>
    <col min="10240" max="10240" width="12.1640625" style="88" customWidth="1"/>
    <col min="10241" max="10241" width="14.83203125" style="88" customWidth="1"/>
    <col min="10242" max="10242" width="13.83203125" style="88" customWidth="1"/>
    <col min="10243" max="10243" width="14.33203125" style="88" customWidth="1"/>
    <col min="10244" max="10244" width="12.5" style="88" customWidth="1"/>
    <col min="10245" max="10245" width="16.1640625" style="88" customWidth="1"/>
    <col min="10246" max="10246" width="13.33203125" style="88" customWidth="1"/>
    <col min="10247" max="10247" width="13.6640625" style="88" customWidth="1"/>
    <col min="10248" max="10248" width="12.5" style="88" customWidth="1"/>
    <col min="10249" max="10249" width="13.6640625" style="88" customWidth="1"/>
    <col min="10250" max="10250" width="13.5" style="88" bestFit="1" customWidth="1"/>
    <col min="10251" max="10251" width="10" style="88" customWidth="1"/>
    <col min="10252" max="10252" width="8.1640625" style="88" customWidth="1"/>
    <col min="10253" max="10253" width="14.83203125" style="88" customWidth="1"/>
    <col min="10254" max="10254" width="14.33203125" style="88" customWidth="1"/>
    <col min="10255" max="10255" width="16.33203125" style="88" customWidth="1"/>
    <col min="10256" max="10256" width="13.5" style="88" customWidth="1"/>
    <col min="10257" max="10492" width="9.33203125" style="88"/>
    <col min="10493" max="10493" width="11.5" style="88" bestFit="1" customWidth="1"/>
    <col min="10494" max="10494" width="10.33203125" style="88" customWidth="1"/>
    <col min="10495" max="10495" width="14.1640625" style="88" customWidth="1"/>
    <col min="10496" max="10496" width="12.1640625" style="88" customWidth="1"/>
    <col min="10497" max="10497" width="14.83203125" style="88" customWidth="1"/>
    <col min="10498" max="10498" width="13.83203125" style="88" customWidth="1"/>
    <col min="10499" max="10499" width="14.33203125" style="88" customWidth="1"/>
    <col min="10500" max="10500" width="12.5" style="88" customWidth="1"/>
    <col min="10501" max="10501" width="16.1640625" style="88" customWidth="1"/>
    <col min="10502" max="10502" width="13.33203125" style="88" customWidth="1"/>
    <col min="10503" max="10503" width="13.6640625" style="88" customWidth="1"/>
    <col min="10504" max="10504" width="12.5" style="88" customWidth="1"/>
    <col min="10505" max="10505" width="13.6640625" style="88" customWidth="1"/>
    <col min="10506" max="10506" width="13.5" style="88" bestFit="1" customWidth="1"/>
    <col min="10507" max="10507" width="10" style="88" customWidth="1"/>
    <col min="10508" max="10508" width="8.1640625" style="88" customWidth="1"/>
    <col min="10509" max="10509" width="14.83203125" style="88" customWidth="1"/>
    <col min="10510" max="10510" width="14.33203125" style="88" customWidth="1"/>
    <col min="10511" max="10511" width="16.33203125" style="88" customWidth="1"/>
    <col min="10512" max="10512" width="13.5" style="88" customWidth="1"/>
    <col min="10513" max="10748" width="9.33203125" style="88"/>
    <col min="10749" max="10749" width="11.5" style="88" bestFit="1" customWidth="1"/>
    <col min="10750" max="10750" width="10.33203125" style="88" customWidth="1"/>
    <col min="10751" max="10751" width="14.1640625" style="88" customWidth="1"/>
    <col min="10752" max="10752" width="12.1640625" style="88" customWidth="1"/>
    <col min="10753" max="10753" width="14.83203125" style="88" customWidth="1"/>
    <col min="10754" max="10754" width="13.83203125" style="88" customWidth="1"/>
    <col min="10755" max="10755" width="14.33203125" style="88" customWidth="1"/>
    <col min="10756" max="10756" width="12.5" style="88" customWidth="1"/>
    <col min="10757" max="10757" width="16.1640625" style="88" customWidth="1"/>
    <col min="10758" max="10758" width="13.33203125" style="88" customWidth="1"/>
    <col min="10759" max="10759" width="13.6640625" style="88" customWidth="1"/>
    <col min="10760" max="10760" width="12.5" style="88" customWidth="1"/>
    <col min="10761" max="10761" width="13.6640625" style="88" customWidth="1"/>
    <col min="10762" max="10762" width="13.5" style="88" bestFit="1" customWidth="1"/>
    <col min="10763" max="10763" width="10" style="88" customWidth="1"/>
    <col min="10764" max="10764" width="8.1640625" style="88" customWidth="1"/>
    <col min="10765" max="10765" width="14.83203125" style="88" customWidth="1"/>
    <col min="10766" max="10766" width="14.33203125" style="88" customWidth="1"/>
    <col min="10767" max="10767" width="16.33203125" style="88" customWidth="1"/>
    <col min="10768" max="10768" width="13.5" style="88" customWidth="1"/>
    <col min="10769" max="11004" width="9.33203125" style="88"/>
    <col min="11005" max="11005" width="11.5" style="88" bestFit="1" customWidth="1"/>
    <col min="11006" max="11006" width="10.33203125" style="88" customWidth="1"/>
    <col min="11007" max="11007" width="14.1640625" style="88" customWidth="1"/>
    <col min="11008" max="11008" width="12.1640625" style="88" customWidth="1"/>
    <col min="11009" max="11009" width="14.83203125" style="88" customWidth="1"/>
    <col min="11010" max="11010" width="13.83203125" style="88" customWidth="1"/>
    <col min="11011" max="11011" width="14.33203125" style="88" customWidth="1"/>
    <col min="11012" max="11012" width="12.5" style="88" customWidth="1"/>
    <col min="11013" max="11013" width="16.1640625" style="88" customWidth="1"/>
    <col min="11014" max="11014" width="13.33203125" style="88" customWidth="1"/>
    <col min="11015" max="11015" width="13.6640625" style="88" customWidth="1"/>
    <col min="11016" max="11016" width="12.5" style="88" customWidth="1"/>
    <col min="11017" max="11017" width="13.6640625" style="88" customWidth="1"/>
    <col min="11018" max="11018" width="13.5" style="88" bestFit="1" customWidth="1"/>
    <col min="11019" max="11019" width="10" style="88" customWidth="1"/>
    <col min="11020" max="11020" width="8.1640625" style="88" customWidth="1"/>
    <col min="11021" max="11021" width="14.83203125" style="88" customWidth="1"/>
    <col min="11022" max="11022" width="14.33203125" style="88" customWidth="1"/>
    <col min="11023" max="11023" width="16.33203125" style="88" customWidth="1"/>
    <col min="11024" max="11024" width="13.5" style="88" customWidth="1"/>
    <col min="11025" max="11260" width="9.33203125" style="88"/>
    <col min="11261" max="11261" width="11.5" style="88" bestFit="1" customWidth="1"/>
    <col min="11262" max="11262" width="10.33203125" style="88" customWidth="1"/>
    <col min="11263" max="11263" width="14.1640625" style="88" customWidth="1"/>
    <col min="11264" max="11264" width="12.1640625" style="88" customWidth="1"/>
    <col min="11265" max="11265" width="14.83203125" style="88" customWidth="1"/>
    <col min="11266" max="11266" width="13.83203125" style="88" customWidth="1"/>
    <col min="11267" max="11267" width="14.33203125" style="88" customWidth="1"/>
    <col min="11268" max="11268" width="12.5" style="88" customWidth="1"/>
    <col min="11269" max="11269" width="16.1640625" style="88" customWidth="1"/>
    <col min="11270" max="11270" width="13.33203125" style="88" customWidth="1"/>
    <col min="11271" max="11271" width="13.6640625" style="88" customWidth="1"/>
    <col min="11272" max="11272" width="12.5" style="88" customWidth="1"/>
    <col min="11273" max="11273" width="13.6640625" style="88" customWidth="1"/>
    <col min="11274" max="11274" width="13.5" style="88" bestFit="1" customWidth="1"/>
    <col min="11275" max="11275" width="10" style="88" customWidth="1"/>
    <col min="11276" max="11276" width="8.1640625" style="88" customWidth="1"/>
    <col min="11277" max="11277" width="14.83203125" style="88" customWidth="1"/>
    <col min="11278" max="11278" width="14.33203125" style="88" customWidth="1"/>
    <col min="11279" max="11279" width="16.33203125" style="88" customWidth="1"/>
    <col min="11280" max="11280" width="13.5" style="88" customWidth="1"/>
    <col min="11281" max="11516" width="9.33203125" style="88"/>
    <col min="11517" max="11517" width="11.5" style="88" bestFit="1" customWidth="1"/>
    <col min="11518" max="11518" width="10.33203125" style="88" customWidth="1"/>
    <col min="11519" max="11519" width="14.1640625" style="88" customWidth="1"/>
    <col min="11520" max="11520" width="12.1640625" style="88" customWidth="1"/>
    <col min="11521" max="11521" width="14.83203125" style="88" customWidth="1"/>
    <col min="11522" max="11522" width="13.83203125" style="88" customWidth="1"/>
    <col min="11523" max="11523" width="14.33203125" style="88" customWidth="1"/>
    <col min="11524" max="11524" width="12.5" style="88" customWidth="1"/>
    <col min="11525" max="11525" width="16.1640625" style="88" customWidth="1"/>
    <col min="11526" max="11526" width="13.33203125" style="88" customWidth="1"/>
    <col min="11527" max="11527" width="13.6640625" style="88" customWidth="1"/>
    <col min="11528" max="11528" width="12.5" style="88" customWidth="1"/>
    <col min="11529" max="11529" width="13.6640625" style="88" customWidth="1"/>
    <col min="11530" max="11530" width="13.5" style="88" bestFit="1" customWidth="1"/>
    <col min="11531" max="11531" width="10" style="88" customWidth="1"/>
    <col min="11532" max="11532" width="8.1640625" style="88" customWidth="1"/>
    <col min="11533" max="11533" width="14.83203125" style="88" customWidth="1"/>
    <col min="11534" max="11534" width="14.33203125" style="88" customWidth="1"/>
    <col min="11535" max="11535" width="16.33203125" style="88" customWidth="1"/>
    <col min="11536" max="11536" width="13.5" style="88" customWidth="1"/>
    <col min="11537" max="11772" width="9.33203125" style="88"/>
    <col min="11773" max="11773" width="11.5" style="88" bestFit="1" customWidth="1"/>
    <col min="11774" max="11774" width="10.33203125" style="88" customWidth="1"/>
    <col min="11775" max="11775" width="14.1640625" style="88" customWidth="1"/>
    <col min="11776" max="11776" width="12.1640625" style="88" customWidth="1"/>
    <col min="11777" max="11777" width="14.83203125" style="88" customWidth="1"/>
    <col min="11778" max="11778" width="13.83203125" style="88" customWidth="1"/>
    <col min="11779" max="11779" width="14.33203125" style="88" customWidth="1"/>
    <col min="11780" max="11780" width="12.5" style="88" customWidth="1"/>
    <col min="11781" max="11781" width="16.1640625" style="88" customWidth="1"/>
    <col min="11782" max="11782" width="13.33203125" style="88" customWidth="1"/>
    <col min="11783" max="11783" width="13.6640625" style="88" customWidth="1"/>
    <col min="11784" max="11784" width="12.5" style="88" customWidth="1"/>
    <col min="11785" max="11785" width="13.6640625" style="88" customWidth="1"/>
    <col min="11786" max="11786" width="13.5" style="88" bestFit="1" customWidth="1"/>
    <col min="11787" max="11787" width="10" style="88" customWidth="1"/>
    <col min="11788" max="11788" width="8.1640625" style="88" customWidth="1"/>
    <col min="11789" max="11789" width="14.83203125" style="88" customWidth="1"/>
    <col min="11790" max="11790" width="14.33203125" style="88" customWidth="1"/>
    <col min="11791" max="11791" width="16.33203125" style="88" customWidth="1"/>
    <col min="11792" max="11792" width="13.5" style="88" customWidth="1"/>
    <col min="11793" max="12028" width="9.33203125" style="88"/>
    <col min="12029" max="12029" width="11.5" style="88" bestFit="1" customWidth="1"/>
    <col min="12030" max="12030" width="10.33203125" style="88" customWidth="1"/>
    <col min="12031" max="12031" width="14.1640625" style="88" customWidth="1"/>
    <col min="12032" max="12032" width="12.1640625" style="88" customWidth="1"/>
    <col min="12033" max="12033" width="14.83203125" style="88" customWidth="1"/>
    <col min="12034" max="12034" width="13.83203125" style="88" customWidth="1"/>
    <col min="12035" max="12035" width="14.33203125" style="88" customWidth="1"/>
    <col min="12036" max="12036" width="12.5" style="88" customWidth="1"/>
    <col min="12037" max="12037" width="16.1640625" style="88" customWidth="1"/>
    <col min="12038" max="12038" width="13.33203125" style="88" customWidth="1"/>
    <col min="12039" max="12039" width="13.6640625" style="88" customWidth="1"/>
    <col min="12040" max="12040" width="12.5" style="88" customWidth="1"/>
    <col min="12041" max="12041" width="13.6640625" style="88" customWidth="1"/>
    <col min="12042" max="12042" width="13.5" style="88" bestFit="1" customWidth="1"/>
    <col min="12043" max="12043" width="10" style="88" customWidth="1"/>
    <col min="12044" max="12044" width="8.1640625" style="88" customWidth="1"/>
    <col min="12045" max="12045" width="14.83203125" style="88" customWidth="1"/>
    <col min="12046" max="12046" width="14.33203125" style="88" customWidth="1"/>
    <col min="12047" max="12047" width="16.33203125" style="88" customWidth="1"/>
    <col min="12048" max="12048" width="13.5" style="88" customWidth="1"/>
    <col min="12049" max="12284" width="9.33203125" style="88"/>
    <col min="12285" max="12285" width="11.5" style="88" bestFit="1" customWidth="1"/>
    <col min="12286" max="12286" width="10.33203125" style="88" customWidth="1"/>
    <col min="12287" max="12287" width="14.1640625" style="88" customWidth="1"/>
    <col min="12288" max="12288" width="12.1640625" style="88" customWidth="1"/>
    <col min="12289" max="12289" width="14.83203125" style="88" customWidth="1"/>
    <col min="12290" max="12290" width="13.83203125" style="88" customWidth="1"/>
    <col min="12291" max="12291" width="14.33203125" style="88" customWidth="1"/>
    <col min="12292" max="12292" width="12.5" style="88" customWidth="1"/>
    <col min="12293" max="12293" width="16.1640625" style="88" customWidth="1"/>
    <col min="12294" max="12294" width="13.33203125" style="88" customWidth="1"/>
    <col min="12295" max="12295" width="13.6640625" style="88" customWidth="1"/>
    <col min="12296" max="12296" width="12.5" style="88" customWidth="1"/>
    <col min="12297" max="12297" width="13.6640625" style="88" customWidth="1"/>
    <col min="12298" max="12298" width="13.5" style="88" bestFit="1" customWidth="1"/>
    <col min="12299" max="12299" width="10" style="88" customWidth="1"/>
    <col min="12300" max="12300" width="8.1640625" style="88" customWidth="1"/>
    <col min="12301" max="12301" width="14.83203125" style="88" customWidth="1"/>
    <col min="12302" max="12302" width="14.33203125" style="88" customWidth="1"/>
    <col min="12303" max="12303" width="16.33203125" style="88" customWidth="1"/>
    <col min="12304" max="12304" width="13.5" style="88" customWidth="1"/>
    <col min="12305" max="12540" width="9.33203125" style="88"/>
    <col min="12541" max="12541" width="11.5" style="88" bestFit="1" customWidth="1"/>
    <col min="12542" max="12542" width="10.33203125" style="88" customWidth="1"/>
    <col min="12543" max="12543" width="14.1640625" style="88" customWidth="1"/>
    <col min="12544" max="12544" width="12.1640625" style="88" customWidth="1"/>
    <col min="12545" max="12545" width="14.83203125" style="88" customWidth="1"/>
    <col min="12546" max="12546" width="13.83203125" style="88" customWidth="1"/>
    <col min="12547" max="12547" width="14.33203125" style="88" customWidth="1"/>
    <col min="12548" max="12548" width="12.5" style="88" customWidth="1"/>
    <col min="12549" max="12549" width="16.1640625" style="88" customWidth="1"/>
    <col min="12550" max="12550" width="13.33203125" style="88" customWidth="1"/>
    <col min="12551" max="12551" width="13.6640625" style="88" customWidth="1"/>
    <col min="12552" max="12552" width="12.5" style="88" customWidth="1"/>
    <col min="12553" max="12553" width="13.6640625" style="88" customWidth="1"/>
    <col min="12554" max="12554" width="13.5" style="88" bestFit="1" customWidth="1"/>
    <col min="12555" max="12555" width="10" style="88" customWidth="1"/>
    <col min="12556" max="12556" width="8.1640625" style="88" customWidth="1"/>
    <col min="12557" max="12557" width="14.83203125" style="88" customWidth="1"/>
    <col min="12558" max="12558" width="14.33203125" style="88" customWidth="1"/>
    <col min="12559" max="12559" width="16.33203125" style="88" customWidth="1"/>
    <col min="12560" max="12560" width="13.5" style="88" customWidth="1"/>
    <col min="12561" max="12796" width="9.33203125" style="88"/>
    <col min="12797" max="12797" width="11.5" style="88" bestFit="1" customWidth="1"/>
    <col min="12798" max="12798" width="10.33203125" style="88" customWidth="1"/>
    <col min="12799" max="12799" width="14.1640625" style="88" customWidth="1"/>
    <col min="12800" max="12800" width="12.1640625" style="88" customWidth="1"/>
    <col min="12801" max="12801" width="14.83203125" style="88" customWidth="1"/>
    <col min="12802" max="12802" width="13.83203125" style="88" customWidth="1"/>
    <col min="12803" max="12803" width="14.33203125" style="88" customWidth="1"/>
    <col min="12804" max="12804" width="12.5" style="88" customWidth="1"/>
    <col min="12805" max="12805" width="16.1640625" style="88" customWidth="1"/>
    <col min="12806" max="12806" width="13.33203125" style="88" customWidth="1"/>
    <col min="12807" max="12807" width="13.6640625" style="88" customWidth="1"/>
    <col min="12808" max="12808" width="12.5" style="88" customWidth="1"/>
    <col min="12809" max="12809" width="13.6640625" style="88" customWidth="1"/>
    <col min="12810" max="12810" width="13.5" style="88" bestFit="1" customWidth="1"/>
    <col min="12811" max="12811" width="10" style="88" customWidth="1"/>
    <col min="12812" max="12812" width="8.1640625" style="88" customWidth="1"/>
    <col min="12813" max="12813" width="14.83203125" style="88" customWidth="1"/>
    <col min="12814" max="12814" width="14.33203125" style="88" customWidth="1"/>
    <col min="12815" max="12815" width="16.33203125" style="88" customWidth="1"/>
    <col min="12816" max="12816" width="13.5" style="88" customWidth="1"/>
    <col min="12817" max="13052" width="9.33203125" style="88"/>
    <col min="13053" max="13053" width="11.5" style="88" bestFit="1" customWidth="1"/>
    <col min="13054" max="13054" width="10.33203125" style="88" customWidth="1"/>
    <col min="13055" max="13055" width="14.1640625" style="88" customWidth="1"/>
    <col min="13056" max="13056" width="12.1640625" style="88" customWidth="1"/>
    <col min="13057" max="13057" width="14.83203125" style="88" customWidth="1"/>
    <col min="13058" max="13058" width="13.83203125" style="88" customWidth="1"/>
    <col min="13059" max="13059" width="14.33203125" style="88" customWidth="1"/>
    <col min="13060" max="13060" width="12.5" style="88" customWidth="1"/>
    <col min="13061" max="13061" width="16.1640625" style="88" customWidth="1"/>
    <col min="13062" max="13062" width="13.33203125" style="88" customWidth="1"/>
    <col min="13063" max="13063" width="13.6640625" style="88" customWidth="1"/>
    <col min="13064" max="13064" width="12.5" style="88" customWidth="1"/>
    <col min="13065" max="13065" width="13.6640625" style="88" customWidth="1"/>
    <col min="13066" max="13066" width="13.5" style="88" bestFit="1" customWidth="1"/>
    <col min="13067" max="13067" width="10" style="88" customWidth="1"/>
    <col min="13068" max="13068" width="8.1640625" style="88" customWidth="1"/>
    <col min="13069" max="13069" width="14.83203125" style="88" customWidth="1"/>
    <col min="13070" max="13070" width="14.33203125" style="88" customWidth="1"/>
    <col min="13071" max="13071" width="16.33203125" style="88" customWidth="1"/>
    <col min="13072" max="13072" width="13.5" style="88" customWidth="1"/>
    <col min="13073" max="13308" width="9.33203125" style="88"/>
    <col min="13309" max="13309" width="11.5" style="88" bestFit="1" customWidth="1"/>
    <col min="13310" max="13310" width="10.33203125" style="88" customWidth="1"/>
    <col min="13311" max="13311" width="14.1640625" style="88" customWidth="1"/>
    <col min="13312" max="13312" width="12.1640625" style="88" customWidth="1"/>
    <col min="13313" max="13313" width="14.83203125" style="88" customWidth="1"/>
    <col min="13314" max="13314" width="13.83203125" style="88" customWidth="1"/>
    <col min="13315" max="13315" width="14.33203125" style="88" customWidth="1"/>
    <col min="13316" max="13316" width="12.5" style="88" customWidth="1"/>
    <col min="13317" max="13317" width="16.1640625" style="88" customWidth="1"/>
    <col min="13318" max="13318" width="13.33203125" style="88" customWidth="1"/>
    <col min="13319" max="13319" width="13.6640625" style="88" customWidth="1"/>
    <col min="13320" max="13320" width="12.5" style="88" customWidth="1"/>
    <col min="13321" max="13321" width="13.6640625" style="88" customWidth="1"/>
    <col min="13322" max="13322" width="13.5" style="88" bestFit="1" customWidth="1"/>
    <col min="13323" max="13323" width="10" style="88" customWidth="1"/>
    <col min="13324" max="13324" width="8.1640625" style="88" customWidth="1"/>
    <col min="13325" max="13325" width="14.83203125" style="88" customWidth="1"/>
    <col min="13326" max="13326" width="14.33203125" style="88" customWidth="1"/>
    <col min="13327" max="13327" width="16.33203125" style="88" customWidth="1"/>
    <col min="13328" max="13328" width="13.5" style="88" customWidth="1"/>
    <col min="13329" max="13564" width="9.33203125" style="88"/>
    <col min="13565" max="13565" width="11.5" style="88" bestFit="1" customWidth="1"/>
    <col min="13566" max="13566" width="10.33203125" style="88" customWidth="1"/>
    <col min="13567" max="13567" width="14.1640625" style="88" customWidth="1"/>
    <col min="13568" max="13568" width="12.1640625" style="88" customWidth="1"/>
    <col min="13569" max="13569" width="14.83203125" style="88" customWidth="1"/>
    <col min="13570" max="13570" width="13.83203125" style="88" customWidth="1"/>
    <col min="13571" max="13571" width="14.33203125" style="88" customWidth="1"/>
    <col min="13572" max="13572" width="12.5" style="88" customWidth="1"/>
    <col min="13573" max="13573" width="16.1640625" style="88" customWidth="1"/>
    <col min="13574" max="13574" width="13.33203125" style="88" customWidth="1"/>
    <col min="13575" max="13575" width="13.6640625" style="88" customWidth="1"/>
    <col min="13576" max="13576" width="12.5" style="88" customWidth="1"/>
    <col min="13577" max="13577" width="13.6640625" style="88" customWidth="1"/>
    <col min="13578" max="13578" width="13.5" style="88" bestFit="1" customWidth="1"/>
    <col min="13579" max="13579" width="10" style="88" customWidth="1"/>
    <col min="13580" max="13580" width="8.1640625" style="88" customWidth="1"/>
    <col min="13581" max="13581" width="14.83203125" style="88" customWidth="1"/>
    <col min="13582" max="13582" width="14.33203125" style="88" customWidth="1"/>
    <col min="13583" max="13583" width="16.33203125" style="88" customWidth="1"/>
    <col min="13584" max="13584" width="13.5" style="88" customWidth="1"/>
    <col min="13585" max="13820" width="9.33203125" style="88"/>
    <col min="13821" max="13821" width="11.5" style="88" bestFit="1" customWidth="1"/>
    <col min="13822" max="13822" width="10.33203125" style="88" customWidth="1"/>
    <col min="13823" max="13823" width="14.1640625" style="88" customWidth="1"/>
    <col min="13824" max="13824" width="12.1640625" style="88" customWidth="1"/>
    <col min="13825" max="13825" width="14.83203125" style="88" customWidth="1"/>
    <col min="13826" max="13826" width="13.83203125" style="88" customWidth="1"/>
    <col min="13827" max="13827" width="14.33203125" style="88" customWidth="1"/>
    <col min="13828" max="13828" width="12.5" style="88" customWidth="1"/>
    <col min="13829" max="13829" width="16.1640625" style="88" customWidth="1"/>
    <col min="13830" max="13830" width="13.33203125" style="88" customWidth="1"/>
    <col min="13831" max="13831" width="13.6640625" style="88" customWidth="1"/>
    <col min="13832" max="13832" width="12.5" style="88" customWidth="1"/>
    <col min="13833" max="13833" width="13.6640625" style="88" customWidth="1"/>
    <col min="13834" max="13834" width="13.5" style="88" bestFit="1" customWidth="1"/>
    <col min="13835" max="13835" width="10" style="88" customWidth="1"/>
    <col min="13836" max="13836" width="8.1640625" style="88" customWidth="1"/>
    <col min="13837" max="13837" width="14.83203125" style="88" customWidth="1"/>
    <col min="13838" max="13838" width="14.33203125" style="88" customWidth="1"/>
    <col min="13839" max="13839" width="16.33203125" style="88" customWidth="1"/>
    <col min="13840" max="13840" width="13.5" style="88" customWidth="1"/>
    <col min="13841" max="14076" width="9.33203125" style="88"/>
    <col min="14077" max="14077" width="11.5" style="88" bestFit="1" customWidth="1"/>
    <col min="14078" max="14078" width="10.33203125" style="88" customWidth="1"/>
    <col min="14079" max="14079" width="14.1640625" style="88" customWidth="1"/>
    <col min="14080" max="14080" width="12.1640625" style="88" customWidth="1"/>
    <col min="14081" max="14081" width="14.83203125" style="88" customWidth="1"/>
    <col min="14082" max="14082" width="13.83203125" style="88" customWidth="1"/>
    <col min="14083" max="14083" width="14.33203125" style="88" customWidth="1"/>
    <col min="14084" max="14084" width="12.5" style="88" customWidth="1"/>
    <col min="14085" max="14085" width="16.1640625" style="88" customWidth="1"/>
    <col min="14086" max="14086" width="13.33203125" style="88" customWidth="1"/>
    <col min="14087" max="14087" width="13.6640625" style="88" customWidth="1"/>
    <col min="14088" max="14088" width="12.5" style="88" customWidth="1"/>
    <col min="14089" max="14089" width="13.6640625" style="88" customWidth="1"/>
    <col min="14090" max="14090" width="13.5" style="88" bestFit="1" customWidth="1"/>
    <col min="14091" max="14091" width="10" style="88" customWidth="1"/>
    <col min="14092" max="14092" width="8.1640625" style="88" customWidth="1"/>
    <col min="14093" max="14093" width="14.83203125" style="88" customWidth="1"/>
    <col min="14094" max="14094" width="14.33203125" style="88" customWidth="1"/>
    <col min="14095" max="14095" width="16.33203125" style="88" customWidth="1"/>
    <col min="14096" max="14096" width="13.5" style="88" customWidth="1"/>
    <col min="14097" max="14332" width="9.33203125" style="88"/>
    <col min="14333" max="14333" width="11.5" style="88" bestFit="1" customWidth="1"/>
    <col min="14334" max="14334" width="10.33203125" style="88" customWidth="1"/>
    <col min="14335" max="14335" width="14.1640625" style="88" customWidth="1"/>
    <col min="14336" max="14336" width="12.1640625" style="88" customWidth="1"/>
    <col min="14337" max="14337" width="14.83203125" style="88" customWidth="1"/>
    <col min="14338" max="14338" width="13.83203125" style="88" customWidth="1"/>
    <col min="14339" max="14339" width="14.33203125" style="88" customWidth="1"/>
    <col min="14340" max="14340" width="12.5" style="88" customWidth="1"/>
    <col min="14341" max="14341" width="16.1640625" style="88" customWidth="1"/>
    <col min="14342" max="14342" width="13.33203125" style="88" customWidth="1"/>
    <col min="14343" max="14343" width="13.6640625" style="88" customWidth="1"/>
    <col min="14344" max="14344" width="12.5" style="88" customWidth="1"/>
    <col min="14345" max="14345" width="13.6640625" style="88" customWidth="1"/>
    <col min="14346" max="14346" width="13.5" style="88" bestFit="1" customWidth="1"/>
    <col min="14347" max="14347" width="10" style="88" customWidth="1"/>
    <col min="14348" max="14348" width="8.1640625" style="88" customWidth="1"/>
    <col min="14349" max="14349" width="14.83203125" style="88" customWidth="1"/>
    <col min="14350" max="14350" width="14.33203125" style="88" customWidth="1"/>
    <col min="14351" max="14351" width="16.33203125" style="88" customWidth="1"/>
    <col min="14352" max="14352" width="13.5" style="88" customWidth="1"/>
    <col min="14353" max="14588" width="9.33203125" style="88"/>
    <col min="14589" max="14589" width="11.5" style="88" bestFit="1" customWidth="1"/>
    <col min="14590" max="14590" width="10.33203125" style="88" customWidth="1"/>
    <col min="14591" max="14591" width="14.1640625" style="88" customWidth="1"/>
    <col min="14592" max="14592" width="12.1640625" style="88" customWidth="1"/>
    <col min="14593" max="14593" width="14.83203125" style="88" customWidth="1"/>
    <col min="14594" max="14594" width="13.83203125" style="88" customWidth="1"/>
    <col min="14595" max="14595" width="14.33203125" style="88" customWidth="1"/>
    <col min="14596" max="14596" width="12.5" style="88" customWidth="1"/>
    <col min="14597" max="14597" width="16.1640625" style="88" customWidth="1"/>
    <col min="14598" max="14598" width="13.33203125" style="88" customWidth="1"/>
    <col min="14599" max="14599" width="13.6640625" style="88" customWidth="1"/>
    <col min="14600" max="14600" width="12.5" style="88" customWidth="1"/>
    <col min="14601" max="14601" width="13.6640625" style="88" customWidth="1"/>
    <col min="14602" max="14602" width="13.5" style="88" bestFit="1" customWidth="1"/>
    <col min="14603" max="14603" width="10" style="88" customWidth="1"/>
    <col min="14604" max="14604" width="8.1640625" style="88" customWidth="1"/>
    <col min="14605" max="14605" width="14.83203125" style="88" customWidth="1"/>
    <col min="14606" max="14606" width="14.33203125" style="88" customWidth="1"/>
    <col min="14607" max="14607" width="16.33203125" style="88" customWidth="1"/>
    <col min="14608" max="14608" width="13.5" style="88" customWidth="1"/>
    <col min="14609" max="14844" width="9.33203125" style="88"/>
    <col min="14845" max="14845" width="11.5" style="88" bestFit="1" customWidth="1"/>
    <col min="14846" max="14846" width="10.33203125" style="88" customWidth="1"/>
    <col min="14847" max="14847" width="14.1640625" style="88" customWidth="1"/>
    <col min="14848" max="14848" width="12.1640625" style="88" customWidth="1"/>
    <col min="14849" max="14849" width="14.83203125" style="88" customWidth="1"/>
    <col min="14850" max="14850" width="13.83203125" style="88" customWidth="1"/>
    <col min="14851" max="14851" width="14.33203125" style="88" customWidth="1"/>
    <col min="14852" max="14852" width="12.5" style="88" customWidth="1"/>
    <col min="14853" max="14853" width="16.1640625" style="88" customWidth="1"/>
    <col min="14854" max="14854" width="13.33203125" style="88" customWidth="1"/>
    <col min="14855" max="14855" width="13.6640625" style="88" customWidth="1"/>
    <col min="14856" max="14856" width="12.5" style="88" customWidth="1"/>
    <col min="14857" max="14857" width="13.6640625" style="88" customWidth="1"/>
    <col min="14858" max="14858" width="13.5" style="88" bestFit="1" customWidth="1"/>
    <col min="14859" max="14859" width="10" style="88" customWidth="1"/>
    <col min="14860" max="14860" width="8.1640625" style="88" customWidth="1"/>
    <col min="14861" max="14861" width="14.83203125" style="88" customWidth="1"/>
    <col min="14862" max="14862" width="14.33203125" style="88" customWidth="1"/>
    <col min="14863" max="14863" width="16.33203125" style="88" customWidth="1"/>
    <col min="14864" max="14864" width="13.5" style="88" customWidth="1"/>
    <col min="14865" max="15100" width="9.33203125" style="88"/>
    <col min="15101" max="15101" width="11.5" style="88" bestFit="1" customWidth="1"/>
    <col min="15102" max="15102" width="10.33203125" style="88" customWidth="1"/>
    <col min="15103" max="15103" width="14.1640625" style="88" customWidth="1"/>
    <col min="15104" max="15104" width="12.1640625" style="88" customWidth="1"/>
    <col min="15105" max="15105" width="14.83203125" style="88" customWidth="1"/>
    <col min="15106" max="15106" width="13.83203125" style="88" customWidth="1"/>
    <col min="15107" max="15107" width="14.33203125" style="88" customWidth="1"/>
    <col min="15108" max="15108" width="12.5" style="88" customWidth="1"/>
    <col min="15109" max="15109" width="16.1640625" style="88" customWidth="1"/>
    <col min="15110" max="15110" width="13.33203125" style="88" customWidth="1"/>
    <col min="15111" max="15111" width="13.6640625" style="88" customWidth="1"/>
    <col min="15112" max="15112" width="12.5" style="88" customWidth="1"/>
    <col min="15113" max="15113" width="13.6640625" style="88" customWidth="1"/>
    <col min="15114" max="15114" width="13.5" style="88" bestFit="1" customWidth="1"/>
    <col min="15115" max="15115" width="10" style="88" customWidth="1"/>
    <col min="15116" max="15116" width="8.1640625" style="88" customWidth="1"/>
    <col min="15117" max="15117" width="14.83203125" style="88" customWidth="1"/>
    <col min="15118" max="15118" width="14.33203125" style="88" customWidth="1"/>
    <col min="15119" max="15119" width="16.33203125" style="88" customWidth="1"/>
    <col min="15120" max="15120" width="13.5" style="88" customWidth="1"/>
    <col min="15121" max="15356" width="9.33203125" style="88"/>
    <col min="15357" max="15357" width="11.5" style="88" bestFit="1" customWidth="1"/>
    <col min="15358" max="15358" width="10.33203125" style="88" customWidth="1"/>
    <col min="15359" max="15359" width="14.1640625" style="88" customWidth="1"/>
    <col min="15360" max="15360" width="12.1640625" style="88" customWidth="1"/>
    <col min="15361" max="15361" width="14.83203125" style="88" customWidth="1"/>
    <col min="15362" max="15362" width="13.83203125" style="88" customWidth="1"/>
    <col min="15363" max="15363" width="14.33203125" style="88" customWidth="1"/>
    <col min="15364" max="15364" width="12.5" style="88" customWidth="1"/>
    <col min="15365" max="15365" width="16.1640625" style="88" customWidth="1"/>
    <col min="15366" max="15366" width="13.33203125" style="88" customWidth="1"/>
    <col min="15367" max="15367" width="13.6640625" style="88" customWidth="1"/>
    <col min="15368" max="15368" width="12.5" style="88" customWidth="1"/>
    <col min="15369" max="15369" width="13.6640625" style="88" customWidth="1"/>
    <col min="15370" max="15370" width="13.5" style="88" bestFit="1" customWidth="1"/>
    <col min="15371" max="15371" width="10" style="88" customWidth="1"/>
    <col min="15372" max="15372" width="8.1640625" style="88" customWidth="1"/>
    <col min="15373" max="15373" width="14.83203125" style="88" customWidth="1"/>
    <col min="15374" max="15374" width="14.33203125" style="88" customWidth="1"/>
    <col min="15375" max="15375" width="16.33203125" style="88" customWidth="1"/>
    <col min="15376" max="15376" width="13.5" style="88" customWidth="1"/>
    <col min="15377" max="15612" width="9.33203125" style="88"/>
    <col min="15613" max="15613" width="11.5" style="88" bestFit="1" customWidth="1"/>
    <col min="15614" max="15614" width="10.33203125" style="88" customWidth="1"/>
    <col min="15615" max="15615" width="14.1640625" style="88" customWidth="1"/>
    <col min="15616" max="15616" width="12.1640625" style="88" customWidth="1"/>
    <col min="15617" max="15617" width="14.83203125" style="88" customWidth="1"/>
    <col min="15618" max="15618" width="13.83203125" style="88" customWidth="1"/>
    <col min="15619" max="15619" width="14.33203125" style="88" customWidth="1"/>
    <col min="15620" max="15620" width="12.5" style="88" customWidth="1"/>
    <col min="15621" max="15621" width="16.1640625" style="88" customWidth="1"/>
    <col min="15622" max="15622" width="13.33203125" style="88" customWidth="1"/>
    <col min="15623" max="15623" width="13.6640625" style="88" customWidth="1"/>
    <col min="15624" max="15624" width="12.5" style="88" customWidth="1"/>
    <col min="15625" max="15625" width="13.6640625" style="88" customWidth="1"/>
    <col min="15626" max="15626" width="13.5" style="88" bestFit="1" customWidth="1"/>
    <col min="15627" max="15627" width="10" style="88" customWidth="1"/>
    <col min="15628" max="15628" width="8.1640625" style="88" customWidth="1"/>
    <col min="15629" max="15629" width="14.83203125" style="88" customWidth="1"/>
    <col min="15630" max="15630" width="14.33203125" style="88" customWidth="1"/>
    <col min="15631" max="15631" width="16.33203125" style="88" customWidth="1"/>
    <col min="15632" max="15632" width="13.5" style="88" customWidth="1"/>
    <col min="15633" max="15868" width="9.33203125" style="88"/>
    <col min="15869" max="15869" width="11.5" style="88" bestFit="1" customWidth="1"/>
    <col min="15870" max="15870" width="10.33203125" style="88" customWidth="1"/>
    <col min="15871" max="15871" width="14.1640625" style="88" customWidth="1"/>
    <col min="15872" max="15872" width="12.1640625" style="88" customWidth="1"/>
    <col min="15873" max="15873" width="14.83203125" style="88" customWidth="1"/>
    <col min="15874" max="15874" width="13.83203125" style="88" customWidth="1"/>
    <col min="15875" max="15875" width="14.33203125" style="88" customWidth="1"/>
    <col min="15876" max="15876" width="12.5" style="88" customWidth="1"/>
    <col min="15877" max="15877" width="16.1640625" style="88" customWidth="1"/>
    <col min="15878" max="15878" width="13.33203125" style="88" customWidth="1"/>
    <col min="15879" max="15879" width="13.6640625" style="88" customWidth="1"/>
    <col min="15880" max="15880" width="12.5" style="88" customWidth="1"/>
    <col min="15881" max="15881" width="13.6640625" style="88" customWidth="1"/>
    <col min="15882" max="15882" width="13.5" style="88" bestFit="1" customWidth="1"/>
    <col min="15883" max="15883" width="10" style="88" customWidth="1"/>
    <col min="15884" max="15884" width="8.1640625" style="88" customWidth="1"/>
    <col min="15885" max="15885" width="14.83203125" style="88" customWidth="1"/>
    <col min="15886" max="15886" width="14.33203125" style="88" customWidth="1"/>
    <col min="15887" max="15887" width="16.33203125" style="88" customWidth="1"/>
    <col min="15888" max="15888" width="13.5" style="88" customWidth="1"/>
    <col min="15889" max="16124" width="9.33203125" style="88"/>
    <col min="16125" max="16125" width="11.5" style="88" bestFit="1" customWidth="1"/>
    <col min="16126" max="16126" width="10.33203125" style="88" customWidth="1"/>
    <col min="16127" max="16127" width="14.1640625" style="88" customWidth="1"/>
    <col min="16128" max="16128" width="12.1640625" style="88" customWidth="1"/>
    <col min="16129" max="16129" width="14.83203125" style="88" customWidth="1"/>
    <col min="16130" max="16130" width="13.83203125" style="88" customWidth="1"/>
    <col min="16131" max="16131" width="14.33203125" style="88" customWidth="1"/>
    <col min="16132" max="16132" width="12.5" style="88" customWidth="1"/>
    <col min="16133" max="16133" width="16.1640625" style="88" customWidth="1"/>
    <col min="16134" max="16134" width="13.33203125" style="88" customWidth="1"/>
    <col min="16135" max="16135" width="13.6640625" style="88" customWidth="1"/>
    <col min="16136" max="16136" width="12.5" style="88" customWidth="1"/>
    <col min="16137" max="16137" width="13.6640625" style="88" customWidth="1"/>
    <col min="16138" max="16138" width="13.5" style="88" bestFit="1" customWidth="1"/>
    <col min="16139" max="16139" width="10" style="88" customWidth="1"/>
    <col min="16140" max="16140" width="8.1640625" style="88" customWidth="1"/>
    <col min="16141" max="16141" width="14.83203125" style="88" customWidth="1"/>
    <col min="16142" max="16142" width="14.33203125" style="88" customWidth="1"/>
    <col min="16143" max="16143" width="16.33203125" style="88" customWidth="1"/>
    <col min="16144" max="16144" width="13.5" style="88" customWidth="1"/>
    <col min="16145" max="16384" width="9.33203125" style="88"/>
  </cols>
  <sheetData>
    <row r="1" spans="1:19" s="723" customFormat="1" ht="18.600000000000001" customHeight="1">
      <c r="A1" s="900" t="s">
        <v>557</v>
      </c>
      <c r="B1" s="900"/>
      <c r="C1" s="900"/>
      <c r="D1" s="900"/>
      <c r="E1" s="900"/>
      <c r="F1" s="900"/>
      <c r="G1" s="900"/>
      <c r="H1" s="900"/>
      <c r="I1" s="900"/>
      <c r="J1" s="900"/>
      <c r="K1" s="900"/>
      <c r="L1" s="900"/>
      <c r="M1" s="900"/>
      <c r="N1" s="900"/>
      <c r="O1" s="900"/>
      <c r="P1" s="900"/>
      <c r="Q1" s="900"/>
      <c r="R1" s="900"/>
    </row>
    <row r="2" spans="1:19" s="89" customFormat="1" ht="12.75" customHeight="1">
      <c r="A2" s="901" t="s">
        <v>66</v>
      </c>
      <c r="B2" s="848" t="s">
        <v>71</v>
      </c>
      <c r="C2" s="905" t="s">
        <v>91</v>
      </c>
      <c r="D2" s="905"/>
      <c r="E2" s="848" t="s">
        <v>92</v>
      </c>
      <c r="F2" s="848"/>
      <c r="G2" s="907" t="s">
        <v>93</v>
      </c>
      <c r="H2" s="907"/>
      <c r="I2" s="907"/>
      <c r="J2" s="907"/>
      <c r="K2" s="907" t="s">
        <v>94</v>
      </c>
      <c r="L2" s="907"/>
      <c r="M2" s="907"/>
      <c r="N2" s="907"/>
      <c r="O2" s="905" t="s">
        <v>0</v>
      </c>
      <c r="P2" s="905"/>
      <c r="Q2" s="844" t="s">
        <v>95</v>
      </c>
      <c r="R2" s="908"/>
    </row>
    <row r="3" spans="1:19" s="89" customFormat="1" ht="16.5" customHeight="1">
      <c r="A3" s="902"/>
      <c r="B3" s="849"/>
      <c r="C3" s="906"/>
      <c r="D3" s="906"/>
      <c r="E3" s="904"/>
      <c r="F3" s="904"/>
      <c r="G3" s="907" t="s">
        <v>96</v>
      </c>
      <c r="H3" s="907"/>
      <c r="I3" s="907" t="s">
        <v>97</v>
      </c>
      <c r="J3" s="907"/>
      <c r="K3" s="907" t="s">
        <v>96</v>
      </c>
      <c r="L3" s="907"/>
      <c r="M3" s="907" t="s">
        <v>97</v>
      </c>
      <c r="N3" s="907"/>
      <c r="O3" s="906"/>
      <c r="P3" s="906"/>
      <c r="Q3" s="909"/>
      <c r="R3" s="910"/>
    </row>
    <row r="4" spans="1:19" s="89" customFormat="1" ht="44.25" customHeight="1">
      <c r="A4" s="903"/>
      <c r="B4" s="904"/>
      <c r="C4" s="642" t="s">
        <v>98</v>
      </c>
      <c r="D4" s="642" t="s">
        <v>176</v>
      </c>
      <c r="E4" s="642" t="s">
        <v>98</v>
      </c>
      <c r="F4" s="642" t="s">
        <v>176</v>
      </c>
      <c r="G4" s="642" t="s">
        <v>98</v>
      </c>
      <c r="H4" s="642" t="s">
        <v>210</v>
      </c>
      <c r="I4" s="642" t="s">
        <v>98</v>
      </c>
      <c r="J4" s="642" t="s">
        <v>210</v>
      </c>
      <c r="K4" s="642" t="s">
        <v>98</v>
      </c>
      <c r="L4" s="642" t="s">
        <v>558</v>
      </c>
      <c r="M4" s="642" t="s">
        <v>98</v>
      </c>
      <c r="N4" s="642" t="s">
        <v>210</v>
      </c>
      <c r="O4" s="642" t="s">
        <v>98</v>
      </c>
      <c r="P4" s="642" t="s">
        <v>176</v>
      </c>
      <c r="Q4" s="643" t="s">
        <v>98</v>
      </c>
      <c r="R4" s="639" t="s">
        <v>176</v>
      </c>
    </row>
    <row r="5" spans="1:19" s="93" customFormat="1" ht="10.5" customHeight="1">
      <c r="A5" s="215">
        <v>1</v>
      </c>
      <c r="B5" s="149">
        <v>2</v>
      </c>
      <c r="C5" s="150">
        <v>3</v>
      </c>
      <c r="D5" s="149">
        <v>4</v>
      </c>
      <c r="E5" s="150">
        <v>5</v>
      </c>
      <c r="F5" s="149">
        <v>6</v>
      </c>
      <c r="G5" s="150">
        <v>7</v>
      </c>
      <c r="H5" s="149">
        <v>8</v>
      </c>
      <c r="I5" s="150">
        <v>9</v>
      </c>
      <c r="J5" s="149">
        <v>10</v>
      </c>
      <c r="K5" s="150">
        <v>11</v>
      </c>
      <c r="L5" s="149">
        <v>12</v>
      </c>
      <c r="M5" s="150">
        <v>13</v>
      </c>
      <c r="N5" s="149">
        <v>14</v>
      </c>
      <c r="O5" s="150">
        <v>15</v>
      </c>
      <c r="P5" s="149">
        <v>16</v>
      </c>
      <c r="Q5" s="150">
        <v>17</v>
      </c>
      <c r="R5" s="216">
        <v>18</v>
      </c>
    </row>
    <row r="6" spans="1:19">
      <c r="A6" s="212">
        <v>40277</v>
      </c>
      <c r="B6" s="213">
        <v>20</v>
      </c>
      <c r="C6" s="213">
        <v>10785388</v>
      </c>
      <c r="D6" s="213">
        <v>279572.31</v>
      </c>
      <c r="E6" s="213">
        <v>11418975</v>
      </c>
      <c r="F6" s="213">
        <v>409844.33</v>
      </c>
      <c r="G6" s="213">
        <v>16303127</v>
      </c>
      <c r="H6" s="213">
        <v>441522.11</v>
      </c>
      <c r="I6" s="213">
        <v>17773216</v>
      </c>
      <c r="J6" s="213">
        <v>463950.24</v>
      </c>
      <c r="K6" s="213">
        <v>1465075</v>
      </c>
      <c r="L6" s="213">
        <v>57692.31</v>
      </c>
      <c r="M6" s="213">
        <v>484789</v>
      </c>
      <c r="N6" s="213">
        <v>19038.73</v>
      </c>
      <c r="O6" s="213">
        <f t="shared" ref="O6:O14" si="0">SUM(C6,E6,G6,I6,K6,M6)</f>
        <v>58230570</v>
      </c>
      <c r="P6" s="213">
        <f t="shared" ref="P6:P14" si="1">SUM(D6,F6,H6,J6,L6,N6)</f>
        <v>1671620.03</v>
      </c>
      <c r="Q6" s="213">
        <v>3749538</v>
      </c>
      <c r="R6" s="214">
        <v>103280.47159044498</v>
      </c>
    </row>
    <row r="7" spans="1:19">
      <c r="A7" s="212">
        <v>40307</v>
      </c>
      <c r="B7" s="213">
        <v>21</v>
      </c>
      <c r="C7" s="213">
        <v>16843664</v>
      </c>
      <c r="D7" s="213">
        <v>395612.68023589998</v>
      </c>
      <c r="E7" s="213">
        <v>13886580</v>
      </c>
      <c r="F7" s="213">
        <v>431592.96265310002</v>
      </c>
      <c r="G7" s="213">
        <v>23502366</v>
      </c>
      <c r="H7" s="213">
        <v>611698.72834190005</v>
      </c>
      <c r="I7" s="213">
        <v>24389036</v>
      </c>
      <c r="J7" s="213">
        <v>605758.84017650003</v>
      </c>
      <c r="K7" s="213">
        <v>1696094</v>
      </c>
      <c r="L7" s="213">
        <v>58536.627646599998</v>
      </c>
      <c r="M7" s="213">
        <v>642775</v>
      </c>
      <c r="N7" s="213">
        <v>21295.823333200002</v>
      </c>
      <c r="O7" s="213">
        <f t="shared" si="0"/>
        <v>80960515</v>
      </c>
      <c r="P7" s="213">
        <f t="shared" si="1"/>
        <v>2124495.6623872002</v>
      </c>
      <c r="Q7" s="213">
        <v>4012872</v>
      </c>
      <c r="R7" s="214">
        <v>104437.45</v>
      </c>
    </row>
    <row r="8" spans="1:19">
      <c r="A8" s="212">
        <v>40338</v>
      </c>
      <c r="B8" s="213">
        <v>22</v>
      </c>
      <c r="C8" s="213">
        <v>15434326</v>
      </c>
      <c r="D8" s="213">
        <v>372265.65676789999</v>
      </c>
      <c r="E8" s="213">
        <v>14156191</v>
      </c>
      <c r="F8" s="213">
        <v>421843.21016969997</v>
      </c>
      <c r="G8" s="213">
        <v>20596147</v>
      </c>
      <c r="H8" s="213">
        <v>549697.99334549997</v>
      </c>
      <c r="I8" s="213">
        <v>24613415</v>
      </c>
      <c r="J8" s="213">
        <v>620244.97413029999</v>
      </c>
      <c r="K8" s="213">
        <v>1657220</v>
      </c>
      <c r="L8" s="213">
        <v>52296.991891999998</v>
      </c>
      <c r="M8" s="213">
        <v>620790</v>
      </c>
      <c r="N8" s="213">
        <v>19250.156792900001</v>
      </c>
      <c r="O8" s="213">
        <v>77078089</v>
      </c>
      <c r="P8" s="213">
        <f t="shared" si="1"/>
        <v>2035598.9830982999</v>
      </c>
      <c r="Q8" s="213">
        <v>4632680</v>
      </c>
      <c r="R8" s="214">
        <v>122173.20250435</v>
      </c>
    </row>
    <row r="9" spans="1:19">
      <c r="A9" s="212">
        <v>40368</v>
      </c>
      <c r="B9" s="213">
        <v>22</v>
      </c>
      <c r="C9" s="213">
        <v>11530614</v>
      </c>
      <c r="D9" s="213">
        <v>289423.2539672</v>
      </c>
      <c r="E9" s="213">
        <v>14877996</v>
      </c>
      <c r="F9" s="213">
        <v>423421.94344040001</v>
      </c>
      <c r="G9" s="213">
        <v>18231436</v>
      </c>
      <c r="H9" s="213">
        <v>501797.90893129999</v>
      </c>
      <c r="I9" s="213">
        <v>20657577</v>
      </c>
      <c r="J9" s="213">
        <v>541556.45023810002</v>
      </c>
      <c r="K9" s="213">
        <v>1879794</v>
      </c>
      <c r="L9" s="213">
        <v>56722.592810900001</v>
      </c>
      <c r="M9" s="213">
        <v>579390</v>
      </c>
      <c r="N9" s="213">
        <v>16987.9035362</v>
      </c>
      <c r="O9" s="213">
        <v>67756807</v>
      </c>
      <c r="P9" s="213">
        <f t="shared" si="1"/>
        <v>1829910.0529241001</v>
      </c>
      <c r="Q9" s="213">
        <v>4565614</v>
      </c>
      <c r="R9" s="214">
        <v>121863.76039945502</v>
      </c>
    </row>
    <row r="10" spans="1:19">
      <c r="A10" s="212">
        <v>40399</v>
      </c>
      <c r="B10" s="213">
        <v>22</v>
      </c>
      <c r="C10" s="213">
        <v>11566700</v>
      </c>
      <c r="D10" s="213">
        <v>299130.49471860001</v>
      </c>
      <c r="E10" s="213">
        <v>16620194</v>
      </c>
      <c r="F10" s="213">
        <v>496266.71833449998</v>
      </c>
      <c r="G10" s="213">
        <v>19036006</v>
      </c>
      <c r="H10" s="213">
        <v>532013.11611209996</v>
      </c>
      <c r="I10" s="213">
        <v>23400978</v>
      </c>
      <c r="J10" s="213">
        <v>625452.52202339994</v>
      </c>
      <c r="K10" s="213">
        <v>2340573</v>
      </c>
      <c r="L10" s="213">
        <v>76819.787068299993</v>
      </c>
      <c r="M10" s="213">
        <v>747574</v>
      </c>
      <c r="N10" s="213">
        <v>24044.979536499999</v>
      </c>
      <c r="O10" s="213">
        <f t="shared" si="0"/>
        <v>73712025</v>
      </c>
      <c r="P10" s="213">
        <f t="shared" si="1"/>
        <v>2053727.6177934001</v>
      </c>
      <c r="Q10" s="213">
        <v>5718501</v>
      </c>
      <c r="R10" s="214">
        <v>153948.18</v>
      </c>
    </row>
    <row r="11" spans="1:19">
      <c r="A11" s="212">
        <v>40430</v>
      </c>
      <c r="B11" s="213">
        <v>21</v>
      </c>
      <c r="C11" s="213">
        <v>13736522</v>
      </c>
      <c r="D11" s="213">
        <v>383871.599606</v>
      </c>
      <c r="E11" s="213">
        <v>17865765</v>
      </c>
      <c r="F11" s="213">
        <v>555580.93822340004</v>
      </c>
      <c r="G11" s="213">
        <v>27314589</v>
      </c>
      <c r="H11" s="213">
        <v>813116.32390149997</v>
      </c>
      <c r="I11" s="213">
        <v>30849458</v>
      </c>
      <c r="J11" s="213">
        <v>875352.84776939999</v>
      </c>
      <c r="K11" s="213">
        <v>2584821</v>
      </c>
      <c r="L11" s="213">
        <v>84954.136834799996</v>
      </c>
      <c r="M11" s="213">
        <v>738494</v>
      </c>
      <c r="N11" s="213">
        <v>23515.9646894</v>
      </c>
      <c r="O11" s="213">
        <f t="shared" si="0"/>
        <v>93089649</v>
      </c>
      <c r="P11" s="213">
        <f t="shared" si="1"/>
        <v>2736391.8110245001</v>
      </c>
      <c r="Q11" s="213">
        <v>4506084</v>
      </c>
      <c r="R11" s="214">
        <v>133858.79</v>
      </c>
    </row>
    <row r="12" spans="1:19">
      <c r="A12" s="212">
        <v>40460</v>
      </c>
      <c r="B12" s="213">
        <v>21</v>
      </c>
      <c r="C12" s="213">
        <v>13795612</v>
      </c>
      <c r="D12" s="213">
        <v>402457.25860250002</v>
      </c>
      <c r="E12" s="213">
        <v>18381074</v>
      </c>
      <c r="F12" s="213">
        <v>608829.5647628</v>
      </c>
      <c r="G12" s="213">
        <v>27772294</v>
      </c>
      <c r="H12" s="213">
        <v>871864.9237403</v>
      </c>
      <c r="I12" s="213">
        <v>27777663</v>
      </c>
      <c r="J12" s="213">
        <v>833648.72663209995</v>
      </c>
      <c r="K12" s="213">
        <v>2457385</v>
      </c>
      <c r="L12" s="213">
        <v>86796.049799800006</v>
      </c>
      <c r="M12" s="213">
        <v>616995</v>
      </c>
      <c r="N12" s="213">
        <v>20896.585798699998</v>
      </c>
      <c r="O12" s="213">
        <f t="shared" si="0"/>
        <v>90801023</v>
      </c>
      <c r="P12" s="213">
        <f t="shared" si="1"/>
        <v>2824493.1093361997</v>
      </c>
      <c r="Q12" s="213">
        <v>4637628</v>
      </c>
      <c r="R12" s="214">
        <v>134881.26999999999</v>
      </c>
    </row>
    <row r="13" spans="1:19">
      <c r="A13" s="212">
        <v>40491</v>
      </c>
      <c r="B13" s="213">
        <v>21</v>
      </c>
      <c r="C13" s="213">
        <v>14761031</v>
      </c>
      <c r="D13" s="213">
        <v>424789.15286919998</v>
      </c>
      <c r="E13" s="213">
        <v>18364437</v>
      </c>
      <c r="F13" s="213">
        <v>539872.48844059999</v>
      </c>
      <c r="G13" s="213">
        <v>30496310</v>
      </c>
      <c r="H13" s="213">
        <v>946323.89344200003</v>
      </c>
      <c r="I13" s="213">
        <v>32122151</v>
      </c>
      <c r="J13" s="213">
        <v>956619.66220649995</v>
      </c>
      <c r="K13" s="213">
        <v>2324075</v>
      </c>
      <c r="L13" s="213">
        <v>75786.401315799987</v>
      </c>
      <c r="M13" s="213">
        <v>731246</v>
      </c>
      <c r="N13" s="213">
        <v>22454.566262999997</v>
      </c>
      <c r="O13" s="213">
        <f t="shared" si="0"/>
        <v>98799250</v>
      </c>
      <c r="P13" s="213">
        <f t="shared" si="1"/>
        <v>2965846.1645370997</v>
      </c>
      <c r="Q13" s="213">
        <v>4661543</v>
      </c>
      <c r="R13" s="214">
        <v>130551.06</v>
      </c>
    </row>
    <row r="14" spans="1:19">
      <c r="A14" s="212">
        <v>40521</v>
      </c>
      <c r="B14" s="213">
        <v>22</v>
      </c>
      <c r="C14" s="213">
        <v>11406712</v>
      </c>
      <c r="D14" s="213">
        <v>322793.25554729998</v>
      </c>
      <c r="E14" s="213">
        <v>15409764</v>
      </c>
      <c r="F14" s="213">
        <v>432644.23415690003</v>
      </c>
      <c r="G14" s="213">
        <v>24533340</v>
      </c>
      <c r="H14" s="213">
        <v>751191.91350799997</v>
      </c>
      <c r="I14" s="213">
        <v>26151091</v>
      </c>
      <c r="J14" s="213">
        <v>768088.34317080001</v>
      </c>
      <c r="K14" s="213">
        <v>2021545</v>
      </c>
      <c r="L14" s="213">
        <v>61356.498114600006</v>
      </c>
      <c r="M14" s="213">
        <v>719867</v>
      </c>
      <c r="N14" s="213">
        <v>21034.709568300001</v>
      </c>
      <c r="O14" s="213">
        <f t="shared" si="0"/>
        <v>80242319</v>
      </c>
      <c r="P14" s="213">
        <f t="shared" si="1"/>
        <v>2357108.9540658998</v>
      </c>
      <c r="Q14" s="213">
        <v>3724474</v>
      </c>
      <c r="R14" s="214">
        <v>109454.55</v>
      </c>
    </row>
    <row r="15" spans="1:19">
      <c r="A15" s="212">
        <v>40544</v>
      </c>
      <c r="B15" s="213">
        <v>20</v>
      </c>
      <c r="C15" s="213">
        <v>14095425</v>
      </c>
      <c r="D15" s="213">
        <v>384484.40960000001</v>
      </c>
      <c r="E15" s="213">
        <v>14823064</v>
      </c>
      <c r="F15" s="213">
        <v>411149.07209999999</v>
      </c>
      <c r="G15" s="213">
        <v>33393126</v>
      </c>
      <c r="H15" s="213">
        <v>996718.40110000002</v>
      </c>
      <c r="I15" s="213">
        <v>33645531</v>
      </c>
      <c r="J15" s="213">
        <v>965797.20050000004</v>
      </c>
      <c r="K15" s="213">
        <v>2035556</v>
      </c>
      <c r="L15" s="213">
        <v>61787.286469999999</v>
      </c>
      <c r="M15" s="213">
        <v>736053</v>
      </c>
      <c r="N15" s="213">
        <v>21897.517070000002</v>
      </c>
      <c r="O15" s="213">
        <f t="shared" ref="O15:O26" si="2">SUM(C15,E15,G15,I15,K15,M15)</f>
        <v>98728755</v>
      </c>
      <c r="P15" s="213">
        <f t="shared" ref="P15:P26" si="3">SUM(D15,F15,H15,J15,L15,N15)</f>
        <v>2841833.8868400003</v>
      </c>
      <c r="Q15" s="213">
        <v>4387177</v>
      </c>
      <c r="R15" s="214">
        <v>115486.56</v>
      </c>
      <c r="S15" s="91"/>
    </row>
    <row r="16" spans="1:19">
      <c r="A16" s="212">
        <v>40575</v>
      </c>
      <c r="B16" s="213">
        <v>20</v>
      </c>
      <c r="C16" s="213">
        <v>15734318</v>
      </c>
      <c r="D16" s="213">
        <v>402759.05323660001</v>
      </c>
      <c r="E16" s="213">
        <v>16048082</v>
      </c>
      <c r="F16" s="213">
        <v>401306.50282200001</v>
      </c>
      <c r="G16" s="213">
        <v>37924368</v>
      </c>
      <c r="H16" s="213">
        <v>1059766.0894281999</v>
      </c>
      <c r="I16" s="213">
        <v>36681957</v>
      </c>
      <c r="J16" s="213">
        <v>984587.2812964</v>
      </c>
      <c r="K16" s="213">
        <v>2070078</v>
      </c>
      <c r="L16" s="213">
        <v>56954.543768800002</v>
      </c>
      <c r="M16" s="213">
        <v>906631</v>
      </c>
      <c r="N16" s="213">
        <v>23921.155099</v>
      </c>
      <c r="O16" s="213">
        <f t="shared" si="2"/>
        <v>109365434</v>
      </c>
      <c r="P16" s="213">
        <f t="shared" si="3"/>
        <v>2929294.6256509996</v>
      </c>
      <c r="Q16" s="213">
        <v>4267650</v>
      </c>
      <c r="R16" s="214">
        <v>108479.78</v>
      </c>
    </row>
    <row r="17" spans="1:19">
      <c r="A17" s="212">
        <v>40603</v>
      </c>
      <c r="B17" s="213">
        <v>22</v>
      </c>
      <c r="C17" s="213">
        <v>15333341</v>
      </c>
      <c r="D17" s="213">
        <v>399595.4461</v>
      </c>
      <c r="E17" s="213">
        <v>14189337</v>
      </c>
      <c r="F17" s="213">
        <v>363404.70409999997</v>
      </c>
      <c r="G17" s="213">
        <v>35430135</v>
      </c>
      <c r="H17" s="213">
        <v>1014990.46</v>
      </c>
      <c r="I17" s="213">
        <v>38043240</v>
      </c>
      <c r="J17" s="213">
        <v>1033606.776</v>
      </c>
      <c r="K17" s="213">
        <v>1741344</v>
      </c>
      <c r="L17" s="213">
        <v>47406.256529999999</v>
      </c>
      <c r="M17" s="213">
        <v>710229</v>
      </c>
      <c r="N17" s="213">
        <v>18896.539860000001</v>
      </c>
      <c r="O17" s="213">
        <f t="shared" si="2"/>
        <v>105447626</v>
      </c>
      <c r="P17" s="213">
        <f t="shared" si="3"/>
        <v>2877900.1825899999</v>
      </c>
      <c r="Q17" s="213">
        <v>3690373</v>
      </c>
      <c r="R17" s="214">
        <v>101816.22</v>
      </c>
    </row>
    <row r="18" spans="1:19">
      <c r="A18" s="212">
        <v>40634</v>
      </c>
      <c r="B18" s="213">
        <v>18</v>
      </c>
      <c r="C18" s="213">
        <v>10271439</v>
      </c>
      <c r="D18" s="213">
        <v>282302.67290000001</v>
      </c>
      <c r="E18" s="213">
        <v>12880705</v>
      </c>
      <c r="F18" s="213">
        <v>353159.31559999997</v>
      </c>
      <c r="G18" s="213">
        <v>28212015</v>
      </c>
      <c r="H18" s="213">
        <v>843834.55319999997</v>
      </c>
      <c r="I18" s="213">
        <v>27819338</v>
      </c>
      <c r="J18" s="213">
        <v>802046.10230000003</v>
      </c>
      <c r="K18" s="213">
        <v>1755056</v>
      </c>
      <c r="L18" s="213">
        <v>52784.881849999998</v>
      </c>
      <c r="M18" s="213">
        <v>601461</v>
      </c>
      <c r="N18" s="213">
        <v>17172.723239999999</v>
      </c>
      <c r="O18" s="213">
        <f t="shared" si="2"/>
        <v>81540014</v>
      </c>
      <c r="P18" s="213">
        <f t="shared" si="3"/>
        <v>2351300.2490900001</v>
      </c>
      <c r="Q18" s="213">
        <v>4007516</v>
      </c>
      <c r="R18" s="214">
        <v>109326.39410899999</v>
      </c>
    </row>
    <row r="19" spans="1:19">
      <c r="A19" s="212">
        <v>40664</v>
      </c>
      <c r="B19" s="213">
        <v>22</v>
      </c>
      <c r="C19" s="213">
        <v>11888838</v>
      </c>
      <c r="D19" s="213">
        <v>305744.57549999998</v>
      </c>
      <c r="E19" s="213">
        <v>13474455</v>
      </c>
      <c r="F19" s="213">
        <v>336688.58639999997</v>
      </c>
      <c r="G19" s="213">
        <v>36280374</v>
      </c>
      <c r="H19" s="213">
        <v>1027312.754</v>
      </c>
      <c r="I19" s="213">
        <v>31754162</v>
      </c>
      <c r="J19" s="213">
        <v>865583.73609999998</v>
      </c>
      <c r="K19" s="213">
        <v>1873595</v>
      </c>
      <c r="L19" s="213">
        <v>50101.215020000003</v>
      </c>
      <c r="M19" s="213">
        <v>770401</v>
      </c>
      <c r="N19" s="213">
        <v>19706.944350000002</v>
      </c>
      <c r="O19" s="213">
        <f t="shared" si="2"/>
        <v>96041825</v>
      </c>
      <c r="P19" s="213">
        <f t="shared" si="3"/>
        <v>2605137.8113699998</v>
      </c>
      <c r="Q19" s="213">
        <v>4240222</v>
      </c>
      <c r="R19" s="214">
        <v>112111.64000000001</v>
      </c>
    </row>
    <row r="20" spans="1:19">
      <c r="A20" s="212">
        <v>40695</v>
      </c>
      <c r="B20" s="213">
        <v>22</v>
      </c>
      <c r="C20" s="213">
        <v>10313335</v>
      </c>
      <c r="D20" s="213">
        <v>265177.70508310001</v>
      </c>
      <c r="E20" s="213">
        <v>12993351</v>
      </c>
      <c r="F20" s="213">
        <v>322694.96170589997</v>
      </c>
      <c r="G20" s="213">
        <v>33130753</v>
      </c>
      <c r="H20" s="213">
        <v>928532.81618319999</v>
      </c>
      <c r="I20" s="213">
        <v>31702572</v>
      </c>
      <c r="J20" s="213">
        <v>856037.65546000004</v>
      </c>
      <c r="K20" s="213">
        <v>1865161</v>
      </c>
      <c r="L20" s="213">
        <v>47519.838321499999</v>
      </c>
      <c r="M20" s="213">
        <v>739167</v>
      </c>
      <c r="N20" s="213">
        <v>18213.643842199999</v>
      </c>
      <c r="O20" s="213">
        <f t="shared" si="2"/>
        <v>90744339</v>
      </c>
      <c r="P20" s="213">
        <f t="shared" si="3"/>
        <v>2438176.6205958999</v>
      </c>
      <c r="Q20" s="213">
        <v>3277324</v>
      </c>
      <c r="R20" s="214">
        <v>91466.61</v>
      </c>
    </row>
    <row r="21" spans="1:19">
      <c r="A21" s="212">
        <v>40725</v>
      </c>
      <c r="B21" s="213">
        <v>21</v>
      </c>
      <c r="C21" s="213">
        <v>10048859</v>
      </c>
      <c r="D21" s="213">
        <v>265640.90751310001</v>
      </c>
      <c r="E21" s="213">
        <v>12260020</v>
      </c>
      <c r="F21" s="213">
        <v>349890.6997763</v>
      </c>
      <c r="G21" s="213">
        <v>33395753</v>
      </c>
      <c r="H21" s="213">
        <v>957646.5944374</v>
      </c>
      <c r="I21" s="213">
        <v>32872684</v>
      </c>
      <c r="J21" s="213">
        <v>910078.89855689998</v>
      </c>
      <c r="K21" s="213">
        <v>1951542</v>
      </c>
      <c r="L21" s="213">
        <v>57733.533451900003</v>
      </c>
      <c r="M21" s="213">
        <v>848888</v>
      </c>
      <c r="N21" s="213">
        <v>23974.206624999999</v>
      </c>
      <c r="O21" s="213">
        <f t="shared" si="2"/>
        <v>91377746</v>
      </c>
      <c r="P21" s="213">
        <f t="shared" si="3"/>
        <v>2564964.8403606</v>
      </c>
      <c r="Q21" s="213">
        <v>3778040</v>
      </c>
      <c r="R21" s="214">
        <v>102002.1</v>
      </c>
    </row>
    <row r="22" spans="1:19">
      <c r="A22" s="212">
        <v>40756</v>
      </c>
      <c r="B22" s="213">
        <v>21</v>
      </c>
      <c r="C22" s="213">
        <v>14585694</v>
      </c>
      <c r="D22" s="213">
        <v>347176.59123820002</v>
      </c>
      <c r="E22" s="213">
        <v>13366537</v>
      </c>
      <c r="F22" s="213">
        <v>333790.91431939998</v>
      </c>
      <c r="G22" s="213">
        <v>41974923</v>
      </c>
      <c r="H22" s="213">
        <v>1107825.2997729001</v>
      </c>
      <c r="I22" s="213">
        <v>44166928</v>
      </c>
      <c r="J22" s="213">
        <v>1101698.3587433</v>
      </c>
      <c r="K22" s="213">
        <v>1942086</v>
      </c>
      <c r="L22" s="213">
        <v>51801.284075600001</v>
      </c>
      <c r="M22" s="213">
        <v>849593</v>
      </c>
      <c r="N22" s="213">
        <v>21456.721606899999</v>
      </c>
      <c r="O22" s="213">
        <f t="shared" si="2"/>
        <v>116885761</v>
      </c>
      <c r="P22" s="213">
        <f t="shared" si="3"/>
        <v>2963749.1697562998</v>
      </c>
      <c r="Q22" s="213">
        <v>4446681</v>
      </c>
      <c r="R22" s="214">
        <v>109023.24863437499</v>
      </c>
    </row>
    <row r="23" spans="1:19">
      <c r="A23" s="212">
        <v>40787</v>
      </c>
      <c r="B23" s="213">
        <v>21</v>
      </c>
      <c r="C23" s="213">
        <v>14796435</v>
      </c>
      <c r="D23" s="213">
        <v>346826.27895840001</v>
      </c>
      <c r="E23" s="213">
        <v>13329926</v>
      </c>
      <c r="F23" s="213">
        <v>326289.50191559998</v>
      </c>
      <c r="G23" s="213">
        <v>39308648</v>
      </c>
      <c r="H23" s="213">
        <v>1017490.6774778001</v>
      </c>
      <c r="I23" s="213">
        <v>43813388</v>
      </c>
      <c r="J23" s="213">
        <v>1068239.3587917001</v>
      </c>
      <c r="K23" s="213">
        <v>2017590</v>
      </c>
      <c r="L23" s="213">
        <v>51575.132931200002</v>
      </c>
      <c r="M23" s="213">
        <v>1039658</v>
      </c>
      <c r="N23" s="213">
        <v>24842.8474355</v>
      </c>
      <c r="O23" s="213">
        <f t="shared" si="2"/>
        <v>114305645</v>
      </c>
      <c r="P23" s="213">
        <f t="shared" si="3"/>
        <v>2835263.7975101997</v>
      </c>
      <c r="Q23" s="213">
        <v>3868965</v>
      </c>
      <c r="R23" s="214">
        <v>93358.784112374997</v>
      </c>
    </row>
    <row r="24" spans="1:19">
      <c r="A24" s="212">
        <v>40817</v>
      </c>
      <c r="B24" s="213">
        <v>19</v>
      </c>
      <c r="C24" s="213">
        <v>11289988</v>
      </c>
      <c r="D24" s="213">
        <v>265944.98074819997</v>
      </c>
      <c r="E24" s="213">
        <v>11358625</v>
      </c>
      <c r="F24" s="213">
        <v>279970.85298000003</v>
      </c>
      <c r="G24" s="213">
        <v>30205915</v>
      </c>
      <c r="H24" s="213">
        <v>791213.31364770001</v>
      </c>
      <c r="I24" s="213">
        <v>33744688</v>
      </c>
      <c r="J24" s="213">
        <v>829905.40553600003</v>
      </c>
      <c r="K24" s="213">
        <v>1636032</v>
      </c>
      <c r="L24" s="213">
        <v>43372.379294099999</v>
      </c>
      <c r="M24" s="213">
        <v>905536</v>
      </c>
      <c r="N24" s="213">
        <v>22814.201938300001</v>
      </c>
      <c r="O24" s="213">
        <f t="shared" si="2"/>
        <v>89140784</v>
      </c>
      <c r="P24" s="213">
        <f t="shared" si="3"/>
        <v>2233221.1341443001</v>
      </c>
      <c r="Q24" s="213">
        <v>4372207</v>
      </c>
      <c r="R24" s="214">
        <v>113206.97</v>
      </c>
    </row>
    <row r="25" spans="1:19">
      <c r="A25" s="212">
        <v>40848</v>
      </c>
      <c r="B25" s="213">
        <v>20</v>
      </c>
      <c r="C25" s="213">
        <v>13469578</v>
      </c>
      <c r="D25" s="213">
        <v>312138.92093279999</v>
      </c>
      <c r="E25" s="213">
        <v>13398165</v>
      </c>
      <c r="F25" s="213">
        <v>305421.4810503</v>
      </c>
      <c r="G25" s="213">
        <v>40898635</v>
      </c>
      <c r="H25" s="213">
        <v>1055219.1895492999</v>
      </c>
      <c r="I25" s="213">
        <v>39644152</v>
      </c>
      <c r="J25" s="213">
        <v>972017.16764869995</v>
      </c>
      <c r="K25" s="213">
        <v>1927405</v>
      </c>
      <c r="L25" s="213">
        <v>47175.521095800003</v>
      </c>
      <c r="M25" s="213">
        <v>1024494</v>
      </c>
      <c r="N25" s="213">
        <v>24586.4621124</v>
      </c>
      <c r="O25" s="213">
        <f t="shared" si="2"/>
        <v>110362429</v>
      </c>
      <c r="P25" s="213">
        <f t="shared" si="3"/>
        <v>2716558.7423893004</v>
      </c>
      <c r="Q25" s="213">
        <v>4495500</v>
      </c>
      <c r="R25" s="214">
        <v>104196.08663999999</v>
      </c>
    </row>
    <row r="26" spans="1:19">
      <c r="A26" s="212">
        <v>40878</v>
      </c>
      <c r="B26" s="213">
        <v>21</v>
      </c>
      <c r="C26" s="213">
        <v>13886601</v>
      </c>
      <c r="D26" s="213">
        <v>307197.6771337</v>
      </c>
      <c r="E26" s="213">
        <v>12755993</v>
      </c>
      <c r="F26" s="213">
        <v>279920.71159050002</v>
      </c>
      <c r="G26" s="213">
        <v>45273935</v>
      </c>
      <c r="H26" s="213">
        <v>1132427.0484990999</v>
      </c>
      <c r="I26" s="213">
        <v>41606078</v>
      </c>
      <c r="J26" s="213">
        <v>976324.211916</v>
      </c>
      <c r="K26" s="213">
        <v>2031464</v>
      </c>
      <c r="L26" s="213">
        <v>46805.587993399997</v>
      </c>
      <c r="M26" s="213">
        <v>1193943</v>
      </c>
      <c r="N26" s="213">
        <v>26187.633453499999</v>
      </c>
      <c r="O26" s="213">
        <f t="shared" si="2"/>
        <v>116748014</v>
      </c>
      <c r="P26" s="213">
        <f t="shared" si="3"/>
        <v>2768862.8705862002</v>
      </c>
      <c r="Q26" s="213">
        <v>3531984</v>
      </c>
      <c r="R26" s="214">
        <v>79866.509999999995</v>
      </c>
    </row>
    <row r="27" spans="1:19">
      <c r="A27" s="212">
        <v>40919</v>
      </c>
      <c r="B27" s="213">
        <v>22</v>
      </c>
      <c r="C27" s="213">
        <v>10856475</v>
      </c>
      <c r="D27" s="213">
        <v>250737.86656600001</v>
      </c>
      <c r="E27" s="213">
        <v>13958030</v>
      </c>
      <c r="F27" s="213">
        <v>350848.12236689997</v>
      </c>
      <c r="G27" s="213">
        <v>29804342</v>
      </c>
      <c r="H27" s="213">
        <v>759483.71917489998</v>
      </c>
      <c r="I27" s="213">
        <v>32619699</v>
      </c>
      <c r="J27" s="213">
        <v>783058.43544090004</v>
      </c>
      <c r="K27" s="213">
        <v>2678358</v>
      </c>
      <c r="L27" s="213">
        <v>70805.439568799993</v>
      </c>
      <c r="M27" s="213">
        <v>1479438</v>
      </c>
      <c r="N27" s="213">
        <v>36553.885679999999</v>
      </c>
      <c r="O27" s="213">
        <v>91396342</v>
      </c>
      <c r="P27" s="213">
        <v>2251487.4687974001</v>
      </c>
      <c r="Q27" s="213">
        <v>4124155</v>
      </c>
      <c r="R27" s="214">
        <v>107671.8</v>
      </c>
      <c r="S27" s="91"/>
    </row>
    <row r="28" spans="1:19">
      <c r="A28" s="212">
        <v>40951</v>
      </c>
      <c r="B28" s="213">
        <v>20</v>
      </c>
      <c r="C28" s="213">
        <v>11289436</v>
      </c>
      <c r="D28" s="213">
        <v>291138.39679949998</v>
      </c>
      <c r="E28" s="213">
        <v>15306021</v>
      </c>
      <c r="F28" s="213">
        <v>451869.27636309998</v>
      </c>
      <c r="G28" s="213">
        <v>30011709</v>
      </c>
      <c r="H28" s="213">
        <v>842314.1585587</v>
      </c>
      <c r="I28" s="213">
        <v>35304439</v>
      </c>
      <c r="J28" s="213">
        <v>934905.58918570005</v>
      </c>
      <c r="K28" s="213">
        <v>2673087</v>
      </c>
      <c r="L28" s="213">
        <v>83494.798719400002</v>
      </c>
      <c r="M28" s="213">
        <v>1354968</v>
      </c>
      <c r="N28" s="213">
        <v>38055.865237500002</v>
      </c>
      <c r="O28" s="213">
        <v>95939660</v>
      </c>
      <c r="P28" s="213">
        <v>2641778.0848639002</v>
      </c>
      <c r="Q28" s="213">
        <v>4130573</v>
      </c>
      <c r="R28" s="214">
        <v>113452.32</v>
      </c>
    </row>
    <row r="29" spans="1:19">
      <c r="A29" s="212">
        <v>40979</v>
      </c>
      <c r="B29" s="213">
        <v>22</v>
      </c>
      <c r="C29" s="213">
        <v>13492062</v>
      </c>
      <c r="D29" s="213">
        <v>337971.79726070003</v>
      </c>
      <c r="E29" s="213">
        <v>13262789</v>
      </c>
      <c r="F29" s="213">
        <v>384126.29244009999</v>
      </c>
      <c r="G29" s="213">
        <v>39537675</v>
      </c>
      <c r="H29" s="213">
        <v>1091000.6728368001</v>
      </c>
      <c r="I29" s="213">
        <v>40934931</v>
      </c>
      <c r="J29" s="213">
        <v>1065835.9039974001</v>
      </c>
      <c r="K29" s="213">
        <v>2213907</v>
      </c>
      <c r="L29" s="213">
        <v>68600.259776999999</v>
      </c>
      <c r="M29" s="213">
        <v>1121541</v>
      </c>
      <c r="N29" s="213">
        <v>31696.119369</v>
      </c>
      <c r="O29" s="213">
        <v>110562905</v>
      </c>
      <c r="P29" s="213">
        <v>2979231.0456810002</v>
      </c>
      <c r="Q29" s="213">
        <v>3344473</v>
      </c>
      <c r="R29" s="214">
        <v>89048.58</v>
      </c>
    </row>
    <row r="30" spans="1:19">
      <c r="A30" s="212">
        <v>41011</v>
      </c>
      <c r="B30" s="213">
        <v>20</v>
      </c>
      <c r="C30" s="213">
        <v>9218725</v>
      </c>
      <c r="D30" s="213">
        <v>228988.656327</v>
      </c>
      <c r="E30" s="213">
        <v>10739998</v>
      </c>
      <c r="F30" s="213">
        <v>303853.25719540002</v>
      </c>
      <c r="G30" s="213">
        <v>29280635</v>
      </c>
      <c r="H30" s="213">
        <v>794303.64222250006</v>
      </c>
      <c r="I30" s="213">
        <v>30115955</v>
      </c>
      <c r="J30" s="213">
        <v>779556.40506869997</v>
      </c>
      <c r="K30" s="213">
        <v>2247374</v>
      </c>
      <c r="L30" s="213">
        <v>66905.552623600001</v>
      </c>
      <c r="M30" s="213">
        <v>1209497</v>
      </c>
      <c r="N30" s="213">
        <v>33709.355838099997</v>
      </c>
      <c r="O30" s="213">
        <v>82812184</v>
      </c>
      <c r="P30" s="213">
        <v>2207316.8692752998</v>
      </c>
      <c r="Q30" s="213">
        <v>3459455</v>
      </c>
      <c r="R30" s="214">
        <v>89002.02</v>
      </c>
    </row>
    <row r="31" spans="1:19">
      <c r="A31" s="212">
        <v>41041</v>
      </c>
      <c r="B31" s="213">
        <v>22</v>
      </c>
      <c r="C31" s="213">
        <v>11444310</v>
      </c>
      <c r="D31" s="213">
        <v>266001.64958039997</v>
      </c>
      <c r="E31" s="213">
        <v>12748867</v>
      </c>
      <c r="F31" s="213">
        <v>303007.87407790002</v>
      </c>
      <c r="G31" s="213">
        <v>40665171</v>
      </c>
      <c r="H31" s="213">
        <v>1043273.951845</v>
      </c>
      <c r="I31" s="213">
        <v>40786898</v>
      </c>
      <c r="J31" s="213">
        <v>994662.63292240002</v>
      </c>
      <c r="K31" s="213">
        <v>2924787</v>
      </c>
      <c r="L31" s="213">
        <v>74826.595445500003</v>
      </c>
      <c r="M31" s="213">
        <v>1582675</v>
      </c>
      <c r="N31" s="213">
        <v>38070.387552499997</v>
      </c>
      <c r="O31" s="213">
        <v>110152708</v>
      </c>
      <c r="P31" s="213">
        <v>2719843.0914236</v>
      </c>
      <c r="Q31" s="213">
        <v>3375635</v>
      </c>
      <c r="R31" s="214">
        <v>80736.350000000006</v>
      </c>
    </row>
    <row r="32" spans="1:19">
      <c r="A32" s="212">
        <v>41072</v>
      </c>
      <c r="B32" s="213">
        <v>21</v>
      </c>
      <c r="C32" s="213">
        <v>11066729</v>
      </c>
      <c r="D32" s="213">
        <v>264304.27812420001</v>
      </c>
      <c r="E32" s="213">
        <v>12482626</v>
      </c>
      <c r="F32" s="213">
        <v>304796.42422059999</v>
      </c>
      <c r="G32" s="213">
        <v>36455948</v>
      </c>
      <c r="H32" s="213">
        <v>954460.7812499</v>
      </c>
      <c r="I32" s="213">
        <v>40805513</v>
      </c>
      <c r="J32" s="213">
        <v>1009016.3301841</v>
      </c>
      <c r="K32" s="213">
        <v>2663531</v>
      </c>
      <c r="L32" s="213">
        <v>69776.105231599999</v>
      </c>
      <c r="M32" s="213">
        <v>1538086</v>
      </c>
      <c r="N32" s="213">
        <v>38352.539392600003</v>
      </c>
      <c r="O32" s="213">
        <v>105012433</v>
      </c>
      <c r="P32" s="213">
        <v>2640706.4584030001</v>
      </c>
      <c r="Q32" s="213">
        <v>3876435</v>
      </c>
      <c r="R32" s="214">
        <v>102040.11</v>
      </c>
    </row>
    <row r="33" spans="1:18">
      <c r="A33" s="212">
        <v>41091</v>
      </c>
      <c r="B33" s="213">
        <v>22</v>
      </c>
      <c r="C33" s="213">
        <v>9049837</v>
      </c>
      <c r="D33" s="213">
        <v>224504.435038</v>
      </c>
      <c r="E33" s="213">
        <v>12436098</v>
      </c>
      <c r="F33" s="213">
        <v>335785.4271119</v>
      </c>
      <c r="G33" s="213">
        <v>33704366</v>
      </c>
      <c r="H33" s="213">
        <v>902156.65864020004</v>
      </c>
      <c r="I33" s="213">
        <v>33278441</v>
      </c>
      <c r="J33" s="213">
        <v>855033.5204721</v>
      </c>
      <c r="K33" s="213">
        <v>2973873</v>
      </c>
      <c r="L33" s="213">
        <v>87361.062739999994</v>
      </c>
      <c r="M33" s="213">
        <v>1738965</v>
      </c>
      <c r="N33" s="213">
        <v>48242.051474400003</v>
      </c>
      <c r="O33" s="213">
        <v>93181580</v>
      </c>
      <c r="P33" s="213">
        <v>2453083.1554764998</v>
      </c>
      <c r="Q33" s="213">
        <v>4261297</v>
      </c>
      <c r="R33" s="214">
        <v>110887.78054755001</v>
      </c>
    </row>
    <row r="34" spans="1:18">
      <c r="A34" s="212">
        <v>41141</v>
      </c>
      <c r="B34" s="213">
        <v>21</v>
      </c>
      <c r="C34" s="213">
        <v>7881956</v>
      </c>
      <c r="D34" s="213">
        <v>199628.35002839999</v>
      </c>
      <c r="E34" s="213">
        <v>11675491</v>
      </c>
      <c r="F34" s="213">
        <v>315698.93556880002</v>
      </c>
      <c r="G34" s="213">
        <v>31996945</v>
      </c>
      <c r="H34" s="213">
        <v>872182.32776869996</v>
      </c>
      <c r="I34" s="213">
        <v>34362496</v>
      </c>
      <c r="J34" s="213">
        <v>900817.49014190002</v>
      </c>
      <c r="K34" s="213">
        <v>3194140</v>
      </c>
      <c r="L34" s="213">
        <v>92735.941849399998</v>
      </c>
      <c r="M34" s="213">
        <v>1880897</v>
      </c>
      <c r="N34" s="213">
        <v>51105.550774399999</v>
      </c>
      <c r="O34" s="213">
        <v>90991925</v>
      </c>
      <c r="P34" s="213">
        <v>2432168.5961314002</v>
      </c>
      <c r="Q34" s="213">
        <v>3851378</v>
      </c>
      <c r="R34" s="214">
        <v>99959.28</v>
      </c>
    </row>
    <row r="35" spans="1:18">
      <c r="A35" s="212">
        <v>41164</v>
      </c>
      <c r="B35" s="213">
        <v>20</v>
      </c>
      <c r="C35" s="213">
        <v>7815624</v>
      </c>
      <c r="D35" s="213">
        <v>206910.12738650001</v>
      </c>
      <c r="E35" s="213">
        <v>12441509</v>
      </c>
      <c r="F35" s="213">
        <v>349877.40107879997</v>
      </c>
      <c r="G35" s="213">
        <v>32873601</v>
      </c>
      <c r="H35" s="213">
        <v>931514.36853580002</v>
      </c>
      <c r="I35" s="213">
        <v>34584867</v>
      </c>
      <c r="J35" s="213">
        <v>939077.54397660005</v>
      </c>
      <c r="K35" s="213">
        <v>3617771</v>
      </c>
      <c r="L35" s="213">
        <v>107683.04993940001</v>
      </c>
      <c r="M35" s="213">
        <v>2030624</v>
      </c>
      <c r="N35" s="213">
        <v>56886.007313800001</v>
      </c>
      <c r="O35" s="213">
        <v>93363996</v>
      </c>
      <c r="P35" s="213">
        <v>2591948.4982306999</v>
      </c>
      <c r="Q35" s="213">
        <v>4104440</v>
      </c>
      <c r="R35" s="214">
        <v>117367.25781065002</v>
      </c>
    </row>
    <row r="36" spans="1:18">
      <c r="A36" s="212">
        <v>41187</v>
      </c>
      <c r="B36" s="213">
        <v>21</v>
      </c>
      <c r="C36" s="213">
        <v>7925535</v>
      </c>
      <c r="D36" s="213">
        <v>216004.01105102501</v>
      </c>
      <c r="E36" s="213">
        <v>12992449</v>
      </c>
      <c r="F36" s="213">
        <v>388103.33991875005</v>
      </c>
      <c r="G36" s="213">
        <v>33459534</v>
      </c>
      <c r="H36" s="213">
        <v>978239.56801799999</v>
      </c>
      <c r="I36" s="213">
        <v>33035666</v>
      </c>
      <c r="J36" s="213">
        <v>929356.06559440016</v>
      </c>
      <c r="K36" s="213">
        <v>4030434</v>
      </c>
      <c r="L36" s="213">
        <v>131361.47245187499</v>
      </c>
      <c r="M36" s="213">
        <v>2353557</v>
      </c>
      <c r="N36" s="213">
        <v>71145.012798125012</v>
      </c>
      <c r="O36" s="213">
        <v>93797175</v>
      </c>
      <c r="P36" s="213">
        <v>2714209.4698321754</v>
      </c>
      <c r="Q36" s="213">
        <v>4504745</v>
      </c>
      <c r="R36" s="214">
        <v>123027.06819245001</v>
      </c>
    </row>
    <row r="37" spans="1:18">
      <c r="A37" s="212">
        <v>41241</v>
      </c>
      <c r="B37" s="213">
        <v>20</v>
      </c>
      <c r="C37" s="213">
        <v>6169741</v>
      </c>
      <c r="D37" s="213">
        <v>169756.81080000001</v>
      </c>
      <c r="E37" s="213">
        <v>12203483</v>
      </c>
      <c r="F37" s="213">
        <v>349430.52159999998</v>
      </c>
      <c r="G37" s="213">
        <v>31529901</v>
      </c>
      <c r="H37" s="213">
        <v>918051.24459999998</v>
      </c>
      <c r="I37" s="213">
        <v>30696054</v>
      </c>
      <c r="J37" s="213">
        <v>863007.66949999996</v>
      </c>
      <c r="K37" s="213">
        <v>3849301</v>
      </c>
      <c r="L37" s="213">
        <v>118161.95359999999</v>
      </c>
      <c r="M37" s="213">
        <v>2124794</v>
      </c>
      <c r="N37" s="213">
        <v>61408.490449999998</v>
      </c>
      <c r="O37" s="213">
        <v>86573274</v>
      </c>
      <c r="P37" s="213">
        <v>2479816.6910000001</v>
      </c>
      <c r="Q37" s="213">
        <v>4143519</v>
      </c>
      <c r="R37" s="214">
        <v>119945.06378795</v>
      </c>
    </row>
    <row r="38" spans="1:18">
      <c r="A38" s="212">
        <v>41264</v>
      </c>
      <c r="B38" s="213">
        <v>20</v>
      </c>
      <c r="C38" s="213">
        <v>6081895</v>
      </c>
      <c r="D38" s="213">
        <v>176492.3308</v>
      </c>
      <c r="E38" s="213">
        <v>12874846</v>
      </c>
      <c r="F38" s="213">
        <v>392327.16450000001</v>
      </c>
      <c r="G38" s="213">
        <v>33253763</v>
      </c>
      <c r="H38" s="213">
        <v>1006467.572</v>
      </c>
      <c r="I38" s="213">
        <v>30429780</v>
      </c>
      <c r="J38" s="213">
        <v>887505.39130000002</v>
      </c>
      <c r="K38" s="213">
        <v>3842161</v>
      </c>
      <c r="L38" s="213">
        <v>121488.0567</v>
      </c>
      <c r="M38" s="213">
        <v>1897239</v>
      </c>
      <c r="N38" s="213">
        <v>56112.255389999998</v>
      </c>
      <c r="O38" s="213">
        <v>88379684</v>
      </c>
      <c r="P38" s="213">
        <v>2640392.7710000002</v>
      </c>
      <c r="Q38" s="213">
        <v>3684066</v>
      </c>
      <c r="R38" s="214">
        <v>111814.721043</v>
      </c>
    </row>
    <row r="39" spans="1:18">
      <c r="A39" s="212">
        <v>41287</v>
      </c>
      <c r="B39" s="213">
        <v>23</v>
      </c>
      <c r="C39" s="213">
        <v>6337412</v>
      </c>
      <c r="D39" s="213">
        <v>190094.38804420002</v>
      </c>
      <c r="E39" s="213">
        <v>14648279</v>
      </c>
      <c r="F39" s="213">
        <v>495365.62311183492</v>
      </c>
      <c r="G39" s="213">
        <v>31928225</v>
      </c>
      <c r="H39" s="213">
        <v>986534.50763927517</v>
      </c>
      <c r="I39" s="213">
        <v>32838191</v>
      </c>
      <c r="J39" s="213">
        <v>980383.72987209994</v>
      </c>
      <c r="K39" s="213">
        <v>5590423</v>
      </c>
      <c r="L39" s="213">
        <v>193297.39032953995</v>
      </c>
      <c r="M39" s="213">
        <v>3311826</v>
      </c>
      <c r="N39" s="213">
        <v>105299.521361035</v>
      </c>
      <c r="O39" s="213">
        <v>94654356</v>
      </c>
      <c r="P39" s="213">
        <v>2950975.1603579847</v>
      </c>
      <c r="Q39" s="213">
        <v>3142662</v>
      </c>
      <c r="R39" s="214">
        <v>97245.145036490023</v>
      </c>
    </row>
    <row r="40" spans="1:18">
      <c r="A40" s="212">
        <v>41310</v>
      </c>
      <c r="B40" s="213">
        <v>20</v>
      </c>
      <c r="C40" s="213">
        <v>6051654</v>
      </c>
      <c r="D40" s="213">
        <v>179682.44927287503</v>
      </c>
      <c r="E40" s="213">
        <v>11500825</v>
      </c>
      <c r="F40" s="213">
        <v>361294.29214514501</v>
      </c>
      <c r="G40" s="213">
        <v>32736391</v>
      </c>
      <c r="H40" s="213">
        <v>989731.95027137478</v>
      </c>
      <c r="I40" s="213">
        <v>29064930</v>
      </c>
      <c r="J40" s="213">
        <v>849613.55183899985</v>
      </c>
      <c r="K40" s="213">
        <v>3966515</v>
      </c>
      <c r="L40" s="213">
        <v>128628.49542637999</v>
      </c>
      <c r="M40" s="213">
        <v>2165183</v>
      </c>
      <c r="N40" s="213">
        <v>66146.703044884998</v>
      </c>
      <c r="O40" s="213">
        <v>85485498</v>
      </c>
      <c r="P40" s="213">
        <v>2575097.4419996599</v>
      </c>
      <c r="Q40" s="213">
        <v>3366109</v>
      </c>
      <c r="R40" s="214">
        <v>96291.341257054999</v>
      </c>
    </row>
    <row r="41" spans="1:18">
      <c r="A41" s="212">
        <v>41346</v>
      </c>
      <c r="B41" s="213">
        <v>19</v>
      </c>
      <c r="C41" s="213">
        <v>7056967</v>
      </c>
      <c r="D41" s="213">
        <v>204763.18788487496</v>
      </c>
      <c r="E41" s="213">
        <v>10967220</v>
      </c>
      <c r="F41" s="213">
        <v>324331.67068829993</v>
      </c>
      <c r="G41" s="213">
        <v>40645997</v>
      </c>
      <c r="H41" s="213">
        <v>1204568.6378134999</v>
      </c>
      <c r="I41" s="213">
        <v>42347881</v>
      </c>
      <c r="J41" s="213">
        <v>1212058.6442526251</v>
      </c>
      <c r="K41" s="213">
        <v>3598909</v>
      </c>
      <c r="L41" s="213">
        <v>110553.20022916998</v>
      </c>
      <c r="M41" s="213">
        <v>2445631</v>
      </c>
      <c r="N41" s="213">
        <v>71170.495609175006</v>
      </c>
      <c r="O41" s="213">
        <v>107062605</v>
      </c>
      <c r="P41" s="213">
        <v>3127445.8364776452</v>
      </c>
      <c r="Q41" s="213">
        <v>3041192</v>
      </c>
      <c r="R41" s="214">
        <v>85951.729184525</v>
      </c>
    </row>
    <row r="42" spans="1:18">
      <c r="A42" s="212">
        <v>41365</v>
      </c>
      <c r="B42" s="213">
        <v>20</v>
      </c>
      <c r="C42" s="213">
        <v>7222107</v>
      </c>
      <c r="D42" s="213">
        <v>208590.05</v>
      </c>
      <c r="E42" s="213">
        <v>12251753</v>
      </c>
      <c r="F42" s="213">
        <v>365064.4</v>
      </c>
      <c r="G42" s="213">
        <v>36668657</v>
      </c>
      <c r="H42" s="213">
        <v>1073820.3700000001</v>
      </c>
      <c r="I42" s="213">
        <v>39652676</v>
      </c>
      <c r="J42" s="213">
        <v>1118649.3500000001</v>
      </c>
      <c r="K42" s="213">
        <v>4859702</v>
      </c>
      <c r="L42" s="213">
        <v>151074.26999999999</v>
      </c>
      <c r="M42" s="213">
        <v>3193888</v>
      </c>
      <c r="N42" s="213">
        <v>92964.51</v>
      </c>
      <c r="O42" s="213">
        <v>103848783</v>
      </c>
      <c r="P42" s="213">
        <v>3010162.9499999997</v>
      </c>
      <c r="Q42" s="213">
        <v>3976671</v>
      </c>
      <c r="R42" s="214">
        <v>116182.47551607499</v>
      </c>
    </row>
    <row r="43" spans="1:18">
      <c r="A43" s="212">
        <v>41395</v>
      </c>
      <c r="B43" s="213">
        <v>23</v>
      </c>
      <c r="C43" s="213">
        <v>7991561</v>
      </c>
      <c r="D43" s="213">
        <v>245782.60524974999</v>
      </c>
      <c r="E43" s="213">
        <v>14019161</v>
      </c>
      <c r="F43" s="213">
        <v>409850.85738250002</v>
      </c>
      <c r="G43" s="213">
        <v>41096623</v>
      </c>
      <c r="H43" s="213">
        <v>1280249.632470625</v>
      </c>
      <c r="I43" s="213">
        <v>44829941</v>
      </c>
      <c r="J43" s="213">
        <v>1341397.223092</v>
      </c>
      <c r="K43" s="213">
        <v>4752926</v>
      </c>
      <c r="L43" s="213">
        <v>144983.71887125002</v>
      </c>
      <c r="M43" s="213">
        <v>2831968</v>
      </c>
      <c r="N43" s="213">
        <v>81537.149397499976</v>
      </c>
      <c r="O43" s="213">
        <v>115522180</v>
      </c>
      <c r="P43" s="213">
        <v>3503801.1864636247</v>
      </c>
      <c r="Q43" s="213">
        <v>3671328</v>
      </c>
      <c r="R43" s="214">
        <v>107371.768716475</v>
      </c>
    </row>
    <row r="44" spans="1:18">
      <c r="A44" s="212">
        <v>41426</v>
      </c>
      <c r="B44" s="213">
        <v>20</v>
      </c>
      <c r="C44" s="213">
        <v>8501380</v>
      </c>
      <c r="D44" s="213">
        <v>246351.188876625</v>
      </c>
      <c r="E44" s="213">
        <v>12719906</v>
      </c>
      <c r="F44" s="213">
        <v>343493.12393999996</v>
      </c>
      <c r="G44" s="213">
        <v>43050058</v>
      </c>
      <c r="H44" s="213">
        <v>1277074.7806268751</v>
      </c>
      <c r="I44" s="213">
        <v>40628761</v>
      </c>
      <c r="J44" s="213">
        <v>1160862.4543748749</v>
      </c>
      <c r="K44" s="213">
        <v>3695971</v>
      </c>
      <c r="L44" s="213">
        <v>105949.2181875</v>
      </c>
      <c r="M44" s="213">
        <v>2117135</v>
      </c>
      <c r="N44" s="213">
        <v>57155.756375624995</v>
      </c>
      <c r="O44" s="213">
        <v>110713211</v>
      </c>
      <c r="P44" s="213">
        <v>3190886.5223814994</v>
      </c>
      <c r="Q44" s="213">
        <v>3596977</v>
      </c>
      <c r="R44" s="214">
        <v>102790.75141809999</v>
      </c>
    </row>
    <row r="45" spans="1:18">
      <c r="A45" s="212">
        <v>41456</v>
      </c>
      <c r="B45" s="213">
        <v>23</v>
      </c>
      <c r="C45" s="213">
        <v>8704083</v>
      </c>
      <c r="D45" s="213">
        <v>253644.44868050003</v>
      </c>
      <c r="E45" s="213">
        <v>15223466</v>
      </c>
      <c r="F45" s="213">
        <v>428504.32324687508</v>
      </c>
      <c r="G45" s="213">
        <v>35370256</v>
      </c>
      <c r="H45" s="213">
        <v>1070558.651475</v>
      </c>
      <c r="I45" s="213">
        <v>40580664</v>
      </c>
      <c r="J45" s="213">
        <v>1180855.1700783749</v>
      </c>
      <c r="K45" s="213">
        <v>5086783</v>
      </c>
      <c r="L45" s="213">
        <v>155402.71842249998</v>
      </c>
      <c r="M45" s="213">
        <v>3190614</v>
      </c>
      <c r="N45" s="213">
        <v>91427.394546875003</v>
      </c>
      <c r="O45" s="213">
        <v>108155866</v>
      </c>
      <c r="P45" s="213">
        <v>3180392.7064501247</v>
      </c>
      <c r="Q45" s="213">
        <v>4154447</v>
      </c>
      <c r="R45" s="214">
        <v>114453.621348025</v>
      </c>
    </row>
    <row r="46" spans="1:18">
      <c r="A46" s="212">
        <v>41487</v>
      </c>
      <c r="B46" s="213">
        <v>20</v>
      </c>
      <c r="C46" s="213">
        <v>12433264</v>
      </c>
      <c r="D46" s="213">
        <v>327734.51026137499</v>
      </c>
      <c r="E46" s="213">
        <v>16977082</v>
      </c>
      <c r="F46" s="213">
        <v>410088.47455562494</v>
      </c>
      <c r="G46" s="213">
        <v>50629713</v>
      </c>
      <c r="H46" s="213">
        <v>1423125.0470412499</v>
      </c>
      <c r="I46" s="213">
        <v>55170680</v>
      </c>
      <c r="J46" s="213">
        <v>1477852.74544575</v>
      </c>
      <c r="K46" s="213">
        <v>4316576</v>
      </c>
      <c r="L46" s="213">
        <v>110018.16924937502</v>
      </c>
      <c r="M46" s="213">
        <v>2696559</v>
      </c>
      <c r="N46" s="213">
        <v>65101.73922625</v>
      </c>
      <c r="O46" s="213">
        <v>142223874</v>
      </c>
      <c r="P46" s="213">
        <v>3813920.6857796242</v>
      </c>
      <c r="Q46" s="213">
        <v>4109324</v>
      </c>
      <c r="R46" s="214">
        <v>108286.15574050001</v>
      </c>
    </row>
    <row r="47" spans="1:18">
      <c r="A47" s="212">
        <v>41518</v>
      </c>
      <c r="B47" s="213">
        <v>20</v>
      </c>
      <c r="C47" s="213">
        <v>11286692</v>
      </c>
      <c r="D47" s="213">
        <v>317154.37202850002</v>
      </c>
      <c r="E47" s="213">
        <v>14861402</v>
      </c>
      <c r="F47" s="213">
        <v>387798.56580124988</v>
      </c>
      <c r="G47" s="213">
        <v>41362175</v>
      </c>
      <c r="H47" s="213">
        <v>1243097.2615629998</v>
      </c>
      <c r="I47" s="213">
        <v>45689156</v>
      </c>
      <c r="J47" s="213">
        <v>1281648.3518405</v>
      </c>
      <c r="K47" s="213">
        <v>3579164</v>
      </c>
      <c r="L47" s="213">
        <v>97932.798451249997</v>
      </c>
      <c r="M47" s="213">
        <v>2133578</v>
      </c>
      <c r="N47" s="213">
        <v>53926.294642499997</v>
      </c>
      <c r="O47" s="213">
        <v>118912167</v>
      </c>
      <c r="P47" s="213">
        <v>3381557.6443269998</v>
      </c>
      <c r="Q47" s="213">
        <v>3703280</v>
      </c>
      <c r="R47" s="214">
        <v>102738.390166625</v>
      </c>
    </row>
    <row r="48" spans="1:18">
      <c r="A48" s="212">
        <v>41548</v>
      </c>
      <c r="B48" s="213">
        <v>21</v>
      </c>
      <c r="C48" s="213">
        <v>10051520</v>
      </c>
      <c r="D48" s="213">
        <v>297026.12274924997</v>
      </c>
      <c r="E48" s="213">
        <v>14628837</v>
      </c>
      <c r="F48" s="213">
        <v>416431.62998687493</v>
      </c>
      <c r="G48" s="213">
        <v>36633979</v>
      </c>
      <c r="H48" s="213">
        <v>1145229.9846591251</v>
      </c>
      <c r="I48" s="213">
        <v>38338438</v>
      </c>
      <c r="J48" s="213">
        <v>1136578.7573008749</v>
      </c>
      <c r="K48" s="213">
        <v>4249659</v>
      </c>
      <c r="L48" s="213">
        <v>133376.14317187498</v>
      </c>
      <c r="M48" s="213">
        <v>2607973</v>
      </c>
      <c r="N48" s="213">
        <v>77423.270323749995</v>
      </c>
      <c r="O48" s="213">
        <v>106510406</v>
      </c>
      <c r="P48" s="213">
        <v>3206065.9081917498</v>
      </c>
      <c r="Q48" s="213">
        <v>3496547</v>
      </c>
      <c r="R48" s="214">
        <v>106975.554442325</v>
      </c>
    </row>
    <row r="49" spans="1:18">
      <c r="A49" s="212">
        <v>41579</v>
      </c>
      <c r="B49" s="213">
        <v>20</v>
      </c>
      <c r="C49" s="213">
        <v>8491211</v>
      </c>
      <c r="D49" s="213">
        <v>254055.81847062497</v>
      </c>
      <c r="E49" s="213">
        <v>14428865</v>
      </c>
      <c r="F49" s="213">
        <v>397676.15005250002</v>
      </c>
      <c r="G49" s="213">
        <v>34395126</v>
      </c>
      <c r="H49" s="213">
        <v>1073927.4524023749</v>
      </c>
      <c r="I49" s="213">
        <v>33441596</v>
      </c>
      <c r="J49" s="213">
        <v>1006010.523715875</v>
      </c>
      <c r="K49" s="213">
        <v>3838994</v>
      </c>
      <c r="L49" s="213">
        <v>109670.81170937499</v>
      </c>
      <c r="M49" s="213">
        <v>2103999</v>
      </c>
      <c r="N49" s="213">
        <v>57163.556100625006</v>
      </c>
      <c r="O49" s="213">
        <v>96699791</v>
      </c>
      <c r="P49" s="213">
        <v>2898504.3124513752</v>
      </c>
      <c r="Q49" s="213">
        <v>3843205</v>
      </c>
      <c r="R49" s="214">
        <v>113911.28258622499</v>
      </c>
    </row>
    <row r="50" spans="1:18">
      <c r="A50" s="212">
        <v>41621</v>
      </c>
      <c r="B50" s="213">
        <v>21</v>
      </c>
      <c r="C50" s="213">
        <v>7621855</v>
      </c>
      <c r="D50" s="213">
        <v>233972.56936487497</v>
      </c>
      <c r="E50" s="213">
        <v>14144654</v>
      </c>
      <c r="F50" s="213">
        <v>424128.06781187491</v>
      </c>
      <c r="G50" s="213">
        <v>31945068</v>
      </c>
      <c r="H50" s="213">
        <v>1021710.4813869999</v>
      </c>
      <c r="I50" s="213">
        <v>31008576</v>
      </c>
      <c r="J50" s="213">
        <v>946911.30901862495</v>
      </c>
      <c r="K50" s="213">
        <v>3486395</v>
      </c>
      <c r="L50" s="213">
        <v>106258.241095625</v>
      </c>
      <c r="M50" s="213">
        <v>1884237</v>
      </c>
      <c r="N50" s="213">
        <v>54981.291923750003</v>
      </c>
      <c r="O50" s="213">
        <v>90090785</v>
      </c>
      <c r="P50" s="213">
        <v>2787961.9606017498</v>
      </c>
      <c r="Q50" s="213">
        <v>3465265</v>
      </c>
      <c r="R50" s="214">
        <v>110211.76908095002</v>
      </c>
    </row>
    <row r="51" spans="1:18">
      <c r="A51" s="212">
        <v>41652</v>
      </c>
      <c r="B51" s="213">
        <v>23</v>
      </c>
      <c r="C51" s="213">
        <v>8786901</v>
      </c>
      <c r="D51" s="213">
        <v>263690.949244875</v>
      </c>
      <c r="E51" s="213">
        <v>14731248</v>
      </c>
      <c r="F51" s="213">
        <v>485233.27833312505</v>
      </c>
      <c r="G51" s="213">
        <v>36969492</v>
      </c>
      <c r="H51" s="213">
        <v>1165583.3175743751</v>
      </c>
      <c r="I51" s="213">
        <v>37874225</v>
      </c>
      <c r="J51" s="213">
        <v>1155109.159465875</v>
      </c>
      <c r="K51" s="213">
        <v>4574874</v>
      </c>
      <c r="L51" s="213">
        <v>160244.09715812502</v>
      </c>
      <c r="M51" s="213">
        <v>2777200</v>
      </c>
      <c r="N51" s="213">
        <v>94512.858889374984</v>
      </c>
      <c r="O51" s="213">
        <v>105713940</v>
      </c>
      <c r="P51" s="213">
        <v>3324373.6606657505</v>
      </c>
      <c r="Q51" s="213">
        <v>3521647</v>
      </c>
      <c r="R51" s="214">
        <v>105890.0587606</v>
      </c>
    </row>
    <row r="52" spans="1:18">
      <c r="A52" s="212">
        <v>41675</v>
      </c>
      <c r="B52" s="213">
        <v>19</v>
      </c>
      <c r="C52" s="213">
        <v>6205265</v>
      </c>
      <c r="D52" s="213">
        <v>181724.26217687503</v>
      </c>
      <c r="E52" s="213">
        <v>11347588</v>
      </c>
      <c r="F52" s="213">
        <v>359909.51358124998</v>
      </c>
      <c r="G52" s="213">
        <v>29950230</v>
      </c>
      <c r="H52" s="213">
        <v>924190.28075362486</v>
      </c>
      <c r="I52" s="213">
        <v>32088664</v>
      </c>
      <c r="J52" s="213">
        <v>955902.97110937501</v>
      </c>
      <c r="K52" s="213">
        <v>3240516</v>
      </c>
      <c r="L52" s="213">
        <v>105929.52706187501</v>
      </c>
      <c r="M52" s="213">
        <v>1904559</v>
      </c>
      <c r="N52" s="213">
        <v>58741.844125624993</v>
      </c>
      <c r="O52" s="213">
        <v>84736822</v>
      </c>
      <c r="P52" s="213">
        <v>2586398.3988086251</v>
      </c>
      <c r="Q52" s="213">
        <v>3485510</v>
      </c>
      <c r="R52" s="214">
        <v>107934.04259304998</v>
      </c>
    </row>
    <row r="53" spans="1:18">
      <c r="A53" s="212">
        <v>41711</v>
      </c>
      <c r="B53" s="213">
        <v>21</v>
      </c>
      <c r="C53" s="213">
        <v>7974690</v>
      </c>
      <c r="D53" s="213">
        <v>255569.61357187506</v>
      </c>
      <c r="E53" s="213">
        <v>15080224</v>
      </c>
      <c r="F53" s="213">
        <v>521103.37386417505</v>
      </c>
      <c r="G53" s="213">
        <v>33975691</v>
      </c>
      <c r="H53" s="213">
        <v>1124492.1341252499</v>
      </c>
      <c r="I53" s="213">
        <v>37214730</v>
      </c>
      <c r="J53" s="213">
        <v>1182503.9081282502</v>
      </c>
      <c r="K53" s="213">
        <v>4618465</v>
      </c>
      <c r="L53" s="213">
        <v>163054.77938507497</v>
      </c>
      <c r="M53" s="213">
        <v>2432696</v>
      </c>
      <c r="N53" s="213">
        <v>80658.394832599995</v>
      </c>
      <c r="O53" s="213">
        <v>101296496</v>
      </c>
      <c r="P53" s="213">
        <v>3327382.2039072253</v>
      </c>
      <c r="Q53" s="213">
        <v>3688003</v>
      </c>
      <c r="R53" s="214">
        <v>124378.143875825</v>
      </c>
    </row>
    <row r="54" spans="1:18">
      <c r="A54" s="212">
        <v>41730</v>
      </c>
      <c r="B54" s="213">
        <v>18</v>
      </c>
      <c r="C54" s="213">
        <v>6561718</v>
      </c>
      <c r="D54" s="213">
        <v>220282.11631512496</v>
      </c>
      <c r="E54" s="213">
        <v>14684079</v>
      </c>
      <c r="F54" s="213">
        <v>541302.87146937498</v>
      </c>
      <c r="G54" s="213">
        <v>24308260</v>
      </c>
      <c r="H54" s="213">
        <v>841841.74628487497</v>
      </c>
      <c r="I54" s="213">
        <v>26927791</v>
      </c>
      <c r="J54" s="213">
        <v>889742.34452437505</v>
      </c>
      <c r="K54" s="213">
        <v>3834234</v>
      </c>
      <c r="L54" s="213">
        <v>149890.844571325</v>
      </c>
      <c r="M54" s="213">
        <v>1890378</v>
      </c>
      <c r="N54" s="213">
        <v>68023.593819375019</v>
      </c>
      <c r="O54" s="213">
        <v>78206460</v>
      </c>
      <c r="P54" s="213">
        <v>2711083.5169844502</v>
      </c>
      <c r="Q54" s="213">
        <v>3747130</v>
      </c>
      <c r="R54" s="214">
        <v>120569.24791842501</v>
      </c>
    </row>
    <row r="55" spans="1:18">
      <c r="A55" s="212">
        <v>41760</v>
      </c>
      <c r="B55" s="213">
        <v>21</v>
      </c>
      <c r="C55" s="213">
        <v>10606833</v>
      </c>
      <c r="D55" s="213">
        <v>383586.50178200006</v>
      </c>
      <c r="E55" s="213">
        <v>22571501</v>
      </c>
      <c r="F55" s="213">
        <v>808882.21678420005</v>
      </c>
      <c r="G55" s="213">
        <v>39276005</v>
      </c>
      <c r="H55" s="213">
        <v>1482882.0212296252</v>
      </c>
      <c r="I55" s="213">
        <v>32215520</v>
      </c>
      <c r="J55" s="213">
        <v>1121081.6009622498</v>
      </c>
      <c r="K55" s="213">
        <v>5074172</v>
      </c>
      <c r="L55" s="213">
        <v>189633.55294412503</v>
      </c>
      <c r="M55" s="213">
        <v>2496110</v>
      </c>
      <c r="N55" s="213">
        <v>86385.989681074992</v>
      </c>
      <c r="O55" s="213">
        <v>112240141</v>
      </c>
      <c r="P55" s="213">
        <v>4072451.883383275</v>
      </c>
      <c r="Q55" s="213">
        <v>4020253</v>
      </c>
      <c r="R55" s="214">
        <v>142962.5450405</v>
      </c>
    </row>
    <row r="56" spans="1:18">
      <c r="A56" s="212">
        <v>41791</v>
      </c>
      <c r="B56" s="213">
        <v>21</v>
      </c>
      <c r="C56" s="213">
        <v>8961673</v>
      </c>
      <c r="D56" s="213">
        <v>339665.77986100002</v>
      </c>
      <c r="E56" s="213">
        <v>21479352</v>
      </c>
      <c r="F56" s="213">
        <v>834723.01600735018</v>
      </c>
      <c r="G56" s="213">
        <v>39386497</v>
      </c>
      <c r="H56" s="213">
        <v>1523444.5172818748</v>
      </c>
      <c r="I56" s="213">
        <v>37162670</v>
      </c>
      <c r="J56" s="213">
        <v>1374367.6728602499</v>
      </c>
      <c r="K56" s="213">
        <v>5290089</v>
      </c>
      <c r="L56" s="213">
        <v>213744.69937372499</v>
      </c>
      <c r="M56" s="213">
        <v>2176410</v>
      </c>
      <c r="N56" s="213">
        <v>82241.207638299995</v>
      </c>
      <c r="O56" s="213">
        <v>114456691</v>
      </c>
      <c r="P56" s="213">
        <v>4368186.8930225</v>
      </c>
      <c r="Q56" s="213">
        <v>4016499</v>
      </c>
      <c r="R56" s="214">
        <v>151176.04015740001</v>
      </c>
    </row>
    <row r="57" spans="1:18">
      <c r="A57" s="212">
        <v>41821</v>
      </c>
      <c r="B57" s="213">
        <v>22</v>
      </c>
      <c r="C57" s="213">
        <v>9554373</v>
      </c>
      <c r="D57" s="213">
        <v>366322.01246924995</v>
      </c>
      <c r="E57" s="213">
        <v>20623544</v>
      </c>
      <c r="F57" s="213">
        <v>804572.36165562505</v>
      </c>
      <c r="G57" s="213">
        <v>45455235</v>
      </c>
      <c r="H57" s="213">
        <v>1791154.5949859996</v>
      </c>
      <c r="I57" s="213">
        <v>42665214</v>
      </c>
      <c r="J57" s="213">
        <v>1605395.275352</v>
      </c>
      <c r="K57" s="213">
        <v>5086637</v>
      </c>
      <c r="L57" s="213">
        <v>205523.053200625</v>
      </c>
      <c r="M57" s="213">
        <v>2407827</v>
      </c>
      <c r="N57" s="213">
        <v>91008.082074374994</v>
      </c>
      <c r="O57" s="213">
        <v>125792830</v>
      </c>
      <c r="P57" s="213">
        <v>4863975.3797378745</v>
      </c>
      <c r="Q57" s="213">
        <v>3545207</v>
      </c>
      <c r="R57" s="214">
        <v>132772.09936184998</v>
      </c>
    </row>
    <row r="58" spans="1:18">
      <c r="A58" s="212">
        <v>41852</v>
      </c>
      <c r="B58" s="213">
        <v>19</v>
      </c>
      <c r="C58" s="213">
        <v>7370447</v>
      </c>
      <c r="D58" s="213">
        <v>286261.00883499999</v>
      </c>
      <c r="E58" s="213">
        <v>15750587</v>
      </c>
      <c r="F58" s="213">
        <v>609161.70274874999</v>
      </c>
      <c r="G58" s="213">
        <v>38246760</v>
      </c>
      <c r="H58" s="213">
        <v>1521659.491200875</v>
      </c>
      <c r="I58" s="213">
        <v>38675751</v>
      </c>
      <c r="J58" s="213">
        <v>1486726.4080693752</v>
      </c>
      <c r="K58" s="213">
        <v>4221191</v>
      </c>
      <c r="L58" s="213">
        <v>168327.77225374995</v>
      </c>
      <c r="M58" s="213">
        <v>2188275</v>
      </c>
      <c r="N58" s="213">
        <v>82712.42932375001</v>
      </c>
      <c r="O58" s="213">
        <v>106453011</v>
      </c>
      <c r="P58" s="213">
        <v>4154848.8124314998</v>
      </c>
      <c r="Q58" s="213">
        <v>3745102</v>
      </c>
      <c r="R58" s="214">
        <v>143254.195083625</v>
      </c>
    </row>
    <row r="59" spans="1:18">
      <c r="A59" s="212">
        <v>41883</v>
      </c>
      <c r="B59" s="213">
        <v>22</v>
      </c>
      <c r="C59" s="213">
        <v>8275270</v>
      </c>
      <c r="D59" s="213">
        <v>332662</v>
      </c>
      <c r="E59" s="213">
        <v>18598889</v>
      </c>
      <c r="F59" s="213">
        <v>734203</v>
      </c>
      <c r="G59" s="213">
        <v>46152041</v>
      </c>
      <c r="H59" s="213">
        <v>1893485</v>
      </c>
      <c r="I59" s="213">
        <v>46023582</v>
      </c>
      <c r="J59" s="213">
        <v>1831347</v>
      </c>
      <c r="K59" s="213">
        <v>5267835</v>
      </c>
      <c r="L59" s="213">
        <v>212052</v>
      </c>
      <c r="M59" s="213">
        <v>2622800</v>
      </c>
      <c r="N59" s="213">
        <v>98536</v>
      </c>
      <c r="O59" s="213">
        <v>126940417</v>
      </c>
      <c r="P59" s="213">
        <v>5102285</v>
      </c>
      <c r="Q59" s="213">
        <v>4548778</v>
      </c>
      <c r="R59" s="214">
        <v>173279</v>
      </c>
    </row>
    <row r="60" spans="1:18">
      <c r="A60" s="212">
        <v>41913</v>
      </c>
      <c r="B60" s="213">
        <v>18</v>
      </c>
      <c r="C60" s="213">
        <v>7242848</v>
      </c>
      <c r="D60" s="213">
        <v>278779</v>
      </c>
      <c r="E60" s="213">
        <v>14906874</v>
      </c>
      <c r="F60" s="213">
        <v>554556</v>
      </c>
      <c r="G60" s="213">
        <v>39369465</v>
      </c>
      <c r="H60" s="213">
        <v>1538062</v>
      </c>
      <c r="I60" s="213">
        <v>39389871</v>
      </c>
      <c r="J60" s="213">
        <v>1491130</v>
      </c>
      <c r="K60" s="213">
        <v>4658191</v>
      </c>
      <c r="L60" s="213">
        <v>180100</v>
      </c>
      <c r="M60" s="213">
        <v>2494343</v>
      </c>
      <c r="N60" s="213">
        <v>90118</v>
      </c>
      <c r="O60" s="213">
        <v>108061592</v>
      </c>
      <c r="P60" s="213">
        <v>4132744</v>
      </c>
      <c r="Q60" s="213">
        <v>7265311</v>
      </c>
      <c r="R60" s="214">
        <v>181244</v>
      </c>
    </row>
    <row r="61" spans="1:18">
      <c r="A61" s="212">
        <v>41944</v>
      </c>
      <c r="B61" s="213">
        <v>18</v>
      </c>
      <c r="C61" s="213">
        <v>9984456</v>
      </c>
      <c r="D61" s="213">
        <v>261335</v>
      </c>
      <c r="E61" s="213">
        <v>20521972</v>
      </c>
      <c r="F61" s="213">
        <v>628954</v>
      </c>
      <c r="G61" s="213">
        <v>61739870</v>
      </c>
      <c r="H61" s="213">
        <v>1427993</v>
      </c>
      <c r="I61" s="213">
        <v>68133114</v>
      </c>
      <c r="J61" s="213">
        <v>1520564</v>
      </c>
      <c r="K61" s="213">
        <v>5497875</v>
      </c>
      <c r="L61" s="213">
        <v>181306</v>
      </c>
      <c r="M61" s="213">
        <v>2851166</v>
      </c>
      <c r="N61" s="213">
        <v>90369</v>
      </c>
      <c r="O61" s="213">
        <v>168728453</v>
      </c>
      <c r="P61" s="213">
        <v>4110522</v>
      </c>
      <c r="Q61" s="213">
        <v>6997310</v>
      </c>
      <c r="R61" s="214">
        <v>184167</v>
      </c>
    </row>
    <row r="62" spans="1:18">
      <c r="A62" s="212">
        <v>41974</v>
      </c>
      <c r="B62" s="213">
        <v>22</v>
      </c>
      <c r="C62" s="213">
        <v>13529076</v>
      </c>
      <c r="D62" s="213">
        <v>354146.9212696249</v>
      </c>
      <c r="E62" s="213">
        <v>20709029</v>
      </c>
      <c r="F62" s="213">
        <v>635491.9196837499</v>
      </c>
      <c r="G62" s="213">
        <v>94217969</v>
      </c>
      <c r="H62" s="213">
        <v>2151349.81088275</v>
      </c>
      <c r="I62" s="213">
        <v>89667817</v>
      </c>
      <c r="J62" s="213">
        <v>1985605.3587801252</v>
      </c>
      <c r="K62" s="213">
        <v>5192378</v>
      </c>
      <c r="L62" s="213">
        <v>169306.63439312502</v>
      </c>
      <c r="M62" s="213">
        <v>2606426</v>
      </c>
      <c r="N62" s="213">
        <v>80874.253020624994</v>
      </c>
      <c r="O62" s="213">
        <v>225922695</v>
      </c>
      <c r="P62" s="213">
        <v>5376774.8980299998</v>
      </c>
      <c r="Q62" s="213">
        <v>6829261</v>
      </c>
      <c r="R62" s="214">
        <v>174855.11215545001</v>
      </c>
    </row>
    <row r="63" spans="1:18">
      <c r="A63" s="212">
        <v>42005</v>
      </c>
      <c r="B63" s="213">
        <v>21</v>
      </c>
      <c r="C63" s="213">
        <v>15301599</v>
      </c>
      <c r="D63" s="213">
        <v>408681.46581725002</v>
      </c>
      <c r="E63" s="213">
        <v>22662120</v>
      </c>
      <c r="F63" s="213">
        <v>714698.73085082998</v>
      </c>
      <c r="G63" s="213">
        <v>87220158</v>
      </c>
      <c r="H63" s="213">
        <v>2051164.1641358752</v>
      </c>
      <c r="I63" s="213">
        <v>94256509</v>
      </c>
      <c r="J63" s="213">
        <v>2113676.1535217501</v>
      </c>
      <c r="K63" s="213">
        <v>5895450</v>
      </c>
      <c r="L63" s="213">
        <v>200647.79474938998</v>
      </c>
      <c r="M63" s="213">
        <v>3126149</v>
      </c>
      <c r="N63" s="213">
        <v>101035.74868311001</v>
      </c>
      <c r="O63" s="213">
        <v>228461985</v>
      </c>
      <c r="P63" s="213">
        <v>5589904.0577582056</v>
      </c>
      <c r="Q63" s="213">
        <v>6872819</v>
      </c>
      <c r="R63" s="214">
        <v>187029.674512125</v>
      </c>
    </row>
    <row r="64" spans="1:18">
      <c r="A64" s="212">
        <v>42036</v>
      </c>
      <c r="B64" s="213">
        <v>20</v>
      </c>
      <c r="C64" s="213">
        <v>15942356</v>
      </c>
      <c r="D64" s="213">
        <v>438473.26460737496</v>
      </c>
      <c r="E64" s="213">
        <v>22961513</v>
      </c>
      <c r="F64" s="213">
        <v>726572.05533679016</v>
      </c>
      <c r="G64" s="213">
        <v>89989220</v>
      </c>
      <c r="H64" s="213">
        <v>2217736.3937950004</v>
      </c>
      <c r="I64" s="213">
        <v>77136198</v>
      </c>
      <c r="J64" s="213">
        <v>1773570.0803432502</v>
      </c>
      <c r="K64" s="213">
        <v>5734818</v>
      </c>
      <c r="L64" s="213">
        <v>190391.89475945997</v>
      </c>
      <c r="M64" s="213">
        <v>2756587</v>
      </c>
      <c r="N64" s="213">
        <v>85408.804813274983</v>
      </c>
      <c r="O64" s="213">
        <v>214520692</v>
      </c>
      <c r="P64" s="213">
        <v>5432152.4936551461</v>
      </c>
      <c r="Q64" s="213">
        <v>7019753</v>
      </c>
      <c r="R64" s="214">
        <v>194434.019053375</v>
      </c>
    </row>
    <row r="65" spans="1:18">
      <c r="A65" s="212">
        <v>42064</v>
      </c>
      <c r="B65" s="213">
        <v>21</v>
      </c>
      <c r="C65" s="213">
        <v>15983669</v>
      </c>
      <c r="D65" s="213">
        <v>439276.2558302501</v>
      </c>
      <c r="E65" s="213">
        <v>22135281</v>
      </c>
      <c r="F65" s="213">
        <v>698648.29612094001</v>
      </c>
      <c r="G65" s="213">
        <v>96055190</v>
      </c>
      <c r="H65" s="213">
        <v>2330666.0049667498</v>
      </c>
      <c r="I65" s="213">
        <v>84972156</v>
      </c>
      <c r="J65" s="213">
        <v>1958018.2454640004</v>
      </c>
      <c r="K65" s="213">
        <v>5451603</v>
      </c>
      <c r="L65" s="213">
        <v>182458.02097805499</v>
      </c>
      <c r="M65" s="213">
        <v>2658265</v>
      </c>
      <c r="N65" s="213">
        <v>82456.899300780002</v>
      </c>
      <c r="O65" s="213">
        <v>227256164</v>
      </c>
      <c r="P65" s="213">
        <v>5691523.7226607734</v>
      </c>
      <c r="Q65" s="213">
        <v>6837326</v>
      </c>
      <c r="R65" s="214">
        <v>179344.32218013497</v>
      </c>
    </row>
    <row r="66" spans="1:18">
      <c r="A66" s="212">
        <v>42095</v>
      </c>
      <c r="B66" s="213">
        <v>19</v>
      </c>
      <c r="C66" s="213">
        <v>14679503</v>
      </c>
      <c r="D66" s="213">
        <v>385464.21740212495</v>
      </c>
      <c r="E66" s="213">
        <v>21704444</v>
      </c>
      <c r="F66" s="213">
        <v>676409.93976580491</v>
      </c>
      <c r="G66" s="213">
        <v>101780061</v>
      </c>
      <c r="H66" s="213">
        <v>2353554.218731625</v>
      </c>
      <c r="I66" s="213">
        <v>90001816</v>
      </c>
      <c r="J66" s="213">
        <v>2000401.5796306252</v>
      </c>
      <c r="K66" s="213">
        <v>5666759</v>
      </c>
      <c r="L66" s="213">
        <v>189340.99431268501</v>
      </c>
      <c r="M66" s="213">
        <v>2989704</v>
      </c>
      <c r="N66" s="213">
        <v>94591.611235100005</v>
      </c>
      <c r="O66" s="213">
        <v>236822287</v>
      </c>
      <c r="P66" s="213">
        <v>5699762.5610779682</v>
      </c>
      <c r="Q66" s="213">
        <v>6468279</v>
      </c>
      <c r="R66" s="214">
        <v>163771.13866900999</v>
      </c>
    </row>
    <row r="67" spans="1:18">
      <c r="A67" s="212">
        <v>42125</v>
      </c>
      <c r="B67" s="213">
        <v>20</v>
      </c>
      <c r="C67" s="213">
        <v>14755189</v>
      </c>
      <c r="D67" s="213">
        <v>376623.92049600015</v>
      </c>
      <c r="E67" s="213">
        <v>23811852</v>
      </c>
      <c r="F67" s="213">
        <v>628530.575589785</v>
      </c>
      <c r="G67" s="213">
        <v>89487844</v>
      </c>
      <c r="H67" s="213">
        <v>2045005.2538242498</v>
      </c>
      <c r="I67" s="213">
        <v>88102966</v>
      </c>
      <c r="J67" s="213">
        <v>1907517.6237851251</v>
      </c>
      <c r="K67" s="213">
        <v>5847902</v>
      </c>
      <c r="L67" s="213">
        <v>162058.86060898504</v>
      </c>
      <c r="M67" s="213">
        <v>3123924</v>
      </c>
      <c r="N67" s="213">
        <v>80988.732739440005</v>
      </c>
      <c r="O67" s="213">
        <v>225129677</v>
      </c>
      <c r="P67" s="213">
        <v>5200724.967043587</v>
      </c>
      <c r="Q67" s="213">
        <v>6850443</v>
      </c>
      <c r="R67" s="214">
        <v>172696.82336419</v>
      </c>
    </row>
    <row r="68" spans="1:18">
      <c r="A68" s="212">
        <v>42156</v>
      </c>
      <c r="B68" s="213">
        <v>22</v>
      </c>
      <c r="C68" s="213">
        <v>15854676</v>
      </c>
      <c r="D68" s="213">
        <v>403910.09419999999</v>
      </c>
      <c r="E68" s="213">
        <v>23688366</v>
      </c>
      <c r="F68" s="213">
        <v>612250.0808</v>
      </c>
      <c r="G68" s="213">
        <v>96828143</v>
      </c>
      <c r="H68" s="213">
        <v>2211373.9909999999</v>
      </c>
      <c r="I68" s="213">
        <v>93679801</v>
      </c>
      <c r="J68" s="213">
        <v>2030599.0970000001</v>
      </c>
      <c r="K68" s="213">
        <v>6038427</v>
      </c>
      <c r="L68" s="213">
        <v>160448.53769999999</v>
      </c>
      <c r="M68" s="213">
        <v>3205751</v>
      </c>
      <c r="N68" s="213">
        <v>79938.829880000005</v>
      </c>
      <c r="O68" s="213">
        <v>239295164</v>
      </c>
      <c r="P68" s="213">
        <v>5498520.6299999999</v>
      </c>
      <c r="Q68" s="213">
        <v>7078851</v>
      </c>
      <c r="R68" s="214">
        <v>177907.76892535001</v>
      </c>
    </row>
    <row r="69" spans="1:18">
      <c r="A69" s="212">
        <v>42186</v>
      </c>
      <c r="B69" s="213">
        <v>23</v>
      </c>
      <c r="C69" s="213">
        <v>14789002</v>
      </c>
      <c r="D69" s="213">
        <v>391736.14</v>
      </c>
      <c r="E69" s="213">
        <v>25841503</v>
      </c>
      <c r="F69" s="213">
        <v>719880.66700000002</v>
      </c>
      <c r="G69" s="213">
        <v>93622788</v>
      </c>
      <c r="H69" s="213">
        <v>2196364.7940000002</v>
      </c>
      <c r="I69" s="213">
        <v>92955897</v>
      </c>
      <c r="J69" s="213">
        <v>2074040.503</v>
      </c>
      <c r="K69" s="213">
        <v>7401276</v>
      </c>
      <c r="L69" s="213">
        <v>215682.5955</v>
      </c>
      <c r="M69" s="213">
        <v>3877022</v>
      </c>
      <c r="N69" s="213">
        <v>107868.0977</v>
      </c>
      <c r="O69" s="213">
        <v>238487488</v>
      </c>
      <c r="P69" s="213">
        <v>5705572.801</v>
      </c>
      <c r="Q69" s="213">
        <v>6914820</v>
      </c>
      <c r="R69" s="214">
        <v>181914.37272502494</v>
      </c>
    </row>
    <row r="70" spans="1:18">
      <c r="A70" s="212">
        <v>42217</v>
      </c>
      <c r="B70" s="213">
        <v>21</v>
      </c>
      <c r="C70" s="213">
        <v>17167226</v>
      </c>
      <c r="D70" s="213">
        <v>435122.6052863251</v>
      </c>
      <c r="E70" s="213">
        <v>27086931</v>
      </c>
      <c r="F70" s="213">
        <v>734924.07595574984</v>
      </c>
      <c r="G70" s="213">
        <v>101769994</v>
      </c>
      <c r="H70" s="213">
        <v>2333608.2780272495</v>
      </c>
      <c r="I70" s="213">
        <v>94832542</v>
      </c>
      <c r="J70" s="213">
        <v>2057355.3303072499</v>
      </c>
      <c r="K70" s="213">
        <v>7742394</v>
      </c>
      <c r="L70" s="213">
        <v>224715.23004187498</v>
      </c>
      <c r="M70" s="213">
        <v>4095032</v>
      </c>
      <c r="N70" s="213">
        <v>112948.29244125</v>
      </c>
      <c r="O70" s="213">
        <v>252694119</v>
      </c>
      <c r="P70" s="213">
        <v>5898673.8120596986</v>
      </c>
      <c r="Q70" s="213">
        <v>7683569</v>
      </c>
      <c r="R70" s="214">
        <v>186689.88898232498</v>
      </c>
    </row>
    <row r="71" spans="1:18">
      <c r="A71" s="212">
        <v>42248</v>
      </c>
      <c r="B71" s="213">
        <v>20</v>
      </c>
      <c r="C71" s="213">
        <v>18492427</v>
      </c>
      <c r="D71" s="213">
        <v>458216.86598464992</v>
      </c>
      <c r="E71" s="213">
        <v>22454408</v>
      </c>
      <c r="F71" s="213">
        <v>570324.79538957495</v>
      </c>
      <c r="G71" s="213">
        <v>88363485</v>
      </c>
      <c r="H71" s="213">
        <v>1990520.8648173753</v>
      </c>
      <c r="I71" s="213">
        <v>85839253</v>
      </c>
      <c r="J71" s="213">
        <v>1793280.7794414752</v>
      </c>
      <c r="K71" s="213">
        <v>5494359</v>
      </c>
      <c r="L71" s="213">
        <v>148033.39467775004</v>
      </c>
      <c r="M71" s="213">
        <v>2935869</v>
      </c>
      <c r="N71" s="213">
        <v>71841.049920000005</v>
      </c>
      <c r="O71" s="213">
        <v>223579801</v>
      </c>
      <c r="P71" s="213">
        <v>5032217.7502308255</v>
      </c>
      <c r="Q71" s="213">
        <v>6861288</v>
      </c>
      <c r="R71" s="214">
        <v>182311.84018667002</v>
      </c>
    </row>
    <row r="72" spans="1:18">
      <c r="A72" s="212">
        <v>42278</v>
      </c>
      <c r="B72" s="213">
        <v>20</v>
      </c>
      <c r="C72" s="213">
        <v>11502566</v>
      </c>
      <c r="D72" s="213">
        <v>335581.89418009995</v>
      </c>
      <c r="E72" s="213">
        <v>20717819</v>
      </c>
      <c r="F72" s="213">
        <v>627671.3805809</v>
      </c>
      <c r="G72" s="213">
        <v>67166048</v>
      </c>
      <c r="H72" s="213">
        <v>1645578.6383870749</v>
      </c>
      <c r="I72" s="213">
        <v>66138404</v>
      </c>
      <c r="J72" s="213">
        <v>1534879.6858995252</v>
      </c>
      <c r="K72" s="213">
        <v>6445041</v>
      </c>
      <c r="L72" s="213">
        <v>189172.91256204998</v>
      </c>
      <c r="M72" s="213">
        <v>3540218</v>
      </c>
      <c r="N72" s="213">
        <v>96744.950801000014</v>
      </c>
      <c r="O72" s="213">
        <v>175510096</v>
      </c>
      <c r="P72" s="213">
        <v>4429629.4624106511</v>
      </c>
      <c r="Q72" s="213">
        <v>3132791</v>
      </c>
      <c r="R72" s="214">
        <v>174768.42240655006</v>
      </c>
    </row>
    <row r="73" spans="1:18">
      <c r="A73" s="212">
        <v>42309</v>
      </c>
      <c r="B73" s="213">
        <v>19</v>
      </c>
      <c r="C73" s="213">
        <v>5139901</v>
      </c>
      <c r="D73" s="213">
        <v>289438.78789184999</v>
      </c>
      <c r="E73" s="213">
        <v>11876912</v>
      </c>
      <c r="F73" s="213">
        <v>597632.51191052492</v>
      </c>
      <c r="G73" s="213">
        <v>29269261</v>
      </c>
      <c r="H73" s="213">
        <v>1749523.8482336248</v>
      </c>
      <c r="I73" s="213">
        <v>25228432</v>
      </c>
      <c r="J73" s="213">
        <v>1447833.9533072249</v>
      </c>
      <c r="K73" s="213">
        <v>3315699</v>
      </c>
      <c r="L73" s="213">
        <v>176220.61447334997</v>
      </c>
      <c r="M73" s="213">
        <v>1740663</v>
      </c>
      <c r="N73" s="213">
        <v>86404.529425250003</v>
      </c>
      <c r="O73" s="213">
        <v>76570868</v>
      </c>
      <c r="P73" s="213">
        <v>4347054.2452418245</v>
      </c>
      <c r="Q73" s="213">
        <v>3279662</v>
      </c>
      <c r="R73" s="214">
        <v>181086.50165840014</v>
      </c>
    </row>
    <row r="74" spans="1:18">
      <c r="A74" s="212">
        <v>42339</v>
      </c>
      <c r="B74" s="213">
        <v>22</v>
      </c>
      <c r="C74" s="213">
        <v>5397473</v>
      </c>
      <c r="D74" s="213">
        <v>300357.35644777503</v>
      </c>
      <c r="E74" s="213">
        <v>12428874</v>
      </c>
      <c r="F74" s="213">
        <v>630520.71465202491</v>
      </c>
      <c r="G74" s="213">
        <v>31797538</v>
      </c>
      <c r="H74" s="213">
        <v>1880246.6920623751</v>
      </c>
      <c r="I74" s="213">
        <v>27061557</v>
      </c>
      <c r="J74" s="213">
        <v>1539487.0960846501</v>
      </c>
      <c r="K74" s="213">
        <v>3547704</v>
      </c>
      <c r="L74" s="213">
        <v>189893.048377475</v>
      </c>
      <c r="M74" s="213">
        <v>1823472</v>
      </c>
      <c r="N74" s="213">
        <v>90666.709232125009</v>
      </c>
      <c r="O74" s="213">
        <v>82056618</v>
      </c>
      <c r="P74" s="213">
        <v>4631171.6168564279</v>
      </c>
      <c r="Q74" s="213">
        <v>2821797</v>
      </c>
      <c r="R74" s="214">
        <v>154963.85627846993</v>
      </c>
    </row>
    <row r="75" spans="1:18">
      <c r="A75" s="464" t="s">
        <v>374</v>
      </c>
    </row>
    <row r="76" spans="1:18">
      <c r="A76" s="92" t="s">
        <v>185</v>
      </c>
    </row>
    <row r="89" spans="1:1">
      <c r="A89" s="302"/>
    </row>
    <row r="90" spans="1:1">
      <c r="A90" s="302"/>
    </row>
  </sheetData>
  <mergeCells count="13">
    <mergeCell ref="A1:R1"/>
    <mergeCell ref="A2:A4"/>
    <mergeCell ref="B2:B4"/>
    <mergeCell ref="C2:D3"/>
    <mergeCell ref="E2:F3"/>
    <mergeCell ref="G2:J2"/>
    <mergeCell ref="K2:N2"/>
    <mergeCell ref="O2:P3"/>
    <mergeCell ref="Q2:R3"/>
    <mergeCell ref="G3:H3"/>
    <mergeCell ref="I3:J3"/>
    <mergeCell ref="K3:L3"/>
    <mergeCell ref="M3:N3"/>
  </mergeCells>
  <pageMargins left="0.45" right="0.2" top="0.5" bottom="0.5" header="0.3" footer="0.3"/>
  <pageSetup scale="85" orientation="landscape" r:id="rId1"/>
</worksheet>
</file>

<file path=xl/worksheets/sheet28.xml><?xml version="1.0" encoding="utf-8"?>
<worksheet xmlns="http://schemas.openxmlformats.org/spreadsheetml/2006/main" xmlns:r="http://schemas.openxmlformats.org/officeDocument/2006/relationships">
  <sheetPr>
    <tabColor rgb="FF92D050"/>
  </sheetPr>
  <dimension ref="A1:Q89"/>
  <sheetViews>
    <sheetView workbookViewId="0">
      <pane ySplit="5" topLeftCell="A6" activePane="bottomLeft" state="frozen"/>
      <selection activeCell="O8" sqref="O8:O9"/>
      <selection pane="bottomLeft" activeCell="F83" sqref="F83"/>
    </sheetView>
  </sheetViews>
  <sheetFormatPr defaultColWidth="11.5" defaultRowHeight="12.75"/>
  <cols>
    <col min="1" max="1" width="11.5" style="140"/>
    <col min="2" max="13" width="11.1640625" style="126" customWidth="1"/>
    <col min="14" max="16384" width="11.5" style="126"/>
  </cols>
  <sheetData>
    <row r="1" spans="1:13" ht="15.75">
      <c r="A1" s="916" t="s">
        <v>559</v>
      </c>
      <c r="B1" s="916"/>
      <c r="C1" s="916"/>
      <c r="D1" s="916"/>
      <c r="E1" s="916"/>
      <c r="F1" s="916"/>
      <c r="G1" s="916"/>
      <c r="H1" s="916"/>
      <c r="I1" s="916"/>
      <c r="J1" s="916"/>
      <c r="K1" s="916"/>
      <c r="L1" s="916"/>
      <c r="M1" s="916"/>
    </row>
    <row r="2" spans="1:13">
      <c r="A2" s="917" t="s">
        <v>66</v>
      </c>
      <c r="B2" s="920" t="s">
        <v>68</v>
      </c>
      <c r="C2" s="921"/>
      <c r="D2" s="921"/>
      <c r="E2" s="921"/>
      <c r="F2" s="921"/>
      <c r="G2" s="922"/>
      <c r="H2" s="921" t="s">
        <v>67</v>
      </c>
      <c r="I2" s="923"/>
      <c r="J2" s="923"/>
      <c r="K2" s="923"/>
      <c r="L2" s="923"/>
      <c r="M2" s="924"/>
    </row>
    <row r="3" spans="1:13" ht="19.5" customHeight="1">
      <c r="A3" s="918"/>
      <c r="B3" s="925" t="s">
        <v>99</v>
      </c>
      <c r="C3" s="911"/>
      <c r="D3" s="911" t="s">
        <v>100</v>
      </c>
      <c r="E3" s="911"/>
      <c r="F3" s="912" t="s">
        <v>31</v>
      </c>
      <c r="G3" s="914" t="s">
        <v>580</v>
      </c>
      <c r="H3" s="925" t="s">
        <v>99</v>
      </c>
      <c r="I3" s="911"/>
      <c r="J3" s="911" t="s">
        <v>100</v>
      </c>
      <c r="K3" s="911"/>
      <c r="L3" s="912" t="s">
        <v>31</v>
      </c>
      <c r="M3" s="914" t="s">
        <v>580</v>
      </c>
    </row>
    <row r="4" spans="1:13" ht="36.75" customHeight="1">
      <c r="A4" s="919"/>
      <c r="B4" s="352" t="s">
        <v>101</v>
      </c>
      <c r="C4" s="543" t="s">
        <v>102</v>
      </c>
      <c r="D4" s="543" t="s">
        <v>103</v>
      </c>
      <c r="E4" s="543" t="s">
        <v>104</v>
      </c>
      <c r="F4" s="913"/>
      <c r="G4" s="915"/>
      <c r="H4" s="352" t="s">
        <v>101</v>
      </c>
      <c r="I4" s="350" t="s">
        <v>102</v>
      </c>
      <c r="J4" s="350" t="s">
        <v>103</v>
      </c>
      <c r="K4" s="350" t="s">
        <v>104</v>
      </c>
      <c r="L4" s="913"/>
      <c r="M4" s="915"/>
    </row>
    <row r="5" spans="1:13" s="141" customFormat="1" ht="12.75" customHeight="1">
      <c r="A5" s="385">
        <v>1</v>
      </c>
      <c r="B5" s="133">
        <v>2</v>
      </c>
      <c r="C5" s="133">
        <v>3</v>
      </c>
      <c r="D5" s="133">
        <v>4</v>
      </c>
      <c r="E5" s="133">
        <v>5</v>
      </c>
      <c r="F5" s="133">
        <v>6</v>
      </c>
      <c r="G5" s="386">
        <v>7</v>
      </c>
      <c r="H5" s="133">
        <v>8</v>
      </c>
      <c r="I5" s="133">
        <v>9</v>
      </c>
      <c r="J5" s="133">
        <v>10</v>
      </c>
      <c r="K5" s="133">
        <v>11</v>
      </c>
      <c r="L5" s="133">
        <v>12</v>
      </c>
      <c r="M5" s="134">
        <v>13</v>
      </c>
    </row>
    <row r="6" spans="1:13" s="493" customFormat="1" ht="12">
      <c r="A6" s="466">
        <v>40277</v>
      </c>
      <c r="B6" s="489">
        <v>9.1000000000000004E-3</v>
      </c>
      <c r="C6" s="489">
        <v>0</v>
      </c>
      <c r="D6" s="490">
        <v>0</v>
      </c>
      <c r="E6" s="490">
        <v>0</v>
      </c>
      <c r="F6" s="489">
        <v>9.1000000000000004E-3</v>
      </c>
      <c r="G6" s="491">
        <v>67.92</v>
      </c>
      <c r="H6" s="492">
        <v>3295.1</v>
      </c>
      <c r="I6" s="492">
        <v>83.054857400000003</v>
      </c>
      <c r="J6" s="492">
        <v>794.95583260000001</v>
      </c>
      <c r="K6" s="492">
        <v>105.0152049</v>
      </c>
      <c r="L6" s="492">
        <v>4278.1258948999994</v>
      </c>
      <c r="M6" s="495">
        <v>33274.019999999997</v>
      </c>
    </row>
    <row r="7" spans="1:13" s="493" customFormat="1" ht="12">
      <c r="A7" s="466">
        <v>40307</v>
      </c>
      <c r="B7" s="489">
        <v>1.9699999999999999E-2</v>
      </c>
      <c r="C7" s="489">
        <v>0</v>
      </c>
      <c r="D7" s="490">
        <v>1.8E-3</v>
      </c>
      <c r="E7" s="490">
        <v>0</v>
      </c>
      <c r="F7" s="489">
        <v>2.1499999999999998E-2</v>
      </c>
      <c r="G7" s="491">
        <v>70.25</v>
      </c>
      <c r="H7" s="492">
        <v>7062.3</v>
      </c>
      <c r="I7" s="492">
        <v>203.45836130000001</v>
      </c>
      <c r="J7" s="492">
        <v>1037.3</v>
      </c>
      <c r="K7" s="492">
        <v>152.04586019999999</v>
      </c>
      <c r="L7" s="492">
        <v>8455.1042214999998</v>
      </c>
      <c r="M7" s="495">
        <v>31955.01</v>
      </c>
    </row>
    <row r="8" spans="1:13" s="493" customFormat="1" ht="12">
      <c r="A8" s="466">
        <v>40338</v>
      </c>
      <c r="B8" s="489">
        <v>1.3899999999999999E-2</v>
      </c>
      <c r="C8" s="489">
        <v>9.7999999999999997E-3</v>
      </c>
      <c r="D8" s="490">
        <v>0</v>
      </c>
      <c r="E8" s="490">
        <v>0</v>
      </c>
      <c r="F8" s="489">
        <v>2.3699999999999999E-2</v>
      </c>
      <c r="G8" s="491">
        <v>70.41</v>
      </c>
      <c r="H8" s="492">
        <v>5116.6000000000004</v>
      </c>
      <c r="I8" s="492">
        <v>47.696464599999999</v>
      </c>
      <c r="J8" s="492">
        <v>944.80615890000001</v>
      </c>
      <c r="K8" s="492">
        <v>200.50729190000001</v>
      </c>
      <c r="L8" s="492">
        <v>6309.6099154000003</v>
      </c>
      <c r="M8" s="495">
        <v>33275.74</v>
      </c>
    </row>
    <row r="9" spans="1:13" s="493" customFormat="1" ht="12">
      <c r="A9" s="466">
        <v>40368</v>
      </c>
      <c r="B9" s="489">
        <v>2.1399999999999999E-2</v>
      </c>
      <c r="C9" s="489">
        <v>1E-4</v>
      </c>
      <c r="D9" s="490">
        <v>0</v>
      </c>
      <c r="E9" s="490">
        <v>0</v>
      </c>
      <c r="F9" s="489">
        <v>2.1499999999999998E-2</v>
      </c>
      <c r="G9" s="491">
        <v>70.61</v>
      </c>
      <c r="H9" s="492">
        <v>3381.5</v>
      </c>
      <c r="I9" s="492">
        <v>56.9066385</v>
      </c>
      <c r="J9" s="492">
        <v>795.87513000000001</v>
      </c>
      <c r="K9" s="492">
        <v>132.9082755</v>
      </c>
      <c r="L9" s="492">
        <v>4367.1900439999999</v>
      </c>
      <c r="M9" s="495">
        <v>31979.57</v>
      </c>
    </row>
    <row r="10" spans="1:13" s="493" customFormat="1" ht="12">
      <c r="A10" s="466">
        <v>40399</v>
      </c>
      <c r="B10" s="489">
        <v>0.50390000000000001</v>
      </c>
      <c r="C10" s="489">
        <v>0</v>
      </c>
      <c r="D10" s="490">
        <v>0</v>
      </c>
      <c r="E10" s="490">
        <v>0</v>
      </c>
      <c r="F10" s="489">
        <v>0.50390000000000001</v>
      </c>
      <c r="G10" s="491">
        <v>70.59</v>
      </c>
      <c r="H10" s="492">
        <v>3466.4</v>
      </c>
      <c r="I10" s="492">
        <v>49.21</v>
      </c>
      <c r="J10" s="492">
        <v>932.3</v>
      </c>
      <c r="K10" s="492">
        <v>127.23</v>
      </c>
      <c r="L10" s="492">
        <v>4575.1400000000003</v>
      </c>
      <c r="M10" s="495">
        <v>32558.55</v>
      </c>
    </row>
    <row r="11" spans="1:13" s="493" customFormat="1" ht="12">
      <c r="A11" s="466">
        <v>40430</v>
      </c>
      <c r="B11" s="489">
        <v>5.1999999999999998E-2</v>
      </c>
      <c r="C11" s="489">
        <v>5.9999999999999995E-4</v>
      </c>
      <c r="D11" s="490">
        <v>0</v>
      </c>
      <c r="E11" s="490">
        <v>0</v>
      </c>
      <c r="F11" s="489">
        <v>5.2600000000000001E-2</v>
      </c>
      <c r="G11" s="491">
        <v>69.59</v>
      </c>
      <c r="H11" s="492">
        <v>4175.3999999999996</v>
      </c>
      <c r="I11" s="492">
        <v>105.0005386</v>
      </c>
      <c r="J11" s="492">
        <v>1623.1</v>
      </c>
      <c r="K11" s="492">
        <v>314.45936999999998</v>
      </c>
      <c r="L11" s="492">
        <v>6217.9599085999989</v>
      </c>
      <c r="M11" s="495">
        <v>34459.050000000003</v>
      </c>
    </row>
    <row r="12" spans="1:13" s="493" customFormat="1" ht="12">
      <c r="A12" s="466">
        <v>40460</v>
      </c>
      <c r="B12" s="489">
        <v>2.3199999999999998E-2</v>
      </c>
      <c r="C12" s="489">
        <v>3.8E-3</v>
      </c>
      <c r="D12" s="490">
        <v>0</v>
      </c>
      <c r="E12" s="490">
        <v>0</v>
      </c>
      <c r="F12" s="489">
        <v>2.7E-2</v>
      </c>
      <c r="G12" s="491">
        <v>69.819999999999993</v>
      </c>
      <c r="H12" s="492">
        <v>6684.6</v>
      </c>
      <c r="I12" s="492">
        <v>181.99</v>
      </c>
      <c r="J12" s="492">
        <v>1123.7</v>
      </c>
      <c r="K12" s="492">
        <v>162.82</v>
      </c>
      <c r="L12" s="492">
        <v>8153.11</v>
      </c>
      <c r="M12" s="495">
        <v>32403.95</v>
      </c>
    </row>
    <row r="13" spans="1:13" s="493" customFormat="1" ht="12">
      <c r="A13" s="466">
        <v>40491</v>
      </c>
      <c r="B13" s="489">
        <v>4.7000000000000002E-3</v>
      </c>
      <c r="C13" s="489">
        <v>8.0000000000000004E-4</v>
      </c>
      <c r="D13" s="490">
        <v>0</v>
      </c>
      <c r="E13" s="490">
        <v>0</v>
      </c>
      <c r="F13" s="489">
        <v>5.5000000000000005E-3</v>
      </c>
      <c r="G13" s="491">
        <v>67.8</v>
      </c>
      <c r="H13" s="492">
        <v>10170</v>
      </c>
      <c r="I13" s="492">
        <v>191.03808910000001</v>
      </c>
      <c r="J13" s="492">
        <v>1052.9000000000001</v>
      </c>
      <c r="K13" s="492">
        <v>183.1619718</v>
      </c>
      <c r="L13" s="492">
        <v>11597.1000609</v>
      </c>
      <c r="M13" s="495">
        <v>31907.56</v>
      </c>
    </row>
    <row r="14" spans="1:13" s="493" customFormat="1" ht="12">
      <c r="A14" s="466">
        <v>40521</v>
      </c>
      <c r="B14" s="489">
        <v>5.3E-3</v>
      </c>
      <c r="C14" s="489">
        <v>0</v>
      </c>
      <c r="D14" s="490">
        <v>0</v>
      </c>
      <c r="E14" s="490">
        <v>0</v>
      </c>
      <c r="F14" s="489">
        <v>5.3E-3</v>
      </c>
      <c r="G14" s="491">
        <v>71.77</v>
      </c>
      <c r="H14" s="492">
        <v>7242.4</v>
      </c>
      <c r="I14" s="492">
        <v>77.039368400000001</v>
      </c>
      <c r="J14" s="492">
        <v>1011.8</v>
      </c>
      <c r="K14" s="492">
        <v>223.7073876</v>
      </c>
      <c r="L14" s="492">
        <v>8554.9467559999994</v>
      </c>
      <c r="M14" s="495">
        <v>31354.17</v>
      </c>
    </row>
    <row r="15" spans="1:13" s="493" customFormat="1" ht="12">
      <c r="A15" s="494">
        <v>40544</v>
      </c>
      <c r="B15" s="489">
        <v>2.6499999999999999E-2</v>
      </c>
      <c r="C15" s="489">
        <v>3.5000000000000001E-3</v>
      </c>
      <c r="D15" s="490">
        <v>0</v>
      </c>
      <c r="E15" s="490">
        <v>0</v>
      </c>
      <c r="F15" s="489">
        <v>0.03</v>
      </c>
      <c r="G15" s="491">
        <v>69.17</v>
      </c>
      <c r="H15" s="492">
        <v>6458</v>
      </c>
      <c r="I15" s="492">
        <v>160.1341352</v>
      </c>
      <c r="J15" s="492">
        <v>1074.2</v>
      </c>
      <c r="K15" s="492">
        <v>165.35395980000001</v>
      </c>
      <c r="L15" s="492">
        <v>7857.6880949999995</v>
      </c>
      <c r="M15" s="495">
        <v>29182.87</v>
      </c>
    </row>
    <row r="16" spans="1:13" s="493" customFormat="1" ht="12">
      <c r="A16" s="494">
        <v>40575</v>
      </c>
      <c r="B16" s="489">
        <v>0.35049999999999998</v>
      </c>
      <c r="C16" s="489">
        <v>1.1000000000000001E-3</v>
      </c>
      <c r="D16" s="490">
        <v>0</v>
      </c>
      <c r="E16" s="490">
        <v>0</v>
      </c>
      <c r="F16" s="489">
        <v>0.35159999999999997</v>
      </c>
      <c r="G16" s="491">
        <v>74.489999999999995</v>
      </c>
      <c r="H16" s="492">
        <v>6202.9</v>
      </c>
      <c r="I16" s="492">
        <v>359.04816949999997</v>
      </c>
      <c r="J16" s="492">
        <v>1247</v>
      </c>
      <c r="K16" s="492">
        <v>151.7167456</v>
      </c>
      <c r="L16" s="492">
        <v>7960.6649150999992</v>
      </c>
      <c r="M16" s="495">
        <v>29240.66</v>
      </c>
    </row>
    <row r="17" spans="1:13" s="493" customFormat="1" ht="12">
      <c r="A17" s="494">
        <v>40603</v>
      </c>
      <c r="B17" s="489">
        <v>0.13270000000000001</v>
      </c>
      <c r="C17" s="489">
        <v>2.5999999999999999E-3</v>
      </c>
      <c r="D17" s="490">
        <v>0</v>
      </c>
      <c r="E17" s="490">
        <v>0</v>
      </c>
      <c r="F17" s="489">
        <v>0.1353</v>
      </c>
      <c r="G17" s="491">
        <v>70.718261726999998</v>
      </c>
      <c r="H17" s="492">
        <v>4032.7</v>
      </c>
      <c r="I17" s="492">
        <v>76.043491099999997</v>
      </c>
      <c r="J17" s="492">
        <v>1065.5</v>
      </c>
      <c r="K17" s="492">
        <v>199.97480250000001</v>
      </c>
      <c r="L17" s="492">
        <v>5374.2182935999999</v>
      </c>
      <c r="M17" s="495">
        <v>29759.29</v>
      </c>
    </row>
    <row r="18" spans="1:13" s="493" customFormat="1" ht="12">
      <c r="A18" s="494">
        <v>40634</v>
      </c>
      <c r="B18" s="489">
        <v>9.2200000000000004E-2</v>
      </c>
      <c r="C18" s="489">
        <v>9.9000000000000008E-3</v>
      </c>
      <c r="D18" s="490">
        <v>0.44640000000000002</v>
      </c>
      <c r="E18" s="490">
        <v>0</v>
      </c>
      <c r="F18" s="489">
        <v>0.54849999999999999</v>
      </c>
      <c r="G18" s="491">
        <v>70.413159148999995</v>
      </c>
      <c r="H18" s="492">
        <v>3503.7</v>
      </c>
      <c r="I18" s="492">
        <v>103.59510710000001</v>
      </c>
      <c r="J18" s="492">
        <v>872.70085919999997</v>
      </c>
      <c r="K18" s="492">
        <v>56.1849822</v>
      </c>
      <c r="L18" s="492">
        <v>4536.1809485000003</v>
      </c>
      <c r="M18" s="495">
        <v>29600.97</v>
      </c>
    </row>
    <row r="19" spans="1:13" s="493" customFormat="1" ht="12">
      <c r="A19" s="494">
        <v>40664</v>
      </c>
      <c r="B19" s="489">
        <v>1.21E-2</v>
      </c>
      <c r="C19" s="489">
        <v>4.1999999999999997E-3</v>
      </c>
      <c r="D19" s="490">
        <v>0.12570000000000001</v>
      </c>
      <c r="E19" s="490">
        <v>0</v>
      </c>
      <c r="F19" s="489">
        <v>0.14200000000000002</v>
      </c>
      <c r="G19" s="491">
        <v>69.117696213000002</v>
      </c>
      <c r="H19" s="492">
        <v>5450.1</v>
      </c>
      <c r="I19" s="492">
        <v>126.34</v>
      </c>
      <c r="J19" s="492">
        <v>932</v>
      </c>
      <c r="K19" s="492">
        <v>76.709999999999994</v>
      </c>
      <c r="L19" s="492">
        <v>6585.15</v>
      </c>
      <c r="M19" s="495">
        <v>28534.06</v>
      </c>
    </row>
    <row r="20" spans="1:13" s="493" customFormat="1" ht="12">
      <c r="A20" s="494">
        <v>40695</v>
      </c>
      <c r="B20" s="489">
        <v>7.3300000000000004E-2</v>
      </c>
      <c r="C20" s="489">
        <v>0</v>
      </c>
      <c r="D20" s="490">
        <v>3.32E-2</v>
      </c>
      <c r="E20" s="490">
        <v>0</v>
      </c>
      <c r="F20" s="489">
        <v>0.10650000000000001</v>
      </c>
      <c r="G20" s="491">
        <v>66.804422581999987</v>
      </c>
      <c r="H20" s="492">
        <v>3870</v>
      </c>
      <c r="I20" s="492">
        <v>69.520407399999996</v>
      </c>
      <c r="J20" s="492">
        <v>1010</v>
      </c>
      <c r="K20" s="492">
        <v>149.2597816</v>
      </c>
      <c r="L20" s="492">
        <v>5098.7801889999992</v>
      </c>
      <c r="M20" s="495">
        <v>29222.84</v>
      </c>
    </row>
    <row r="21" spans="1:13" s="493" customFormat="1" ht="12">
      <c r="A21" s="494">
        <v>40725</v>
      </c>
      <c r="B21" s="489">
        <v>0.1981</v>
      </c>
      <c r="C21" s="489">
        <v>0</v>
      </c>
      <c r="D21" s="490">
        <v>2.8999999999999998E-3</v>
      </c>
      <c r="E21" s="490">
        <v>0</v>
      </c>
      <c r="F21" s="489">
        <v>0.20100000000000001</v>
      </c>
      <c r="G21" s="491">
        <v>67.007449070999996</v>
      </c>
      <c r="H21" s="492">
        <v>4008.2</v>
      </c>
      <c r="I21" s="492">
        <v>151.75455120000001</v>
      </c>
      <c r="J21" s="492">
        <v>882.48723840000002</v>
      </c>
      <c r="K21" s="492">
        <v>61.159649399999999</v>
      </c>
      <c r="L21" s="492">
        <v>5103.6014389999991</v>
      </c>
      <c r="M21" s="495">
        <v>28527.65</v>
      </c>
    </row>
    <row r="22" spans="1:13" s="493" customFormat="1" ht="12">
      <c r="A22" s="494">
        <v>40756</v>
      </c>
      <c r="B22" s="489">
        <v>0.1883</v>
      </c>
      <c r="C22" s="489">
        <v>5.0000000000000001E-4</v>
      </c>
      <c r="D22" s="490">
        <v>0</v>
      </c>
      <c r="E22" s="490">
        <v>0</v>
      </c>
      <c r="F22" s="489">
        <v>0.1888</v>
      </c>
      <c r="G22" s="491">
        <v>70.011395208999986</v>
      </c>
      <c r="H22" s="492">
        <v>7543.6</v>
      </c>
      <c r="I22" s="492">
        <v>101.68566079999999</v>
      </c>
      <c r="J22" s="492">
        <v>1479.6</v>
      </c>
      <c r="K22" s="492">
        <v>233.83551</v>
      </c>
      <c r="L22" s="492">
        <v>9358.7211708000013</v>
      </c>
      <c r="M22" s="495">
        <v>29263.96</v>
      </c>
    </row>
    <row r="23" spans="1:13" s="493" customFormat="1" ht="12">
      <c r="A23" s="494">
        <v>40787</v>
      </c>
      <c r="B23" s="489">
        <v>0.57630000000000003</v>
      </c>
      <c r="C23" s="489">
        <v>3.0000000000000001E-3</v>
      </c>
      <c r="D23" s="490">
        <v>0.1065</v>
      </c>
      <c r="E23" s="490">
        <v>6.4999999999999997E-3</v>
      </c>
      <c r="F23" s="489">
        <v>0.69230000000000003</v>
      </c>
      <c r="G23" s="491">
        <v>98.306734386000002</v>
      </c>
      <c r="H23" s="492">
        <v>5535.5</v>
      </c>
      <c r="I23" s="492">
        <v>151.18722320000001</v>
      </c>
      <c r="J23" s="492">
        <v>1122.2</v>
      </c>
      <c r="K23" s="492">
        <v>117.02828839999999</v>
      </c>
      <c r="L23" s="492">
        <v>6925.9155115999993</v>
      </c>
      <c r="M23" s="495">
        <v>28767.39</v>
      </c>
    </row>
    <row r="24" spans="1:13" s="493" customFormat="1" ht="12">
      <c r="A24" s="494">
        <v>40817</v>
      </c>
      <c r="B24" s="489">
        <v>5.3513999999999999</v>
      </c>
      <c r="C24" s="489">
        <v>10.094099999999999</v>
      </c>
      <c r="D24" s="490">
        <v>0.64200000000000002</v>
      </c>
      <c r="E24" s="490">
        <v>0.26800000000000002</v>
      </c>
      <c r="F24" s="489">
        <v>16.355499999999999</v>
      </c>
      <c r="G24" s="491">
        <v>130.55385150600003</v>
      </c>
      <c r="H24" s="492">
        <v>4104</v>
      </c>
      <c r="I24" s="492">
        <v>100.64</v>
      </c>
      <c r="J24" s="492">
        <v>897.14</v>
      </c>
      <c r="K24" s="492">
        <v>92.53</v>
      </c>
      <c r="L24" s="492">
        <v>5194.3100000000004</v>
      </c>
      <c r="M24" s="495">
        <v>28152</v>
      </c>
    </row>
    <row r="25" spans="1:13" s="493" customFormat="1" ht="12">
      <c r="A25" s="494">
        <v>40848</v>
      </c>
      <c r="B25" s="489">
        <v>30.799099999999999</v>
      </c>
      <c r="C25" s="489">
        <v>0</v>
      </c>
      <c r="D25" s="490">
        <v>6.0420999999999996</v>
      </c>
      <c r="E25" s="490">
        <v>0</v>
      </c>
      <c r="F25" s="489">
        <v>36.841200000000001</v>
      </c>
      <c r="G25" s="491">
        <v>195.04388880900001</v>
      </c>
      <c r="H25" s="492">
        <v>4605.8</v>
      </c>
      <c r="I25" s="492">
        <v>108.4878013</v>
      </c>
      <c r="J25" s="492">
        <v>1096.4000000000001</v>
      </c>
      <c r="K25" s="492">
        <v>106.1900346</v>
      </c>
      <c r="L25" s="492">
        <v>5916.8778359000007</v>
      </c>
      <c r="M25" s="495">
        <v>27201.15</v>
      </c>
    </row>
    <row r="26" spans="1:13" s="493" customFormat="1" ht="12">
      <c r="A26" s="494">
        <v>40878</v>
      </c>
      <c r="B26" s="489">
        <v>5.65</v>
      </c>
      <c r="C26" s="489">
        <v>0</v>
      </c>
      <c r="D26" s="490">
        <v>1.03</v>
      </c>
      <c r="E26" s="490">
        <v>0</v>
      </c>
      <c r="F26" s="489">
        <v>6.6800000000000006</v>
      </c>
      <c r="G26" s="491">
        <v>195.76544671600001</v>
      </c>
      <c r="H26" s="492">
        <v>4563.2</v>
      </c>
      <c r="I26" s="492">
        <v>104.8</v>
      </c>
      <c r="J26" s="492">
        <v>1175.3</v>
      </c>
      <c r="K26" s="492">
        <v>257.06</v>
      </c>
      <c r="L26" s="492">
        <v>6100.3600000000006</v>
      </c>
      <c r="M26" s="495">
        <v>25233.85</v>
      </c>
    </row>
    <row r="27" spans="1:13" s="493" customFormat="1" ht="12">
      <c r="A27" s="494">
        <v>40919</v>
      </c>
      <c r="B27" s="489">
        <v>3.4485999999999999</v>
      </c>
      <c r="C27" s="489">
        <v>0.57140000000000002</v>
      </c>
      <c r="D27" s="490">
        <v>1.75</v>
      </c>
      <c r="E27" s="490">
        <v>28.64</v>
      </c>
      <c r="F27" s="489">
        <v>34.409999999999997</v>
      </c>
      <c r="G27" s="491">
        <v>213.12293070000001</v>
      </c>
      <c r="H27" s="492">
        <v>3694.5</v>
      </c>
      <c r="I27" s="492">
        <v>80.250798900000007</v>
      </c>
      <c r="J27" s="492">
        <v>940.7274506</v>
      </c>
      <c r="K27" s="492">
        <v>164.42942439999999</v>
      </c>
      <c r="L27" s="492">
        <v>4879.9076739000002</v>
      </c>
      <c r="M27" s="495">
        <v>25372.73</v>
      </c>
    </row>
    <row r="28" spans="1:13" s="493" customFormat="1" ht="12">
      <c r="A28" s="494">
        <v>40951</v>
      </c>
      <c r="B28" s="489">
        <v>4.8</v>
      </c>
      <c r="C28" s="489">
        <v>0.18</v>
      </c>
      <c r="D28" s="490">
        <v>6.71</v>
      </c>
      <c r="E28" s="490">
        <v>41.49</v>
      </c>
      <c r="F28" s="489">
        <v>53.18</v>
      </c>
      <c r="G28" s="491">
        <v>230.98</v>
      </c>
      <c r="H28" s="492">
        <v>4385.3</v>
      </c>
      <c r="I28" s="492">
        <v>91.523147699999996</v>
      </c>
      <c r="J28" s="492">
        <v>1066.7</v>
      </c>
      <c r="K28" s="492">
        <v>152.99277900000001</v>
      </c>
      <c r="L28" s="492">
        <v>5696.5159266999999</v>
      </c>
      <c r="M28" s="495">
        <v>26858.74</v>
      </c>
    </row>
    <row r="29" spans="1:13" s="493" customFormat="1" ht="12">
      <c r="A29" s="494">
        <v>40979</v>
      </c>
      <c r="B29" s="489">
        <v>13.82</v>
      </c>
      <c r="C29" s="489">
        <v>0.19</v>
      </c>
      <c r="D29" s="490">
        <v>21.47</v>
      </c>
      <c r="E29" s="490">
        <v>6.99</v>
      </c>
      <c r="F29" s="489">
        <v>42.47</v>
      </c>
      <c r="G29" s="491">
        <v>296.67</v>
      </c>
      <c r="H29" s="492">
        <v>5399</v>
      </c>
      <c r="I29" s="492">
        <v>83.73</v>
      </c>
      <c r="J29" s="492">
        <v>1323</v>
      </c>
      <c r="K29" s="492">
        <v>94.15</v>
      </c>
      <c r="L29" s="492">
        <v>6899.8799999999992</v>
      </c>
      <c r="M29" s="495">
        <v>25377.119999999999</v>
      </c>
    </row>
    <row r="30" spans="1:13" s="493" customFormat="1" ht="12">
      <c r="A30" s="494">
        <v>41011</v>
      </c>
      <c r="B30" s="489">
        <v>70.930000000000007</v>
      </c>
      <c r="C30" s="489">
        <v>0.25</v>
      </c>
      <c r="D30" s="490">
        <v>3326.48</v>
      </c>
      <c r="E30" s="490">
        <v>1.68</v>
      </c>
      <c r="F30" s="489">
        <v>3399.3399999999997</v>
      </c>
      <c r="G30" s="491">
        <v>309.38</v>
      </c>
      <c r="H30" s="492">
        <v>2884.2</v>
      </c>
      <c r="I30" s="492">
        <v>33.377886799999999</v>
      </c>
      <c r="J30" s="492">
        <v>899.02994060000003</v>
      </c>
      <c r="K30" s="492">
        <v>56.3732161</v>
      </c>
      <c r="L30" s="492">
        <v>3872.9810434999995</v>
      </c>
      <c r="M30" s="495">
        <v>24651.33</v>
      </c>
    </row>
    <row r="31" spans="1:13" s="493" customFormat="1" ht="12">
      <c r="A31" s="494">
        <v>41041</v>
      </c>
      <c r="B31" s="489">
        <v>151.30000000000001</v>
      </c>
      <c r="C31" s="489">
        <v>1.67</v>
      </c>
      <c r="D31" s="490">
        <v>4605.09</v>
      </c>
      <c r="E31" s="490">
        <v>5.79</v>
      </c>
      <c r="F31" s="489">
        <v>4763.8500000000004</v>
      </c>
      <c r="G31" s="491">
        <v>415.11</v>
      </c>
      <c r="H31" s="492">
        <v>4279.6000000000004</v>
      </c>
      <c r="I31" s="492">
        <v>51.812959900000003</v>
      </c>
      <c r="J31" s="492">
        <v>1041.2</v>
      </c>
      <c r="K31" s="492">
        <v>93.089541600000004</v>
      </c>
      <c r="L31" s="492">
        <v>5465.7025015000008</v>
      </c>
      <c r="M31" s="495">
        <v>23935.66</v>
      </c>
    </row>
    <row r="32" spans="1:13" s="493" customFormat="1" ht="12">
      <c r="A32" s="494">
        <v>41072</v>
      </c>
      <c r="B32" s="489">
        <v>272.22000000000003</v>
      </c>
      <c r="C32" s="489">
        <v>0.92</v>
      </c>
      <c r="D32" s="490">
        <v>5517</v>
      </c>
      <c r="E32" s="490">
        <v>3.43</v>
      </c>
      <c r="F32" s="489">
        <v>5793.57</v>
      </c>
      <c r="G32" s="491">
        <v>422.64499999999998</v>
      </c>
      <c r="H32" s="492">
        <v>3399.46</v>
      </c>
      <c r="I32" s="492">
        <v>28.69</v>
      </c>
      <c r="J32" s="492">
        <v>1092.45</v>
      </c>
      <c r="K32" s="492">
        <v>124.35</v>
      </c>
      <c r="L32" s="492">
        <v>4644.96</v>
      </c>
      <c r="M32" s="495">
        <v>24193.51</v>
      </c>
    </row>
    <row r="33" spans="1:13" s="493" customFormat="1" ht="12">
      <c r="A33" s="494">
        <v>41102</v>
      </c>
      <c r="B33" s="489">
        <v>293.70999999999998</v>
      </c>
      <c r="C33" s="489">
        <v>6.57</v>
      </c>
      <c r="D33" s="490">
        <v>7631.35</v>
      </c>
      <c r="E33" s="490">
        <v>4.83</v>
      </c>
      <c r="F33" s="489">
        <v>7936.46</v>
      </c>
      <c r="G33" s="491">
        <v>438.44</v>
      </c>
      <c r="H33" s="492">
        <v>3457.92</v>
      </c>
      <c r="I33" s="492">
        <v>163.05000000000001</v>
      </c>
      <c r="J33" s="492">
        <v>1402.19</v>
      </c>
      <c r="K33" s="492">
        <v>74.48</v>
      </c>
      <c r="L33" s="492">
        <v>5097.6399999999994</v>
      </c>
      <c r="M33" s="495">
        <v>25822.48</v>
      </c>
    </row>
    <row r="34" spans="1:13" s="493" customFormat="1" ht="12">
      <c r="A34" s="494">
        <v>41133</v>
      </c>
      <c r="B34" s="489">
        <v>175.77</v>
      </c>
      <c r="C34" s="489">
        <v>2.56</v>
      </c>
      <c r="D34" s="490">
        <v>1149.8900000000001</v>
      </c>
      <c r="E34" s="490">
        <v>2.71</v>
      </c>
      <c r="F34" s="489">
        <v>1330.93</v>
      </c>
      <c r="G34" s="491">
        <v>384.15</v>
      </c>
      <c r="H34" s="492">
        <v>2374.6799999999998</v>
      </c>
      <c r="I34" s="492">
        <v>59.57</v>
      </c>
      <c r="J34" s="492">
        <v>1024.4100000000001</v>
      </c>
      <c r="K34" s="492">
        <v>63.69</v>
      </c>
      <c r="L34" s="492">
        <v>3522.35</v>
      </c>
      <c r="M34" s="495">
        <v>25809.72</v>
      </c>
    </row>
    <row r="35" spans="1:13" s="493" customFormat="1" ht="12">
      <c r="A35" s="494">
        <v>41164</v>
      </c>
      <c r="B35" s="489">
        <v>217.23</v>
      </c>
      <c r="C35" s="489">
        <v>1.1000000000000001</v>
      </c>
      <c r="D35" s="490">
        <v>617.32000000000005</v>
      </c>
      <c r="E35" s="490">
        <v>1.28</v>
      </c>
      <c r="F35" s="489">
        <v>836.93</v>
      </c>
      <c r="G35" s="491">
        <v>338.19</v>
      </c>
      <c r="H35" s="492">
        <v>3272.7425389499999</v>
      </c>
      <c r="I35" s="492">
        <v>65.581352525</v>
      </c>
      <c r="J35" s="492">
        <v>1062.3899173</v>
      </c>
      <c r="K35" s="492">
        <v>145.94447819999999</v>
      </c>
      <c r="L35" s="492">
        <v>4546.658286975</v>
      </c>
      <c r="M35" s="495">
        <v>27683.67</v>
      </c>
    </row>
    <row r="36" spans="1:13" s="493" customFormat="1" ht="12">
      <c r="A36" s="494">
        <v>41194</v>
      </c>
      <c r="B36" s="489">
        <v>208.4</v>
      </c>
      <c r="C36" s="489">
        <v>0.61</v>
      </c>
      <c r="D36" s="490">
        <v>1198.6300000000001</v>
      </c>
      <c r="E36" s="490">
        <v>0.87</v>
      </c>
      <c r="F36" s="489">
        <v>1408.51</v>
      </c>
      <c r="G36" s="491">
        <v>388.61</v>
      </c>
      <c r="H36" s="492">
        <v>3246.0525849750002</v>
      </c>
      <c r="I36" s="492">
        <v>44.751554749999997</v>
      </c>
      <c r="J36" s="492">
        <v>860.60350425000001</v>
      </c>
      <c r="K36" s="492">
        <v>47.170054</v>
      </c>
      <c r="L36" s="492">
        <v>4198.5776979750008</v>
      </c>
      <c r="M36" s="495">
        <v>27688.28</v>
      </c>
    </row>
    <row r="37" spans="1:13" s="493" customFormat="1" ht="12">
      <c r="A37" s="494">
        <v>41225</v>
      </c>
      <c r="B37" s="489">
        <v>116.18</v>
      </c>
      <c r="C37" s="489">
        <v>1.72</v>
      </c>
      <c r="D37" s="490">
        <v>1482.05</v>
      </c>
      <c r="E37" s="490">
        <v>3.65</v>
      </c>
      <c r="F37" s="489">
        <v>1603.6</v>
      </c>
      <c r="G37" s="491">
        <v>443.69</v>
      </c>
      <c r="H37" s="492">
        <v>3361.72</v>
      </c>
      <c r="I37" s="492">
        <v>132.76</v>
      </c>
      <c r="J37" s="492">
        <v>825.82</v>
      </c>
      <c r="K37" s="492">
        <v>134.16999999999999</v>
      </c>
      <c r="L37" s="492">
        <v>4454.47</v>
      </c>
      <c r="M37" s="495">
        <v>27850.34</v>
      </c>
    </row>
    <row r="38" spans="1:13" s="493" customFormat="1" ht="12">
      <c r="A38" s="494">
        <v>41255</v>
      </c>
      <c r="B38" s="489">
        <v>90.58</v>
      </c>
      <c r="C38" s="489">
        <v>1.51</v>
      </c>
      <c r="D38" s="490">
        <v>1905.61</v>
      </c>
      <c r="E38" s="490">
        <v>0.91</v>
      </c>
      <c r="F38" s="489">
        <v>1998.61</v>
      </c>
      <c r="G38" s="491">
        <v>391.59</v>
      </c>
      <c r="H38" s="492">
        <v>3128.93</v>
      </c>
      <c r="I38" s="492">
        <v>77.84</v>
      </c>
      <c r="J38" s="492">
        <v>905.98</v>
      </c>
      <c r="K38" s="492">
        <v>342.08</v>
      </c>
      <c r="L38" s="492">
        <v>4454.83</v>
      </c>
      <c r="M38" s="495">
        <v>27250.63</v>
      </c>
    </row>
    <row r="39" spans="1:13" s="493" customFormat="1" ht="12">
      <c r="A39" s="494">
        <v>41286</v>
      </c>
      <c r="B39" s="489">
        <v>96.32</v>
      </c>
      <c r="C39" s="489">
        <v>0.68</v>
      </c>
      <c r="D39" s="490">
        <v>1544.84</v>
      </c>
      <c r="E39" s="490">
        <v>2.33</v>
      </c>
      <c r="F39" s="489">
        <v>1644.17</v>
      </c>
      <c r="G39" s="491">
        <v>445.1</v>
      </c>
      <c r="H39" s="492">
        <v>4661.2700000000004</v>
      </c>
      <c r="I39" s="492">
        <v>47.55</v>
      </c>
      <c r="J39" s="492">
        <v>857.93</v>
      </c>
      <c r="K39" s="492">
        <v>114.89</v>
      </c>
      <c r="L39" s="492">
        <v>5681.64</v>
      </c>
      <c r="M39" s="495">
        <v>28817.78</v>
      </c>
    </row>
    <row r="40" spans="1:13" s="493" customFormat="1" ht="12">
      <c r="A40" s="494">
        <v>41317</v>
      </c>
      <c r="B40" s="489">
        <v>79.180000000000007</v>
      </c>
      <c r="C40" s="489">
        <v>1.72</v>
      </c>
      <c r="D40" s="490">
        <v>793.9</v>
      </c>
      <c r="E40" s="490">
        <v>4.91</v>
      </c>
      <c r="F40" s="489">
        <v>879.71</v>
      </c>
      <c r="G40" s="491">
        <v>436.13</v>
      </c>
      <c r="H40" s="492">
        <v>4204.58</v>
      </c>
      <c r="I40" s="492">
        <v>382.36</v>
      </c>
      <c r="J40" s="492">
        <v>839.86</v>
      </c>
      <c r="K40" s="492">
        <v>201.18</v>
      </c>
      <c r="L40" s="492">
        <v>5627.98</v>
      </c>
      <c r="M40" s="495">
        <v>28325.11</v>
      </c>
    </row>
    <row r="41" spans="1:13" s="493" customFormat="1" ht="12">
      <c r="A41" s="494">
        <v>41345</v>
      </c>
      <c r="B41" s="489">
        <v>99.03</v>
      </c>
      <c r="C41" s="489">
        <v>1.45</v>
      </c>
      <c r="D41" s="490">
        <v>898.9</v>
      </c>
      <c r="E41" s="490">
        <v>1.3</v>
      </c>
      <c r="F41" s="489">
        <v>1000.68</v>
      </c>
      <c r="G41" s="491">
        <v>496.89</v>
      </c>
      <c r="H41" s="492">
        <v>3654.08</v>
      </c>
      <c r="I41" s="492">
        <v>131.93</v>
      </c>
      <c r="J41" s="492">
        <v>1101.45</v>
      </c>
      <c r="K41" s="492">
        <v>303.55</v>
      </c>
      <c r="L41" s="492">
        <v>5191.01</v>
      </c>
      <c r="M41" s="495">
        <v>26140.720000000001</v>
      </c>
    </row>
    <row r="42" spans="1:13" s="493" customFormat="1" ht="12">
      <c r="A42" s="494">
        <v>41365</v>
      </c>
      <c r="B42" s="489">
        <v>161.47999999999999</v>
      </c>
      <c r="C42" s="489">
        <v>3.97</v>
      </c>
      <c r="D42" s="490">
        <v>660.21</v>
      </c>
      <c r="E42" s="490">
        <v>0.99</v>
      </c>
      <c r="F42" s="489">
        <v>826.65</v>
      </c>
      <c r="G42" s="491">
        <v>480.9</v>
      </c>
      <c r="H42" s="492">
        <v>2994.26</v>
      </c>
      <c r="I42" s="492">
        <v>138.47</v>
      </c>
      <c r="J42" s="492">
        <v>1153.99</v>
      </c>
      <c r="K42" s="492">
        <v>156.94999999999999</v>
      </c>
      <c r="L42" s="492">
        <v>4443.67</v>
      </c>
      <c r="M42" s="495">
        <v>25648.03</v>
      </c>
    </row>
    <row r="43" spans="1:13" s="493" customFormat="1" ht="12">
      <c r="A43" s="494">
        <v>41395</v>
      </c>
      <c r="B43" s="489">
        <v>307.73</v>
      </c>
      <c r="C43" s="489">
        <v>2.52</v>
      </c>
      <c r="D43" s="490">
        <v>939.87</v>
      </c>
      <c r="E43" s="490">
        <v>0.3</v>
      </c>
      <c r="F43" s="489">
        <v>1250.42</v>
      </c>
      <c r="G43" s="491">
        <v>504.55181590000001</v>
      </c>
      <c r="H43" s="492">
        <v>3802.99</v>
      </c>
      <c r="I43" s="492">
        <v>92.57</v>
      </c>
      <c r="J43" s="492">
        <v>1094.52</v>
      </c>
      <c r="K43" s="492">
        <v>153.04</v>
      </c>
      <c r="L43" s="492">
        <v>5143.12</v>
      </c>
      <c r="M43" s="495">
        <v>27424.79</v>
      </c>
    </row>
    <row r="44" spans="1:13" s="493" customFormat="1" ht="12">
      <c r="A44" s="494">
        <v>41426</v>
      </c>
      <c r="B44" s="489">
        <v>205.57</v>
      </c>
      <c r="C44" s="489">
        <v>5.98</v>
      </c>
      <c r="D44" s="490">
        <v>1365.92</v>
      </c>
      <c r="E44" s="490">
        <v>0.16</v>
      </c>
      <c r="F44" s="489">
        <v>1577.63</v>
      </c>
      <c r="G44" s="491">
        <v>418.77172630000001</v>
      </c>
      <c r="H44" s="492">
        <v>3703.77</v>
      </c>
      <c r="I44" s="492">
        <v>233.71</v>
      </c>
      <c r="J44" s="492">
        <v>1034.28</v>
      </c>
      <c r="K44" s="492">
        <v>486.85</v>
      </c>
      <c r="L44" s="492">
        <v>5458.61</v>
      </c>
      <c r="M44" s="495">
        <v>25598.720000000001</v>
      </c>
    </row>
    <row r="45" spans="1:13" s="493" customFormat="1" ht="12">
      <c r="A45" s="494">
        <v>41456</v>
      </c>
      <c r="B45" s="489">
        <v>115.86</v>
      </c>
      <c r="C45" s="489">
        <v>3.92</v>
      </c>
      <c r="D45" s="490">
        <v>2810.63</v>
      </c>
      <c r="E45" s="490">
        <v>0.18</v>
      </c>
      <c r="F45" s="489">
        <v>2930.59</v>
      </c>
      <c r="G45" s="491">
        <v>371.522265</v>
      </c>
      <c r="H45" s="492">
        <v>4358.96</v>
      </c>
      <c r="I45" s="492">
        <v>125.27</v>
      </c>
      <c r="J45" s="492">
        <v>1082.0899999999999</v>
      </c>
      <c r="K45" s="492">
        <v>133.87</v>
      </c>
      <c r="L45" s="492">
        <v>5700.19</v>
      </c>
      <c r="M45" s="495">
        <v>24055.040000000001</v>
      </c>
    </row>
    <row r="46" spans="1:13" s="493" customFormat="1" ht="12">
      <c r="A46" s="494">
        <v>41487</v>
      </c>
      <c r="B46" s="489">
        <v>114.32</v>
      </c>
      <c r="C46" s="489">
        <v>1.9</v>
      </c>
      <c r="D46" s="490">
        <v>1687.66</v>
      </c>
      <c r="E46" s="490">
        <v>0.52</v>
      </c>
      <c r="F46" s="489">
        <v>1804.4</v>
      </c>
      <c r="G46" s="491">
        <v>347.86254580000002</v>
      </c>
      <c r="H46" s="496">
        <v>5274.29</v>
      </c>
      <c r="I46" s="496">
        <v>358.69</v>
      </c>
      <c r="J46" s="496">
        <v>1439.8</v>
      </c>
      <c r="K46" s="496">
        <v>329.24</v>
      </c>
      <c r="L46" s="496">
        <v>7402.02</v>
      </c>
      <c r="M46" s="497">
        <v>23703.83</v>
      </c>
    </row>
    <row r="47" spans="1:13" s="493" customFormat="1" ht="12">
      <c r="A47" s="494">
        <v>41518</v>
      </c>
      <c r="B47" s="489">
        <v>139.62</v>
      </c>
      <c r="C47" s="489">
        <v>0.38</v>
      </c>
      <c r="D47" s="490">
        <v>1560.25</v>
      </c>
      <c r="E47" s="490">
        <v>27.73</v>
      </c>
      <c r="F47" s="489">
        <v>1727.98</v>
      </c>
      <c r="G47" s="491">
        <v>298.09729679999998</v>
      </c>
      <c r="H47" s="496">
        <v>4273.4399999999996</v>
      </c>
      <c r="I47" s="496">
        <v>30.44</v>
      </c>
      <c r="J47" s="496">
        <v>1352.35</v>
      </c>
      <c r="K47" s="496">
        <v>176.96</v>
      </c>
      <c r="L47" s="496">
        <v>5833.19</v>
      </c>
      <c r="M47" s="497">
        <v>25211.3</v>
      </c>
    </row>
    <row r="48" spans="1:13" s="493" customFormat="1" ht="12">
      <c r="A48" s="494">
        <v>41548</v>
      </c>
      <c r="B48" s="489">
        <v>65.47</v>
      </c>
      <c r="C48" s="489">
        <v>0.61</v>
      </c>
      <c r="D48" s="490">
        <v>1513.27</v>
      </c>
      <c r="E48" s="490">
        <v>1.06</v>
      </c>
      <c r="F48" s="489">
        <v>1580.41</v>
      </c>
      <c r="G48" s="491">
        <v>302.30470550000001</v>
      </c>
      <c r="H48" s="492">
        <v>2669.13</v>
      </c>
      <c r="I48" s="492">
        <v>74.459999999999994</v>
      </c>
      <c r="J48" s="492">
        <v>1135.32</v>
      </c>
      <c r="K48" s="492">
        <v>131.29</v>
      </c>
      <c r="L48" s="492">
        <v>4010.2</v>
      </c>
      <c r="M48" s="495">
        <v>26441.81</v>
      </c>
    </row>
    <row r="49" spans="1:13" s="493" customFormat="1" ht="12">
      <c r="A49" s="494">
        <v>41579</v>
      </c>
      <c r="B49" s="489">
        <v>102.11</v>
      </c>
      <c r="C49" s="489">
        <v>0.93</v>
      </c>
      <c r="D49" s="490">
        <v>673.17</v>
      </c>
      <c r="E49" s="490">
        <v>0.17</v>
      </c>
      <c r="F49" s="489">
        <v>776.38</v>
      </c>
      <c r="G49" s="491">
        <v>308.8891812</v>
      </c>
      <c r="H49" s="492">
        <v>3223</v>
      </c>
      <c r="I49" s="492">
        <v>47.01</v>
      </c>
      <c r="J49" s="492">
        <v>949.4</v>
      </c>
      <c r="K49" s="492">
        <v>67.08</v>
      </c>
      <c r="L49" s="492">
        <v>4286.49</v>
      </c>
      <c r="M49" s="495">
        <v>25620.400000000001</v>
      </c>
    </row>
    <row r="50" spans="1:13" s="493" customFormat="1" ht="12">
      <c r="A50" s="494">
        <v>41609</v>
      </c>
      <c r="B50" s="489">
        <v>94.18</v>
      </c>
      <c r="C50" s="489">
        <v>0.57999999999999996</v>
      </c>
      <c r="D50" s="490">
        <v>994.4</v>
      </c>
      <c r="E50" s="490">
        <v>13.68</v>
      </c>
      <c r="F50" s="489">
        <v>1102.8399999999999</v>
      </c>
      <c r="G50" s="491">
        <v>319.7</v>
      </c>
      <c r="H50" s="492">
        <v>2732.79</v>
      </c>
      <c r="I50" s="492">
        <v>23.8</v>
      </c>
      <c r="J50" s="492">
        <v>1143.3800000000001</v>
      </c>
      <c r="K50" s="492">
        <v>145.06</v>
      </c>
      <c r="L50" s="492">
        <v>4045.03</v>
      </c>
      <c r="M50" s="495">
        <v>25180.55</v>
      </c>
    </row>
    <row r="51" spans="1:13" s="493" customFormat="1" ht="12">
      <c r="A51" s="494">
        <v>41651</v>
      </c>
      <c r="B51" s="489">
        <v>99.74</v>
      </c>
      <c r="C51" s="489">
        <v>1.66</v>
      </c>
      <c r="D51" s="490">
        <v>1464.43</v>
      </c>
      <c r="E51" s="490">
        <v>2.77</v>
      </c>
      <c r="F51" s="489">
        <v>1568.6</v>
      </c>
      <c r="G51" s="491">
        <v>346.85051170000003</v>
      </c>
      <c r="H51" s="492">
        <v>4054.38</v>
      </c>
      <c r="I51" s="492">
        <v>151.87</v>
      </c>
      <c r="J51" s="492">
        <v>919.49</v>
      </c>
      <c r="K51" s="492">
        <v>102.8</v>
      </c>
      <c r="L51" s="492">
        <v>5228.54</v>
      </c>
      <c r="M51" s="495">
        <v>24372.68</v>
      </c>
    </row>
    <row r="52" spans="1:13" s="493" customFormat="1" ht="12">
      <c r="A52" s="494">
        <v>41682</v>
      </c>
      <c r="B52" s="489">
        <v>73.180000000000007</v>
      </c>
      <c r="C52" s="489">
        <v>0.75</v>
      </c>
      <c r="D52" s="490">
        <v>978.95</v>
      </c>
      <c r="E52" s="490">
        <v>2.44</v>
      </c>
      <c r="F52" s="489">
        <v>1055.32</v>
      </c>
      <c r="G52" s="491">
        <v>375.4</v>
      </c>
      <c r="H52" s="492">
        <v>2061.54</v>
      </c>
      <c r="I52" s="492">
        <v>53.02</v>
      </c>
      <c r="J52" s="492">
        <v>770</v>
      </c>
      <c r="K52" s="492">
        <v>63.48</v>
      </c>
      <c r="L52" s="492">
        <v>2948.04</v>
      </c>
      <c r="M52" s="495">
        <v>24066.3</v>
      </c>
    </row>
    <row r="53" spans="1:13" s="493" customFormat="1" ht="12">
      <c r="A53" s="494">
        <v>41710</v>
      </c>
      <c r="B53" s="489">
        <v>109.66</v>
      </c>
      <c r="C53" s="489">
        <v>4.3899999999999997</v>
      </c>
      <c r="D53" s="490">
        <v>1641.35</v>
      </c>
      <c r="E53" s="490">
        <v>3.57</v>
      </c>
      <c r="F53" s="489">
        <v>1758.97</v>
      </c>
      <c r="G53" s="491">
        <v>311.62</v>
      </c>
      <c r="H53" s="492">
        <v>3142.42</v>
      </c>
      <c r="I53" s="492">
        <v>95.99</v>
      </c>
      <c r="J53" s="492">
        <v>1182.6400000000001</v>
      </c>
      <c r="K53" s="492">
        <v>210.89</v>
      </c>
      <c r="L53" s="492">
        <v>4631.9399999999996</v>
      </c>
      <c r="M53" s="495">
        <v>25363.47</v>
      </c>
    </row>
    <row r="54" spans="1:13" s="493" customFormat="1" ht="12">
      <c r="A54" s="494">
        <v>41730</v>
      </c>
      <c r="B54" s="489">
        <v>59.89</v>
      </c>
      <c r="C54" s="489">
        <v>0.92</v>
      </c>
      <c r="D54" s="490">
        <v>738.88</v>
      </c>
      <c r="E54" s="490">
        <v>0.6</v>
      </c>
      <c r="F54" s="489">
        <v>800.29</v>
      </c>
      <c r="G54" s="491">
        <v>378.74</v>
      </c>
      <c r="H54" s="492">
        <v>3382.06</v>
      </c>
      <c r="I54" s="492">
        <v>52.94</v>
      </c>
      <c r="J54" s="492">
        <v>1106.04</v>
      </c>
      <c r="K54" s="492">
        <v>93.62</v>
      </c>
      <c r="L54" s="492">
        <v>4634.66</v>
      </c>
      <c r="M54" s="495">
        <v>26956.28</v>
      </c>
    </row>
    <row r="55" spans="1:13" s="493" customFormat="1" ht="12">
      <c r="A55" s="494">
        <v>41760</v>
      </c>
      <c r="B55" s="489">
        <v>97.07</v>
      </c>
      <c r="C55" s="489">
        <v>2.64</v>
      </c>
      <c r="D55" s="490">
        <v>894.15</v>
      </c>
      <c r="E55" s="490">
        <v>22.09</v>
      </c>
      <c r="F55" s="489">
        <v>1015.95</v>
      </c>
      <c r="G55" s="491">
        <v>350.61</v>
      </c>
      <c r="H55" s="492">
        <v>6998.01</v>
      </c>
      <c r="I55" s="492">
        <v>211.53</v>
      </c>
      <c r="J55" s="492">
        <v>1985.56</v>
      </c>
      <c r="K55" s="492">
        <v>335.8</v>
      </c>
      <c r="L55" s="492">
        <v>9530.9</v>
      </c>
      <c r="M55" s="495">
        <v>34342.870000000003</v>
      </c>
    </row>
    <row r="56" spans="1:13" s="493" customFormat="1" ht="12">
      <c r="A56" s="494">
        <v>41791</v>
      </c>
      <c r="B56" s="489">
        <v>65.78</v>
      </c>
      <c r="C56" s="489">
        <v>2.12</v>
      </c>
      <c r="D56" s="490">
        <v>3791.57</v>
      </c>
      <c r="E56" s="490">
        <v>2.56</v>
      </c>
      <c r="F56" s="489">
        <v>3862.03</v>
      </c>
      <c r="G56" s="491">
        <v>284.99</v>
      </c>
      <c r="H56" s="492">
        <v>8459.33</v>
      </c>
      <c r="I56" s="492">
        <v>129.91999999999999</v>
      </c>
      <c r="J56" s="492">
        <v>1321.55</v>
      </c>
      <c r="K56" s="492">
        <v>270.76</v>
      </c>
      <c r="L56" s="492">
        <v>10181.56</v>
      </c>
      <c r="M56" s="495">
        <v>35430.75</v>
      </c>
    </row>
    <row r="57" spans="1:13" s="493" customFormat="1" ht="12">
      <c r="A57" s="494">
        <v>41821</v>
      </c>
      <c r="B57" s="489">
        <v>61.38</v>
      </c>
      <c r="C57" s="489">
        <v>1.72</v>
      </c>
      <c r="D57" s="490">
        <v>4775.25</v>
      </c>
      <c r="E57" s="490">
        <v>4.7</v>
      </c>
      <c r="F57" s="489">
        <v>4843.05</v>
      </c>
      <c r="G57" s="491">
        <v>296.01</v>
      </c>
      <c r="H57" s="492">
        <v>8492.84</v>
      </c>
      <c r="I57" s="492">
        <v>95.54</v>
      </c>
      <c r="J57" s="492">
        <v>1222.47</v>
      </c>
      <c r="K57" s="492">
        <v>103.01</v>
      </c>
      <c r="L57" s="492">
        <v>9913.86</v>
      </c>
      <c r="M57" s="495">
        <v>38996.67</v>
      </c>
    </row>
    <row r="58" spans="1:13" s="493" customFormat="1" ht="12">
      <c r="A58" s="494">
        <v>41852</v>
      </c>
      <c r="B58" s="489">
        <v>55.01</v>
      </c>
      <c r="C58" s="489">
        <v>0.9</v>
      </c>
      <c r="D58" s="490">
        <v>3067.74</v>
      </c>
      <c r="E58" s="490">
        <v>1.26</v>
      </c>
      <c r="F58" s="489">
        <v>3124.91</v>
      </c>
      <c r="G58" s="491" t="s">
        <v>333</v>
      </c>
      <c r="H58" s="496">
        <v>5587.17</v>
      </c>
      <c r="I58" s="496">
        <v>57.58</v>
      </c>
      <c r="J58" s="496">
        <v>838.61</v>
      </c>
      <c r="K58" s="496">
        <v>116.41</v>
      </c>
      <c r="L58" s="496">
        <v>6599.77</v>
      </c>
      <c r="M58" s="497">
        <v>37268.93</v>
      </c>
    </row>
    <row r="59" spans="1:13" s="493" customFormat="1" ht="12">
      <c r="A59" s="494">
        <v>41883</v>
      </c>
      <c r="B59" s="489">
        <v>71.47</v>
      </c>
      <c r="C59" s="489">
        <v>2.92</v>
      </c>
      <c r="D59" s="490">
        <v>3304.97</v>
      </c>
      <c r="E59" s="490">
        <v>0.42</v>
      </c>
      <c r="F59" s="489">
        <v>3379.78</v>
      </c>
      <c r="G59" s="491">
        <v>304.58</v>
      </c>
      <c r="H59" s="496">
        <v>6893.3</v>
      </c>
      <c r="I59" s="496">
        <v>316.41000000000003</v>
      </c>
      <c r="J59" s="496">
        <v>1290.97</v>
      </c>
      <c r="K59" s="496">
        <v>159.16</v>
      </c>
      <c r="L59" s="496">
        <v>8659.84</v>
      </c>
      <c r="M59" s="497">
        <v>36195.29</v>
      </c>
    </row>
    <row r="60" spans="1:13" s="493" customFormat="1" ht="12">
      <c r="A60" s="494">
        <v>41913</v>
      </c>
      <c r="B60" s="489">
        <v>65.62</v>
      </c>
      <c r="C60" s="489">
        <v>0.78</v>
      </c>
      <c r="D60" s="490">
        <v>2348.56</v>
      </c>
      <c r="E60" s="490">
        <v>0.27</v>
      </c>
      <c r="F60" s="489">
        <v>2415.23</v>
      </c>
      <c r="G60" s="491">
        <v>297.11</v>
      </c>
      <c r="H60" s="492">
        <v>5577</v>
      </c>
      <c r="I60" s="492">
        <v>108</v>
      </c>
      <c r="J60" s="492">
        <v>863</v>
      </c>
      <c r="K60" s="492">
        <v>120</v>
      </c>
      <c r="L60" s="492">
        <v>6668</v>
      </c>
      <c r="M60" s="495">
        <v>37752</v>
      </c>
    </row>
    <row r="61" spans="1:13" s="493" customFormat="1" ht="12">
      <c r="A61" s="494">
        <v>41944</v>
      </c>
      <c r="B61" s="489">
        <v>41.62</v>
      </c>
      <c r="C61" s="489">
        <v>0.25</v>
      </c>
      <c r="D61" s="490">
        <v>2796.12</v>
      </c>
      <c r="E61" s="490">
        <v>1.63</v>
      </c>
      <c r="F61" s="489">
        <v>2839.62</v>
      </c>
      <c r="G61" s="491">
        <v>309.63</v>
      </c>
      <c r="H61" s="492">
        <v>4306</v>
      </c>
      <c r="I61" s="492">
        <v>52</v>
      </c>
      <c r="J61" s="492">
        <v>919</v>
      </c>
      <c r="K61" s="492">
        <v>118</v>
      </c>
      <c r="L61" s="492">
        <v>5395</v>
      </c>
      <c r="M61" s="495">
        <v>39968</v>
      </c>
    </row>
    <row r="62" spans="1:13" s="493" customFormat="1" ht="12">
      <c r="A62" s="494">
        <v>41974</v>
      </c>
      <c r="B62" s="489">
        <v>83.18</v>
      </c>
      <c r="C62" s="489">
        <v>0.9</v>
      </c>
      <c r="D62" s="490">
        <v>3306.3</v>
      </c>
      <c r="E62" s="490">
        <v>1.23</v>
      </c>
      <c r="F62" s="489">
        <v>3391.61</v>
      </c>
      <c r="G62" s="491">
        <v>6.47</v>
      </c>
      <c r="H62" s="492">
        <v>6839.15</v>
      </c>
      <c r="I62" s="492">
        <v>157.75</v>
      </c>
      <c r="J62" s="492">
        <v>1598.49</v>
      </c>
      <c r="K62" s="492">
        <v>776.6</v>
      </c>
      <c r="L62" s="492">
        <v>9371.99</v>
      </c>
      <c r="M62" s="495">
        <v>472</v>
      </c>
    </row>
    <row r="63" spans="1:13" s="493" customFormat="1" ht="12">
      <c r="A63" s="494">
        <v>42005</v>
      </c>
      <c r="B63" s="489">
        <v>100.22</v>
      </c>
      <c r="C63" s="489">
        <v>2.36</v>
      </c>
      <c r="D63" s="490">
        <v>2728.25</v>
      </c>
      <c r="E63" s="490">
        <v>4.91</v>
      </c>
      <c r="F63" s="489">
        <v>2835.74</v>
      </c>
      <c r="G63" s="556">
        <v>329.20698420000002</v>
      </c>
      <c r="H63" s="492">
        <v>5729.5</v>
      </c>
      <c r="I63" s="492">
        <v>86.31</v>
      </c>
      <c r="J63" s="492">
        <v>1476.82</v>
      </c>
      <c r="K63" s="492">
        <v>289.87</v>
      </c>
      <c r="L63" s="492">
        <v>7582.5</v>
      </c>
      <c r="M63" s="495">
        <v>475</v>
      </c>
    </row>
    <row r="64" spans="1:13" s="493" customFormat="1" ht="12">
      <c r="A64" s="494">
        <v>42036</v>
      </c>
      <c r="B64" s="489">
        <v>84.79</v>
      </c>
      <c r="C64" s="489">
        <v>3.77</v>
      </c>
      <c r="D64" s="490">
        <v>3250.88</v>
      </c>
      <c r="E64" s="490">
        <v>6.14</v>
      </c>
      <c r="F64" s="489">
        <v>3345.58</v>
      </c>
      <c r="G64" s="556">
        <v>381.74</v>
      </c>
      <c r="H64" s="492">
        <v>6827.33</v>
      </c>
      <c r="I64" s="492">
        <v>165.27</v>
      </c>
      <c r="J64" s="492">
        <v>1305.07</v>
      </c>
      <c r="K64" s="492">
        <v>141.62</v>
      </c>
      <c r="L64" s="492">
        <v>8439.2900000000009</v>
      </c>
      <c r="M64" s="495">
        <v>487</v>
      </c>
    </row>
    <row r="65" spans="1:17" s="493" customFormat="1" ht="12">
      <c r="A65" s="494">
        <v>42064</v>
      </c>
      <c r="B65" s="489">
        <v>111.39</v>
      </c>
      <c r="C65" s="489">
        <v>1.9</v>
      </c>
      <c r="D65" s="490">
        <v>5298.35</v>
      </c>
      <c r="E65" s="490">
        <v>2.75</v>
      </c>
      <c r="F65" s="489">
        <v>5414.39</v>
      </c>
      <c r="G65" s="556">
        <v>364.73</v>
      </c>
      <c r="H65" s="492">
        <v>6674.75</v>
      </c>
      <c r="I65" s="492">
        <v>320.31</v>
      </c>
      <c r="J65" s="492">
        <v>1371.3</v>
      </c>
      <c r="K65" s="492">
        <v>309.99</v>
      </c>
      <c r="L65" s="492">
        <v>8676.35</v>
      </c>
      <c r="M65" s="495">
        <v>489</v>
      </c>
    </row>
    <row r="66" spans="1:17" s="493" customFormat="1" ht="12">
      <c r="A66" s="494">
        <v>42095</v>
      </c>
      <c r="B66" s="489">
        <v>84.36</v>
      </c>
      <c r="C66" s="489">
        <v>1.88</v>
      </c>
      <c r="D66" s="490">
        <v>958.92</v>
      </c>
      <c r="E66" s="490">
        <v>1.24</v>
      </c>
      <c r="F66" s="489">
        <v>1046.4000000000001</v>
      </c>
      <c r="G66" s="491">
        <v>13.77</v>
      </c>
      <c r="H66" s="492">
        <v>6451.43</v>
      </c>
      <c r="I66" s="492">
        <v>145.61000000000001</v>
      </c>
      <c r="J66" s="492">
        <v>1088.97</v>
      </c>
      <c r="K66" s="492">
        <v>161.22999999999999</v>
      </c>
      <c r="L66" s="492">
        <v>7847.24</v>
      </c>
      <c r="M66" s="495">
        <v>514</v>
      </c>
    </row>
    <row r="67" spans="1:17" s="493" customFormat="1" ht="12">
      <c r="A67" s="494">
        <v>42125</v>
      </c>
      <c r="B67" s="489">
        <v>89.74</v>
      </c>
      <c r="C67" s="489">
        <v>1.89</v>
      </c>
      <c r="D67" s="490">
        <v>1470.48</v>
      </c>
      <c r="E67" s="490">
        <v>0.13</v>
      </c>
      <c r="F67" s="489">
        <v>1562.24</v>
      </c>
      <c r="G67" s="491">
        <v>13.79</v>
      </c>
      <c r="H67" s="492">
        <v>7852.88</v>
      </c>
      <c r="I67" s="492">
        <v>92.99</v>
      </c>
      <c r="J67" s="492">
        <v>1071.1400000000001</v>
      </c>
      <c r="K67" s="492">
        <v>98.73</v>
      </c>
      <c r="L67" s="492">
        <v>9115.74</v>
      </c>
      <c r="M67" s="495">
        <v>517</v>
      </c>
    </row>
    <row r="68" spans="1:17" s="493" customFormat="1" ht="12">
      <c r="A68" s="494">
        <v>42156</v>
      </c>
      <c r="B68" s="489">
        <v>39.03</v>
      </c>
      <c r="C68" s="489">
        <v>0.95</v>
      </c>
      <c r="D68" s="490">
        <v>1443.62</v>
      </c>
      <c r="E68" s="490">
        <v>1.54</v>
      </c>
      <c r="F68" s="489">
        <v>1485.14</v>
      </c>
      <c r="G68" s="491">
        <v>14.59</v>
      </c>
      <c r="H68" s="492">
        <v>6935.47</v>
      </c>
      <c r="I68" s="492">
        <v>68.08</v>
      </c>
      <c r="J68" s="492">
        <v>1423.83</v>
      </c>
      <c r="K68" s="492">
        <v>517.87</v>
      </c>
      <c r="L68" s="492">
        <v>8945.25</v>
      </c>
      <c r="M68" s="495">
        <v>542</v>
      </c>
    </row>
    <row r="69" spans="1:17" s="493" customFormat="1" ht="12">
      <c r="A69" s="494">
        <v>42186</v>
      </c>
      <c r="B69" s="489">
        <v>26.23</v>
      </c>
      <c r="C69" s="489">
        <v>0.42</v>
      </c>
      <c r="D69" s="490">
        <v>714.52</v>
      </c>
      <c r="E69" s="490">
        <v>0.39</v>
      </c>
      <c r="F69" s="489">
        <v>741.56</v>
      </c>
      <c r="G69" s="491">
        <v>14.66</v>
      </c>
      <c r="H69" s="492">
        <v>7208.28</v>
      </c>
      <c r="I69" s="492">
        <v>146.27000000000001</v>
      </c>
      <c r="J69" s="492">
        <v>992.72</v>
      </c>
      <c r="K69" s="492">
        <v>126.17</v>
      </c>
      <c r="L69" s="492">
        <v>8473.44</v>
      </c>
      <c r="M69" s="495">
        <v>547</v>
      </c>
    </row>
    <row r="70" spans="1:17" s="493" customFormat="1" ht="12">
      <c r="A70" s="494">
        <v>42217</v>
      </c>
      <c r="B70" s="489">
        <v>13.64</v>
      </c>
      <c r="C70" s="489">
        <v>0.35</v>
      </c>
      <c r="D70" s="490">
        <v>395.01</v>
      </c>
      <c r="E70" s="490">
        <v>0.41</v>
      </c>
      <c r="F70" s="489">
        <v>409.41</v>
      </c>
      <c r="G70" s="491">
        <v>14.72</v>
      </c>
      <c r="H70" s="492">
        <v>10286.81</v>
      </c>
      <c r="I70" s="492">
        <v>348.93</v>
      </c>
      <c r="J70" s="492">
        <v>1394.71</v>
      </c>
      <c r="K70" s="492">
        <v>216.3</v>
      </c>
      <c r="L70" s="492">
        <v>12246.75</v>
      </c>
      <c r="M70" s="495">
        <v>558</v>
      </c>
    </row>
    <row r="71" spans="1:17" s="493" customFormat="1" ht="12">
      <c r="A71" s="494">
        <v>42248</v>
      </c>
      <c r="B71" s="489">
        <v>4.26</v>
      </c>
      <c r="C71" s="489">
        <v>7.0000000000000007E-2</v>
      </c>
      <c r="D71" s="490">
        <v>235.14</v>
      </c>
      <c r="E71" s="490">
        <v>1.06</v>
      </c>
      <c r="F71" s="489">
        <v>240.53</v>
      </c>
      <c r="G71" s="491">
        <v>14.8</v>
      </c>
      <c r="H71" s="492">
        <v>8074.8</v>
      </c>
      <c r="I71" s="492">
        <v>71.03</v>
      </c>
      <c r="J71" s="492">
        <v>1402.22</v>
      </c>
      <c r="K71" s="492">
        <v>132.4</v>
      </c>
      <c r="L71" s="492">
        <v>9680.4500000000007</v>
      </c>
      <c r="M71" s="495">
        <v>750</v>
      </c>
    </row>
    <row r="72" spans="1:17" s="493" customFormat="1" ht="12">
      <c r="A72" s="494">
        <v>42278</v>
      </c>
      <c r="B72" s="489">
        <v>22.02</v>
      </c>
      <c r="C72" s="489">
        <v>1.81</v>
      </c>
      <c r="D72" s="490">
        <v>195.11</v>
      </c>
      <c r="E72" s="490">
        <v>0.25</v>
      </c>
      <c r="F72" s="489">
        <v>219.19</v>
      </c>
      <c r="G72" s="491">
        <v>14.8</v>
      </c>
      <c r="H72" s="492">
        <v>4199.46</v>
      </c>
      <c r="I72" s="492">
        <v>111.36</v>
      </c>
      <c r="J72" s="492">
        <v>1102.77</v>
      </c>
      <c r="K72" s="492">
        <v>80</v>
      </c>
      <c r="L72" s="492">
        <v>5493.59</v>
      </c>
      <c r="M72" s="495">
        <v>754</v>
      </c>
    </row>
    <row r="73" spans="1:17" s="493" customFormat="1" ht="12">
      <c r="A73" s="494">
        <v>42309</v>
      </c>
      <c r="B73" s="489">
        <v>25.05</v>
      </c>
      <c r="C73" s="489">
        <v>1.34</v>
      </c>
      <c r="D73" s="490">
        <v>228.32</v>
      </c>
      <c r="E73" s="490">
        <v>1.04</v>
      </c>
      <c r="F73" s="489">
        <v>255.75</v>
      </c>
      <c r="G73" s="491">
        <v>14.9</v>
      </c>
      <c r="H73" s="492">
        <v>4472.88</v>
      </c>
      <c r="I73" s="492">
        <v>115.13</v>
      </c>
      <c r="J73" s="492">
        <v>1132.69</v>
      </c>
      <c r="K73" s="492">
        <v>96.76</v>
      </c>
      <c r="L73" s="492">
        <v>5817.4600000000009</v>
      </c>
      <c r="M73" s="495">
        <v>777</v>
      </c>
    </row>
    <row r="74" spans="1:17" s="493" customFormat="1" ht="12">
      <c r="A74" s="494">
        <v>42339</v>
      </c>
      <c r="B74" s="489">
        <v>31.39</v>
      </c>
      <c r="C74" s="489">
        <v>1.28</v>
      </c>
      <c r="D74" s="490">
        <v>244.38</v>
      </c>
      <c r="E74" s="490">
        <v>0.82</v>
      </c>
      <c r="F74" s="489">
        <v>277.87</v>
      </c>
      <c r="G74" s="491">
        <v>15</v>
      </c>
      <c r="H74" s="492">
        <v>5845.04</v>
      </c>
      <c r="I74" s="492">
        <v>65.13</v>
      </c>
      <c r="J74" s="492">
        <v>1185.22</v>
      </c>
      <c r="K74" s="492">
        <v>288.32</v>
      </c>
      <c r="L74" s="492">
        <v>7383.71</v>
      </c>
      <c r="M74" s="495">
        <v>782</v>
      </c>
    </row>
    <row r="75" spans="1:17" s="725" customFormat="1" ht="15" customHeight="1">
      <c r="A75" s="874" t="s">
        <v>579</v>
      </c>
      <c r="B75" s="874"/>
      <c r="C75" s="874"/>
      <c r="D75" s="874"/>
      <c r="E75" s="874"/>
      <c r="F75" s="874"/>
      <c r="G75" s="874"/>
      <c r="H75" s="874"/>
      <c r="I75" s="874"/>
      <c r="J75" s="874"/>
      <c r="K75" s="874"/>
      <c r="L75" s="874"/>
      <c r="M75" s="874"/>
      <c r="N75" s="874"/>
      <c r="O75" s="874"/>
      <c r="P75" s="874"/>
      <c r="Q75" s="874"/>
    </row>
    <row r="76" spans="1:17" s="493" customFormat="1" ht="12">
      <c r="A76" s="498" t="s">
        <v>384</v>
      </c>
    </row>
    <row r="89" spans="1:1">
      <c r="A89" s="140" t="s">
        <v>221</v>
      </c>
    </row>
  </sheetData>
  <mergeCells count="13">
    <mergeCell ref="A75:Q75"/>
    <mergeCell ref="J3:K3"/>
    <mergeCell ref="L3:L4"/>
    <mergeCell ref="M3:M4"/>
    <mergeCell ref="A1:M1"/>
    <mergeCell ref="A2:A4"/>
    <mergeCell ref="B2:G2"/>
    <mergeCell ref="H2:M2"/>
    <mergeCell ref="B3:C3"/>
    <mergeCell ref="D3:E3"/>
    <mergeCell ref="F3:F4"/>
    <mergeCell ref="G3:G4"/>
    <mergeCell ref="H3:I3"/>
  </mergeCells>
  <pageMargins left="0.7" right="0.7" top="0.75" bottom="0.75" header="0.3" footer="0.3"/>
  <pageSetup scale="65" orientation="landscape" r:id="rId1"/>
</worksheet>
</file>

<file path=xl/worksheets/sheet29.xml><?xml version="1.0" encoding="utf-8"?>
<worksheet xmlns="http://schemas.openxmlformats.org/spreadsheetml/2006/main" xmlns:r="http://schemas.openxmlformats.org/officeDocument/2006/relationships">
  <sheetPr>
    <tabColor rgb="FF92D050"/>
  </sheetPr>
  <dimension ref="A1:K77"/>
  <sheetViews>
    <sheetView workbookViewId="0">
      <selection activeCell="J75" sqref="J75"/>
    </sheetView>
  </sheetViews>
  <sheetFormatPr defaultRowHeight="12.75"/>
  <cols>
    <col min="2" max="2" width="13.33203125" customWidth="1"/>
    <col min="3" max="3" width="12.33203125" customWidth="1"/>
    <col min="4" max="4" width="13.1640625" customWidth="1"/>
    <col min="5" max="5" width="13.33203125" customWidth="1"/>
    <col min="6" max="6" width="12.83203125" customWidth="1"/>
    <col min="7" max="7" width="14.33203125" bestFit="1" customWidth="1"/>
    <col min="8" max="8" width="12.83203125" customWidth="1"/>
    <col min="9" max="9" width="14.5" customWidth="1"/>
    <col min="10" max="10" width="13.6640625" customWidth="1"/>
    <col min="11" max="11" width="11.1640625" customWidth="1"/>
  </cols>
  <sheetData>
    <row r="1" spans="1:11" ht="15.75">
      <c r="A1" s="430" t="s">
        <v>513</v>
      </c>
      <c r="B1" s="431"/>
      <c r="C1" s="431"/>
      <c r="D1" s="431"/>
      <c r="E1" s="431"/>
      <c r="F1" s="431"/>
    </row>
    <row r="2" spans="1:11">
      <c r="A2" s="926" t="s">
        <v>66</v>
      </c>
      <c r="B2" s="928" t="s">
        <v>304</v>
      </c>
      <c r="C2" s="929"/>
      <c r="D2" s="929"/>
      <c r="E2" s="929"/>
      <c r="F2" s="930"/>
      <c r="G2" s="928" t="s">
        <v>305</v>
      </c>
      <c r="H2" s="929"/>
      <c r="I2" s="929"/>
      <c r="J2" s="929"/>
      <c r="K2" s="930"/>
    </row>
    <row r="3" spans="1:11">
      <c r="A3" s="927"/>
      <c r="B3" s="555" t="s">
        <v>301</v>
      </c>
      <c r="C3" s="555" t="s">
        <v>359</v>
      </c>
      <c r="D3" s="555" t="s">
        <v>146</v>
      </c>
      <c r="E3" s="555" t="s">
        <v>150</v>
      </c>
      <c r="F3" s="555" t="s">
        <v>110</v>
      </c>
      <c r="G3" s="555" t="s">
        <v>301</v>
      </c>
      <c r="H3" s="555" t="s">
        <v>359</v>
      </c>
      <c r="I3" s="555" t="s">
        <v>146</v>
      </c>
      <c r="J3" s="555" t="s">
        <v>150</v>
      </c>
      <c r="K3" s="555" t="s">
        <v>110</v>
      </c>
    </row>
    <row r="4" spans="1:11">
      <c r="A4" s="443">
        <v>1</v>
      </c>
      <c r="B4" s="555">
        <v>2</v>
      </c>
      <c r="C4" s="544">
        <v>3</v>
      </c>
      <c r="D4" s="555">
        <v>4</v>
      </c>
      <c r="E4" s="544">
        <v>5</v>
      </c>
      <c r="F4" s="555">
        <v>6</v>
      </c>
      <c r="G4" s="544">
        <v>7</v>
      </c>
      <c r="H4" s="555">
        <v>8</v>
      </c>
      <c r="I4" s="544">
        <v>9</v>
      </c>
      <c r="J4" s="555">
        <v>10</v>
      </c>
      <c r="K4" s="544">
        <v>11</v>
      </c>
    </row>
    <row r="5" spans="1:11">
      <c r="A5" s="444">
        <v>40277</v>
      </c>
      <c r="B5" s="536" t="s">
        <v>393</v>
      </c>
      <c r="C5" s="536" t="s">
        <v>393</v>
      </c>
      <c r="D5" s="536" t="s">
        <v>393</v>
      </c>
      <c r="E5" s="536" t="s">
        <v>393</v>
      </c>
      <c r="F5" s="536" t="s">
        <v>393</v>
      </c>
      <c r="G5" s="536" t="s">
        <v>393</v>
      </c>
      <c r="H5" s="536" t="s">
        <v>393</v>
      </c>
      <c r="I5" s="536" t="s">
        <v>393</v>
      </c>
      <c r="J5" s="536" t="s">
        <v>393</v>
      </c>
      <c r="K5" s="536" t="s">
        <v>393</v>
      </c>
    </row>
    <row r="6" spans="1:11">
      <c r="A6" s="444">
        <v>40307</v>
      </c>
      <c r="B6" s="536" t="s">
        <v>393</v>
      </c>
      <c r="C6" s="536" t="s">
        <v>393</v>
      </c>
      <c r="D6" s="536" t="s">
        <v>393</v>
      </c>
      <c r="E6" s="536" t="s">
        <v>393</v>
      </c>
      <c r="F6" s="536" t="s">
        <v>393</v>
      </c>
      <c r="G6" s="536" t="s">
        <v>393</v>
      </c>
      <c r="H6" s="536" t="s">
        <v>393</v>
      </c>
      <c r="I6" s="536" t="s">
        <v>393</v>
      </c>
      <c r="J6" s="536" t="s">
        <v>393</v>
      </c>
      <c r="K6" s="536" t="s">
        <v>393</v>
      </c>
    </row>
    <row r="7" spans="1:11">
      <c r="A7" s="444">
        <v>40338</v>
      </c>
      <c r="B7" s="536" t="s">
        <v>393</v>
      </c>
      <c r="C7" s="536" t="s">
        <v>393</v>
      </c>
      <c r="D7" s="536" t="s">
        <v>393</v>
      </c>
      <c r="E7" s="536" t="s">
        <v>393</v>
      </c>
      <c r="F7" s="536" t="s">
        <v>393</v>
      </c>
      <c r="G7" s="536" t="s">
        <v>393</v>
      </c>
      <c r="H7" s="536" t="s">
        <v>393</v>
      </c>
      <c r="I7" s="536" t="s">
        <v>393</v>
      </c>
      <c r="J7" s="536" t="s">
        <v>393</v>
      </c>
      <c r="K7" s="536" t="s">
        <v>393</v>
      </c>
    </row>
    <row r="8" spans="1:11">
      <c r="A8" s="444">
        <v>40368</v>
      </c>
      <c r="B8" s="536" t="s">
        <v>393</v>
      </c>
      <c r="C8" s="536" t="s">
        <v>393</v>
      </c>
      <c r="D8" s="536" t="s">
        <v>393</v>
      </c>
      <c r="E8" s="536" t="s">
        <v>393</v>
      </c>
      <c r="F8" s="536" t="s">
        <v>393</v>
      </c>
      <c r="G8" s="536" t="s">
        <v>393</v>
      </c>
      <c r="H8" s="536" t="s">
        <v>393</v>
      </c>
      <c r="I8" s="536" t="s">
        <v>393</v>
      </c>
      <c r="J8" s="536" t="s">
        <v>393</v>
      </c>
      <c r="K8" s="536" t="s">
        <v>393</v>
      </c>
    </row>
    <row r="9" spans="1:11">
      <c r="A9" s="444">
        <v>40399</v>
      </c>
      <c r="B9" s="536" t="s">
        <v>393</v>
      </c>
      <c r="C9" s="536" t="s">
        <v>393</v>
      </c>
      <c r="D9" s="536" t="s">
        <v>393</v>
      </c>
      <c r="E9" s="536" t="s">
        <v>393</v>
      </c>
      <c r="F9" s="536" t="s">
        <v>393</v>
      </c>
      <c r="G9" s="536" t="s">
        <v>393</v>
      </c>
      <c r="H9" s="536" t="s">
        <v>393</v>
      </c>
      <c r="I9" s="536" t="s">
        <v>393</v>
      </c>
      <c r="J9" s="536" t="s">
        <v>393</v>
      </c>
      <c r="K9" s="536" t="s">
        <v>393</v>
      </c>
    </row>
    <row r="10" spans="1:11">
      <c r="A10" s="444">
        <v>40430</v>
      </c>
      <c r="B10" s="536" t="s">
        <v>393</v>
      </c>
      <c r="C10" s="536" t="s">
        <v>393</v>
      </c>
      <c r="D10" s="536" t="s">
        <v>393</v>
      </c>
      <c r="E10" s="536" t="s">
        <v>393</v>
      </c>
      <c r="F10" s="536" t="s">
        <v>393</v>
      </c>
      <c r="G10" s="536" t="s">
        <v>393</v>
      </c>
      <c r="H10" s="536" t="s">
        <v>393</v>
      </c>
      <c r="I10" s="536" t="s">
        <v>393</v>
      </c>
      <c r="J10" s="536" t="s">
        <v>393</v>
      </c>
      <c r="K10" s="536" t="s">
        <v>393</v>
      </c>
    </row>
    <row r="11" spans="1:11">
      <c r="A11" s="444">
        <v>40460</v>
      </c>
      <c r="B11" s="536" t="s">
        <v>393</v>
      </c>
      <c r="C11" s="536" t="s">
        <v>393</v>
      </c>
      <c r="D11" s="536" t="s">
        <v>393</v>
      </c>
      <c r="E11" s="536" t="s">
        <v>393</v>
      </c>
      <c r="F11" s="536" t="s">
        <v>393</v>
      </c>
      <c r="G11" s="536" t="s">
        <v>393</v>
      </c>
      <c r="H11" s="536" t="s">
        <v>393</v>
      </c>
      <c r="I11" s="536" t="s">
        <v>393</v>
      </c>
      <c r="J11" s="536" t="s">
        <v>393</v>
      </c>
      <c r="K11" s="536" t="s">
        <v>393</v>
      </c>
    </row>
    <row r="12" spans="1:11">
      <c r="A12" s="444">
        <v>40491</v>
      </c>
      <c r="B12" s="536" t="s">
        <v>393</v>
      </c>
      <c r="C12" s="536" t="s">
        <v>393</v>
      </c>
      <c r="D12" s="536" t="s">
        <v>393</v>
      </c>
      <c r="E12" s="536" t="s">
        <v>393</v>
      </c>
      <c r="F12" s="536" t="s">
        <v>393</v>
      </c>
      <c r="G12" s="536" t="s">
        <v>393</v>
      </c>
      <c r="H12" s="536" t="s">
        <v>393</v>
      </c>
      <c r="I12" s="536" t="s">
        <v>393</v>
      </c>
      <c r="J12" s="536" t="s">
        <v>393</v>
      </c>
      <c r="K12" s="536" t="s">
        <v>393</v>
      </c>
    </row>
    <row r="13" spans="1:11">
      <c r="A13" s="444">
        <v>40521</v>
      </c>
      <c r="B13" s="536" t="s">
        <v>393</v>
      </c>
      <c r="C13" s="536" t="s">
        <v>393</v>
      </c>
      <c r="D13" s="536" t="s">
        <v>393</v>
      </c>
      <c r="E13" s="536" t="s">
        <v>393</v>
      </c>
      <c r="F13" s="536" t="s">
        <v>393</v>
      </c>
      <c r="G13" s="536" t="s">
        <v>393</v>
      </c>
      <c r="H13" s="536" t="s">
        <v>393</v>
      </c>
      <c r="I13" s="536" t="s">
        <v>393</v>
      </c>
      <c r="J13" s="536" t="s">
        <v>393</v>
      </c>
      <c r="K13" s="536" t="s">
        <v>393</v>
      </c>
    </row>
    <row r="14" spans="1:11">
      <c r="A14" s="444">
        <v>40544</v>
      </c>
      <c r="B14" s="536" t="s">
        <v>393</v>
      </c>
      <c r="C14" s="536" t="s">
        <v>393</v>
      </c>
      <c r="D14" s="536" t="s">
        <v>393</v>
      </c>
      <c r="E14" s="536" t="s">
        <v>393</v>
      </c>
      <c r="F14" s="536" t="s">
        <v>393</v>
      </c>
      <c r="G14" s="536" t="s">
        <v>393</v>
      </c>
      <c r="H14" s="536" t="s">
        <v>393</v>
      </c>
      <c r="I14" s="536" t="s">
        <v>393</v>
      </c>
      <c r="J14" s="536" t="s">
        <v>393</v>
      </c>
      <c r="K14" s="536" t="s">
        <v>393</v>
      </c>
    </row>
    <row r="15" spans="1:11">
      <c r="A15" s="444">
        <v>40575</v>
      </c>
      <c r="B15" s="536" t="s">
        <v>393</v>
      </c>
      <c r="C15" s="536" t="s">
        <v>393</v>
      </c>
      <c r="D15" s="536" t="s">
        <v>393</v>
      </c>
      <c r="E15" s="536" t="s">
        <v>393</v>
      </c>
      <c r="F15" s="536" t="s">
        <v>393</v>
      </c>
      <c r="G15" s="536" t="s">
        <v>393</v>
      </c>
      <c r="H15" s="536" t="s">
        <v>393</v>
      </c>
      <c r="I15" s="536" t="s">
        <v>393</v>
      </c>
      <c r="J15" s="536" t="s">
        <v>393</v>
      </c>
      <c r="K15" s="536" t="s">
        <v>393</v>
      </c>
    </row>
    <row r="16" spans="1:11">
      <c r="A16" s="444">
        <v>40603</v>
      </c>
      <c r="B16" s="536" t="s">
        <v>393</v>
      </c>
      <c r="C16" s="536" t="s">
        <v>393</v>
      </c>
      <c r="D16" s="536" t="s">
        <v>393</v>
      </c>
      <c r="E16" s="536" t="s">
        <v>393</v>
      </c>
      <c r="F16" s="536" t="s">
        <v>393</v>
      </c>
      <c r="G16" s="536" t="s">
        <v>393</v>
      </c>
      <c r="H16" s="536" t="s">
        <v>393</v>
      </c>
      <c r="I16" s="536" t="s">
        <v>393</v>
      </c>
      <c r="J16" s="536" t="s">
        <v>393</v>
      </c>
      <c r="K16" s="536" t="s">
        <v>393</v>
      </c>
    </row>
    <row r="17" spans="1:11">
      <c r="A17" s="444">
        <v>40634</v>
      </c>
      <c r="B17" s="536" t="s">
        <v>393</v>
      </c>
      <c r="C17" s="536" t="s">
        <v>393</v>
      </c>
      <c r="D17" s="536" t="s">
        <v>393</v>
      </c>
      <c r="E17" s="536" t="s">
        <v>393</v>
      </c>
      <c r="F17" s="536" t="s">
        <v>393</v>
      </c>
      <c r="G17" s="536" t="s">
        <v>393</v>
      </c>
      <c r="H17" s="536" t="s">
        <v>393</v>
      </c>
      <c r="I17" s="536" t="s">
        <v>393</v>
      </c>
      <c r="J17" s="536" t="s">
        <v>393</v>
      </c>
      <c r="K17" s="536" t="s">
        <v>393</v>
      </c>
    </row>
    <row r="18" spans="1:11">
      <c r="A18" s="444">
        <v>40664</v>
      </c>
      <c r="B18" s="536" t="s">
        <v>393</v>
      </c>
      <c r="C18" s="536" t="s">
        <v>393</v>
      </c>
      <c r="D18" s="536" t="s">
        <v>393</v>
      </c>
      <c r="E18" s="536" t="s">
        <v>393</v>
      </c>
      <c r="F18" s="536" t="s">
        <v>393</v>
      </c>
      <c r="G18" s="536" t="s">
        <v>393</v>
      </c>
      <c r="H18" s="536" t="s">
        <v>393</v>
      </c>
      <c r="I18" s="536" t="s">
        <v>393</v>
      </c>
      <c r="J18" s="536" t="s">
        <v>393</v>
      </c>
      <c r="K18" s="536" t="s">
        <v>393</v>
      </c>
    </row>
    <row r="19" spans="1:11">
      <c r="A19" s="444">
        <v>40695</v>
      </c>
      <c r="B19" s="536" t="s">
        <v>393</v>
      </c>
      <c r="C19" s="536" t="s">
        <v>393</v>
      </c>
      <c r="D19" s="536" t="s">
        <v>393</v>
      </c>
      <c r="E19" s="536" t="s">
        <v>393</v>
      </c>
      <c r="F19" s="536" t="s">
        <v>393</v>
      </c>
      <c r="G19" s="536" t="s">
        <v>393</v>
      </c>
      <c r="H19" s="536" t="s">
        <v>393</v>
      </c>
      <c r="I19" s="536" t="s">
        <v>393</v>
      </c>
      <c r="J19" s="536" t="s">
        <v>393</v>
      </c>
      <c r="K19" s="536" t="s">
        <v>393</v>
      </c>
    </row>
    <row r="20" spans="1:11">
      <c r="A20" s="444">
        <v>40725</v>
      </c>
      <c r="B20" s="536" t="s">
        <v>393</v>
      </c>
      <c r="C20" s="536" t="s">
        <v>393</v>
      </c>
      <c r="D20" s="536" t="s">
        <v>393</v>
      </c>
      <c r="E20" s="536" t="s">
        <v>393</v>
      </c>
      <c r="F20" s="536" t="s">
        <v>393</v>
      </c>
      <c r="G20" s="536" t="s">
        <v>393</v>
      </c>
      <c r="H20" s="536" t="s">
        <v>393</v>
      </c>
      <c r="I20" s="536" t="s">
        <v>393</v>
      </c>
      <c r="J20" s="536" t="s">
        <v>393</v>
      </c>
      <c r="K20" s="536" t="s">
        <v>393</v>
      </c>
    </row>
    <row r="21" spans="1:11">
      <c r="A21" s="444">
        <v>40756</v>
      </c>
      <c r="B21" s="536" t="s">
        <v>393</v>
      </c>
      <c r="C21" s="536" t="s">
        <v>393</v>
      </c>
      <c r="D21" s="536" t="s">
        <v>393</v>
      </c>
      <c r="E21" s="536" t="s">
        <v>393</v>
      </c>
      <c r="F21" s="536" t="s">
        <v>393</v>
      </c>
      <c r="G21" s="536" t="s">
        <v>393</v>
      </c>
      <c r="H21" s="536" t="s">
        <v>393</v>
      </c>
      <c r="I21" s="536" t="s">
        <v>393</v>
      </c>
      <c r="J21" s="536" t="s">
        <v>393</v>
      </c>
      <c r="K21" s="536" t="s">
        <v>393</v>
      </c>
    </row>
    <row r="22" spans="1:11">
      <c r="A22" s="444">
        <v>40787</v>
      </c>
      <c r="B22" s="536" t="s">
        <v>393</v>
      </c>
      <c r="C22" s="536" t="s">
        <v>393</v>
      </c>
      <c r="D22" s="536" t="s">
        <v>393</v>
      </c>
      <c r="E22" s="536" t="s">
        <v>393</v>
      </c>
      <c r="F22" s="536" t="s">
        <v>393</v>
      </c>
      <c r="G22" s="536" t="s">
        <v>393</v>
      </c>
      <c r="H22" s="536" t="s">
        <v>393</v>
      </c>
      <c r="I22" s="536" t="s">
        <v>393</v>
      </c>
      <c r="J22" s="536" t="s">
        <v>393</v>
      </c>
      <c r="K22" s="536" t="s">
        <v>393</v>
      </c>
    </row>
    <row r="23" spans="1:11">
      <c r="A23" s="444">
        <v>40817</v>
      </c>
      <c r="B23" s="536" t="s">
        <v>393</v>
      </c>
      <c r="C23" s="536" t="s">
        <v>393</v>
      </c>
      <c r="D23" s="536" t="s">
        <v>393</v>
      </c>
      <c r="E23" s="536" t="s">
        <v>393</v>
      </c>
      <c r="F23" s="536" t="s">
        <v>393</v>
      </c>
      <c r="G23" s="536" t="s">
        <v>393</v>
      </c>
      <c r="H23" s="536" t="s">
        <v>393</v>
      </c>
      <c r="I23" s="536" t="s">
        <v>393</v>
      </c>
      <c r="J23" s="536" t="s">
        <v>393</v>
      </c>
      <c r="K23" s="536" t="s">
        <v>393</v>
      </c>
    </row>
    <row r="24" spans="1:11">
      <c r="A24" s="444">
        <v>40858</v>
      </c>
      <c r="B24" s="536" t="s">
        <v>393</v>
      </c>
      <c r="C24" s="536" t="s">
        <v>393</v>
      </c>
      <c r="D24" s="536" t="s">
        <v>393</v>
      </c>
      <c r="E24" s="536" t="s">
        <v>393</v>
      </c>
      <c r="F24" s="536" t="s">
        <v>393</v>
      </c>
      <c r="G24" s="536" t="s">
        <v>393</v>
      </c>
      <c r="H24" s="536" t="s">
        <v>393</v>
      </c>
      <c r="I24" s="536" t="s">
        <v>393</v>
      </c>
      <c r="J24" s="536" t="s">
        <v>393</v>
      </c>
      <c r="K24" s="536" t="s">
        <v>393</v>
      </c>
    </row>
    <row r="25" spans="1:11">
      <c r="A25" s="444">
        <v>40888</v>
      </c>
      <c r="B25" s="536" t="s">
        <v>393</v>
      </c>
      <c r="C25" s="536" t="s">
        <v>393</v>
      </c>
      <c r="D25" s="536" t="s">
        <v>393</v>
      </c>
      <c r="E25" s="536" t="s">
        <v>393</v>
      </c>
      <c r="F25" s="536" t="s">
        <v>393</v>
      </c>
      <c r="G25" s="536" t="s">
        <v>393</v>
      </c>
      <c r="H25" s="536" t="s">
        <v>393</v>
      </c>
      <c r="I25" s="536" t="s">
        <v>393</v>
      </c>
      <c r="J25" s="536" t="s">
        <v>393</v>
      </c>
      <c r="K25" s="536" t="s">
        <v>393</v>
      </c>
    </row>
    <row r="26" spans="1:11">
      <c r="A26" s="444">
        <v>40919</v>
      </c>
      <c r="B26" s="536" t="s">
        <v>393</v>
      </c>
      <c r="C26" s="536" t="s">
        <v>393</v>
      </c>
      <c r="D26" s="536" t="s">
        <v>393</v>
      </c>
      <c r="E26" s="536" t="s">
        <v>393</v>
      </c>
      <c r="F26" s="536" t="s">
        <v>393</v>
      </c>
      <c r="G26" s="536">
        <v>63.478244830957102</v>
      </c>
      <c r="H26" s="536">
        <v>0</v>
      </c>
      <c r="I26" s="536">
        <v>0</v>
      </c>
      <c r="J26" s="536">
        <v>0</v>
      </c>
      <c r="K26" s="536">
        <v>36.521755169042919</v>
      </c>
    </row>
    <row r="27" spans="1:11">
      <c r="A27" s="444">
        <v>40951</v>
      </c>
      <c r="B27" s="536" t="s">
        <v>393</v>
      </c>
      <c r="C27" s="536" t="s">
        <v>393</v>
      </c>
      <c r="D27" s="536" t="s">
        <v>393</v>
      </c>
      <c r="E27" s="536" t="s">
        <v>393</v>
      </c>
      <c r="F27" s="536" t="s">
        <v>393</v>
      </c>
      <c r="G27" s="536">
        <v>55.12962962962964</v>
      </c>
      <c r="H27" s="536">
        <v>0</v>
      </c>
      <c r="I27" s="536">
        <v>0</v>
      </c>
      <c r="J27" s="536">
        <v>0</v>
      </c>
      <c r="K27" s="536">
        <v>44.870370370370367</v>
      </c>
    </row>
    <row r="28" spans="1:11">
      <c r="A28" s="444">
        <v>40979</v>
      </c>
      <c r="B28" s="536" t="s">
        <v>393</v>
      </c>
      <c r="C28" s="536" t="s">
        <v>393</v>
      </c>
      <c r="D28" s="536" t="s">
        <v>393</v>
      </c>
      <c r="E28" s="536" t="s">
        <v>393</v>
      </c>
      <c r="F28" s="536" t="s">
        <v>393</v>
      </c>
      <c r="G28" s="536">
        <v>34.036537625054372</v>
      </c>
      <c r="H28" s="536">
        <v>0</v>
      </c>
      <c r="I28" s="536">
        <v>0</v>
      </c>
      <c r="J28" s="536">
        <v>0</v>
      </c>
      <c r="K28" s="536">
        <v>65.963462374945621</v>
      </c>
    </row>
    <row r="29" spans="1:11">
      <c r="A29" s="444">
        <v>41011</v>
      </c>
      <c r="B29" s="536">
        <v>76</v>
      </c>
      <c r="C29" s="536">
        <v>0</v>
      </c>
      <c r="D29" s="536">
        <v>0</v>
      </c>
      <c r="E29" s="536">
        <v>0</v>
      </c>
      <c r="F29" s="536">
        <v>24</v>
      </c>
      <c r="G29" s="536">
        <v>37.773858957207636</v>
      </c>
      <c r="H29" s="536">
        <v>0</v>
      </c>
      <c r="I29" s="536">
        <v>0</v>
      </c>
      <c r="J29" s="536">
        <v>0</v>
      </c>
      <c r="K29" s="536">
        <v>62.226141042792349</v>
      </c>
    </row>
    <row r="30" spans="1:11">
      <c r="A30" s="444">
        <v>41041</v>
      </c>
      <c r="B30" s="536">
        <v>78</v>
      </c>
      <c r="C30" s="536">
        <v>0</v>
      </c>
      <c r="D30" s="536">
        <v>0</v>
      </c>
      <c r="E30" s="536">
        <v>0</v>
      </c>
      <c r="F30" s="536">
        <v>22</v>
      </c>
      <c r="G30" s="536">
        <v>33.488373384575233</v>
      </c>
      <c r="H30" s="536">
        <v>0</v>
      </c>
      <c r="I30" s="536">
        <v>0</v>
      </c>
      <c r="J30" s="536">
        <v>0</v>
      </c>
      <c r="K30" s="536">
        <v>66.511626615424774</v>
      </c>
    </row>
    <row r="31" spans="1:11">
      <c r="A31" s="444">
        <v>41072</v>
      </c>
      <c r="B31" s="536">
        <v>86</v>
      </c>
      <c r="C31" s="536">
        <v>0</v>
      </c>
      <c r="D31" s="536">
        <v>0</v>
      </c>
      <c r="E31" s="536">
        <v>0</v>
      </c>
      <c r="F31" s="536">
        <v>14.000000000000002</v>
      </c>
      <c r="G31" s="536">
        <v>31.016995104006632</v>
      </c>
      <c r="H31" s="536">
        <v>0</v>
      </c>
      <c r="I31" s="536">
        <v>0</v>
      </c>
      <c r="J31" s="536">
        <v>0</v>
      </c>
      <c r="K31" s="536">
        <v>68.983004895993361</v>
      </c>
    </row>
    <row r="32" spans="1:11">
      <c r="A32" s="444">
        <v>41091</v>
      </c>
      <c r="B32" s="536">
        <v>82</v>
      </c>
      <c r="C32" s="536">
        <v>0</v>
      </c>
      <c r="D32" s="536">
        <v>0</v>
      </c>
      <c r="E32" s="536">
        <v>0</v>
      </c>
      <c r="F32" s="536">
        <v>18</v>
      </c>
      <c r="G32" s="536">
        <v>46.929610380550422</v>
      </c>
      <c r="H32" s="536">
        <v>0</v>
      </c>
      <c r="I32" s="536">
        <v>0</v>
      </c>
      <c r="J32" s="536">
        <v>0</v>
      </c>
      <c r="K32" s="536">
        <v>53.070389619449578</v>
      </c>
    </row>
    <row r="33" spans="1:11">
      <c r="A33" s="444">
        <v>41141</v>
      </c>
      <c r="B33" s="536">
        <v>83</v>
      </c>
      <c r="C33" s="536">
        <v>0</v>
      </c>
      <c r="D33" s="536">
        <v>0</v>
      </c>
      <c r="E33" s="536">
        <v>0</v>
      </c>
      <c r="F33" s="536">
        <v>17</v>
      </c>
      <c r="G33" s="536">
        <v>68.979227421972453</v>
      </c>
      <c r="H33" s="536">
        <v>0</v>
      </c>
      <c r="I33" s="536">
        <v>0</v>
      </c>
      <c r="J33" s="536">
        <v>0</v>
      </c>
      <c r="K33" s="536">
        <v>31.020772578027543</v>
      </c>
    </row>
    <row r="34" spans="1:11">
      <c r="A34" s="444">
        <v>41161</v>
      </c>
      <c r="B34" s="536">
        <v>73</v>
      </c>
      <c r="C34" s="536">
        <v>0</v>
      </c>
      <c r="D34" s="536">
        <v>0</v>
      </c>
      <c r="E34" s="536">
        <v>0</v>
      </c>
      <c r="F34" s="536">
        <v>27</v>
      </c>
      <c r="G34" s="536">
        <v>79.112297218161729</v>
      </c>
      <c r="H34" s="536">
        <v>1.8918109440726683</v>
      </c>
      <c r="I34" s="536">
        <v>0</v>
      </c>
      <c r="J34" s="536">
        <v>0</v>
      </c>
      <c r="K34" s="536">
        <v>18.995891837765587</v>
      </c>
    </row>
    <row r="35" spans="1:11">
      <c r="A35" s="444">
        <v>41211</v>
      </c>
      <c r="B35" s="536">
        <v>89.72</v>
      </c>
      <c r="C35" s="536">
        <v>0.54</v>
      </c>
      <c r="D35" s="536">
        <v>0</v>
      </c>
      <c r="E35" s="536">
        <v>0</v>
      </c>
      <c r="F35" s="536">
        <v>9.74</v>
      </c>
      <c r="G35" s="536">
        <v>58.903137222566784</v>
      </c>
      <c r="H35" s="536">
        <v>7.0351794823995046</v>
      </c>
      <c r="I35" s="536">
        <v>0</v>
      </c>
      <c r="J35" s="536">
        <v>0</v>
      </c>
      <c r="K35" s="536">
        <v>34.061683295033717</v>
      </c>
    </row>
    <row r="36" spans="1:11">
      <c r="A36" s="444">
        <v>41231</v>
      </c>
      <c r="B36" s="536">
        <v>15</v>
      </c>
      <c r="C36" s="536">
        <v>1</v>
      </c>
      <c r="D36" s="536">
        <v>0</v>
      </c>
      <c r="E36" s="536">
        <v>0</v>
      </c>
      <c r="F36" s="536">
        <v>84</v>
      </c>
      <c r="G36" s="536">
        <v>63.414634146341456</v>
      </c>
      <c r="H36" s="536">
        <v>5.0909242691970569</v>
      </c>
      <c r="I36" s="536">
        <v>0</v>
      </c>
      <c r="J36" s="536">
        <v>0</v>
      </c>
      <c r="K36" s="536">
        <v>31.49444158446148</v>
      </c>
    </row>
    <row r="37" spans="1:11">
      <c r="A37" s="444">
        <v>41251</v>
      </c>
      <c r="B37" s="536">
        <v>88.5</v>
      </c>
      <c r="C37" s="536">
        <v>0</v>
      </c>
      <c r="D37" s="536">
        <v>0</v>
      </c>
      <c r="E37" s="536">
        <v>0</v>
      </c>
      <c r="F37" s="536">
        <v>11.5</v>
      </c>
      <c r="G37" s="536">
        <v>64.529029458465232</v>
      </c>
      <c r="H37" s="536">
        <v>2.1617996587670247</v>
      </c>
      <c r="I37" s="536">
        <v>0</v>
      </c>
      <c r="J37" s="536">
        <v>0</v>
      </c>
      <c r="K37" s="536">
        <v>33.309170882767738</v>
      </c>
    </row>
    <row r="38" spans="1:11">
      <c r="A38" s="444">
        <v>41286</v>
      </c>
      <c r="B38" s="536">
        <v>90.47</v>
      </c>
      <c r="C38" s="536">
        <v>0</v>
      </c>
      <c r="D38" s="536">
        <v>0</v>
      </c>
      <c r="E38" s="536">
        <v>0</v>
      </c>
      <c r="F38" s="536">
        <v>9.52</v>
      </c>
      <c r="G38" s="536">
        <v>35.780057777760597</v>
      </c>
      <c r="H38" s="536">
        <v>4.7154232588358598</v>
      </c>
      <c r="I38" s="536">
        <v>0</v>
      </c>
      <c r="J38" s="536">
        <v>0</v>
      </c>
      <c r="K38" s="536">
        <v>59.503745499406371</v>
      </c>
    </row>
    <row r="39" spans="1:11">
      <c r="A39" s="444">
        <v>41321</v>
      </c>
      <c r="B39" s="536">
        <v>85.36</v>
      </c>
      <c r="C39" s="536">
        <v>0</v>
      </c>
      <c r="D39" s="536">
        <v>0</v>
      </c>
      <c r="E39" s="536">
        <v>0</v>
      </c>
      <c r="F39" s="536">
        <v>14.64</v>
      </c>
      <c r="G39" s="536">
        <v>50.427275716670209</v>
      </c>
      <c r="H39" s="536">
        <v>1.7715396494382771</v>
      </c>
      <c r="I39" s="536">
        <v>0</v>
      </c>
      <c r="J39" s="536">
        <v>0</v>
      </c>
      <c r="K39" s="536">
        <v>47.801184633891516</v>
      </c>
    </row>
    <row r="40" spans="1:11">
      <c r="A40" s="444">
        <v>41346</v>
      </c>
      <c r="B40" s="536">
        <v>73.84</v>
      </c>
      <c r="C40" s="536">
        <v>0.02</v>
      </c>
      <c r="D40" s="536">
        <v>0</v>
      </c>
      <c r="E40" s="536">
        <v>0</v>
      </c>
      <c r="F40" s="536">
        <v>26.14</v>
      </c>
      <c r="G40" s="536">
        <v>18.825836979307102</v>
      </c>
      <c r="H40" s="536">
        <v>3.4079344507554334</v>
      </c>
      <c r="I40" s="536">
        <v>0</v>
      </c>
      <c r="J40" s="536">
        <v>0</v>
      </c>
      <c r="K40" s="536">
        <v>77.760000000000005</v>
      </c>
    </row>
    <row r="41" spans="1:11">
      <c r="A41" s="444">
        <v>41365</v>
      </c>
      <c r="B41" s="536">
        <v>71.16</v>
      </c>
      <c r="C41" s="536">
        <v>0</v>
      </c>
      <c r="D41" s="536">
        <v>0</v>
      </c>
      <c r="E41" s="536">
        <v>0</v>
      </c>
      <c r="F41" s="536">
        <v>28.83</v>
      </c>
      <c r="G41" s="536">
        <v>61.31</v>
      </c>
      <c r="H41" s="536">
        <v>3.24</v>
      </c>
      <c r="I41" s="536">
        <v>0</v>
      </c>
      <c r="J41" s="536">
        <v>0</v>
      </c>
      <c r="K41" s="536">
        <v>35.450000000000003</v>
      </c>
    </row>
    <row r="42" spans="1:11">
      <c r="A42" s="444">
        <v>41395</v>
      </c>
      <c r="B42" s="536">
        <v>79.75</v>
      </c>
      <c r="C42" s="536">
        <v>0</v>
      </c>
      <c r="D42" s="536">
        <v>0</v>
      </c>
      <c r="E42" s="536">
        <v>0</v>
      </c>
      <c r="F42" s="536">
        <v>20.25</v>
      </c>
      <c r="G42" s="536">
        <v>78.539013333737159</v>
      </c>
      <c r="H42" s="536">
        <v>4.0925126125155442</v>
      </c>
      <c r="I42" s="536">
        <v>0</v>
      </c>
      <c r="J42" s="536">
        <v>0</v>
      </c>
      <c r="K42" s="536">
        <v>17.368474053747299</v>
      </c>
    </row>
    <row r="43" spans="1:11">
      <c r="A43" s="444">
        <v>41426</v>
      </c>
      <c r="B43" s="536">
        <v>81.37</v>
      </c>
      <c r="C43" s="536">
        <v>0</v>
      </c>
      <c r="D43" s="536">
        <v>0</v>
      </c>
      <c r="E43" s="536">
        <v>0</v>
      </c>
      <c r="F43" s="536">
        <v>18.63</v>
      </c>
      <c r="G43" s="536">
        <v>78.64</v>
      </c>
      <c r="H43" s="536">
        <v>6.5</v>
      </c>
      <c r="I43" s="536">
        <v>0</v>
      </c>
      <c r="J43" s="536">
        <v>0</v>
      </c>
      <c r="K43" s="536">
        <v>14.86</v>
      </c>
    </row>
    <row r="44" spans="1:11">
      <c r="A44" s="444">
        <v>41456</v>
      </c>
      <c r="B44" s="536">
        <v>78.819999999999993</v>
      </c>
      <c r="C44" s="536">
        <v>0</v>
      </c>
      <c r="D44" s="536">
        <v>0</v>
      </c>
      <c r="E44" s="536">
        <v>0</v>
      </c>
      <c r="F44" s="536">
        <v>21.18</v>
      </c>
      <c r="G44" s="536">
        <v>54.96974664342742</v>
      </c>
      <c r="H44" s="536">
        <v>7.4247063502261064</v>
      </c>
      <c r="I44" s="536">
        <v>0</v>
      </c>
      <c r="J44" s="536">
        <v>0</v>
      </c>
      <c r="K44" s="536">
        <v>37.60554700634647</v>
      </c>
    </row>
    <row r="45" spans="1:11">
      <c r="A45" s="444">
        <v>41487</v>
      </c>
      <c r="B45" s="536">
        <v>72.98</v>
      </c>
      <c r="C45" s="536">
        <v>0</v>
      </c>
      <c r="D45" s="536">
        <v>0</v>
      </c>
      <c r="E45" s="536">
        <v>0</v>
      </c>
      <c r="F45" s="536">
        <v>27.019999999999996</v>
      </c>
      <c r="G45" s="536">
        <v>63.37</v>
      </c>
      <c r="H45" s="536">
        <v>8.15</v>
      </c>
      <c r="I45" s="536">
        <v>0</v>
      </c>
      <c r="J45" s="536">
        <v>0</v>
      </c>
      <c r="K45" s="536">
        <v>28.48</v>
      </c>
    </row>
    <row r="46" spans="1:11">
      <c r="A46" s="444">
        <v>41518</v>
      </c>
      <c r="B46" s="536">
        <v>82.35</v>
      </c>
      <c r="C46" s="536">
        <v>0</v>
      </c>
      <c r="D46" s="536">
        <v>0</v>
      </c>
      <c r="E46" s="536">
        <v>0</v>
      </c>
      <c r="F46" s="536">
        <v>17.650000000000006</v>
      </c>
      <c r="G46" s="536">
        <v>71.501244004679961</v>
      </c>
      <c r="H46" s="536">
        <v>5.8463655415803943</v>
      </c>
      <c r="I46" s="536">
        <v>0</v>
      </c>
      <c r="J46" s="536">
        <v>0</v>
      </c>
      <c r="K46" s="536">
        <v>22.652390453739653</v>
      </c>
    </row>
    <row r="47" spans="1:11">
      <c r="A47" s="444">
        <v>41548</v>
      </c>
      <c r="B47" s="536">
        <v>82.6</v>
      </c>
      <c r="C47" s="536">
        <v>0</v>
      </c>
      <c r="D47" s="536">
        <v>0</v>
      </c>
      <c r="E47" s="536">
        <v>0</v>
      </c>
      <c r="F47" s="536">
        <v>17.400000000000006</v>
      </c>
      <c r="G47" s="536">
        <v>47.308799999999998</v>
      </c>
      <c r="H47" s="536">
        <v>4.7401999999999997</v>
      </c>
      <c r="I47" s="536">
        <v>0</v>
      </c>
      <c r="J47" s="536">
        <v>0</v>
      </c>
      <c r="K47" s="536">
        <v>47.951099999999997</v>
      </c>
    </row>
    <row r="48" spans="1:11">
      <c r="A48" s="444">
        <v>41579</v>
      </c>
      <c r="B48" s="536">
        <v>93.22</v>
      </c>
      <c r="C48" s="536">
        <v>0</v>
      </c>
      <c r="D48" s="536">
        <v>0</v>
      </c>
      <c r="E48" s="536">
        <v>0</v>
      </c>
      <c r="F48" s="536">
        <v>6.7800000000000011</v>
      </c>
      <c r="G48" s="536">
        <v>67.209999999999994</v>
      </c>
      <c r="H48" s="536">
        <v>5.7439999999999998</v>
      </c>
      <c r="I48" s="536">
        <v>0</v>
      </c>
      <c r="J48" s="536">
        <v>0</v>
      </c>
      <c r="K48" s="536">
        <v>27.045000000000002</v>
      </c>
    </row>
    <row r="49" spans="1:11">
      <c r="A49" s="444">
        <v>41621</v>
      </c>
      <c r="B49" s="536">
        <v>80.75</v>
      </c>
      <c r="C49" s="536">
        <v>0</v>
      </c>
      <c r="D49" s="536">
        <v>0</v>
      </c>
      <c r="E49" s="536">
        <v>0</v>
      </c>
      <c r="F49" s="536">
        <v>19.25</v>
      </c>
      <c r="G49" s="536">
        <v>60.7</v>
      </c>
      <c r="H49" s="536">
        <v>0</v>
      </c>
      <c r="I49" s="536">
        <v>0</v>
      </c>
      <c r="J49" s="536">
        <v>0</v>
      </c>
      <c r="K49" s="536">
        <v>39.299999999999997</v>
      </c>
    </row>
    <row r="50" spans="1:11">
      <c r="A50" s="444">
        <v>41651</v>
      </c>
      <c r="B50" s="536">
        <v>67.8</v>
      </c>
      <c r="C50" s="536">
        <v>0</v>
      </c>
      <c r="D50" s="536">
        <v>5.0000000000000001E-4</v>
      </c>
      <c r="E50" s="536">
        <v>0</v>
      </c>
      <c r="F50" s="536">
        <v>32.1995</v>
      </c>
      <c r="G50" s="536">
        <v>67.739999999999995</v>
      </c>
      <c r="H50" s="536">
        <v>0</v>
      </c>
      <c r="I50" s="536">
        <v>0</v>
      </c>
      <c r="J50" s="536">
        <v>0</v>
      </c>
      <c r="K50" s="536">
        <v>32.26</v>
      </c>
    </row>
    <row r="51" spans="1:11">
      <c r="A51" s="444">
        <v>41686</v>
      </c>
      <c r="B51" s="536">
        <v>88.62</v>
      </c>
      <c r="C51" s="536">
        <v>0</v>
      </c>
      <c r="D51" s="536">
        <v>5.0000000000000001E-4</v>
      </c>
      <c r="E51" s="536">
        <v>0</v>
      </c>
      <c r="F51" s="536">
        <v>11.379999999999995</v>
      </c>
      <c r="G51" s="536">
        <v>61.22</v>
      </c>
      <c r="H51" s="536">
        <v>0</v>
      </c>
      <c r="I51" s="536">
        <v>0</v>
      </c>
      <c r="J51" s="536">
        <v>0</v>
      </c>
      <c r="K51" s="536">
        <v>38.78</v>
      </c>
    </row>
    <row r="52" spans="1:11">
      <c r="A52" s="444">
        <v>41711</v>
      </c>
      <c r="B52" s="536">
        <v>90.52</v>
      </c>
      <c r="C52" s="536">
        <v>0</v>
      </c>
      <c r="D52" s="536">
        <v>2.9999999999999997E-4</v>
      </c>
      <c r="E52" s="536">
        <v>0</v>
      </c>
      <c r="F52" s="536">
        <v>9.4797000000000047</v>
      </c>
      <c r="G52" s="536">
        <v>74.278899999999993</v>
      </c>
      <c r="H52" s="536">
        <v>0</v>
      </c>
      <c r="I52" s="536">
        <v>0</v>
      </c>
      <c r="J52" s="536">
        <v>0</v>
      </c>
      <c r="K52" s="536">
        <v>25.7211</v>
      </c>
    </row>
    <row r="53" spans="1:11">
      <c r="A53" s="444">
        <v>41730</v>
      </c>
      <c r="B53" s="536">
        <v>96.73</v>
      </c>
      <c r="C53" s="536">
        <v>0</v>
      </c>
      <c r="D53" s="536">
        <v>0</v>
      </c>
      <c r="E53" s="536">
        <v>0</v>
      </c>
      <c r="F53" s="536">
        <v>3.269999999999996</v>
      </c>
      <c r="G53" s="536">
        <v>21.89</v>
      </c>
      <c r="H53" s="536">
        <v>0</v>
      </c>
      <c r="I53" s="536">
        <v>0</v>
      </c>
      <c r="J53" s="536">
        <v>0</v>
      </c>
      <c r="K53" s="536">
        <v>78.11</v>
      </c>
    </row>
    <row r="54" spans="1:11">
      <c r="A54" s="444">
        <v>41760</v>
      </c>
      <c r="B54" s="536">
        <v>89.19</v>
      </c>
      <c r="C54" s="536">
        <v>0</v>
      </c>
      <c r="D54" s="536">
        <v>0</v>
      </c>
      <c r="E54" s="536">
        <v>0</v>
      </c>
      <c r="F54" s="536">
        <v>10.810000000000002</v>
      </c>
      <c r="G54" s="536">
        <v>26.503700000000002</v>
      </c>
      <c r="H54" s="536">
        <v>0</v>
      </c>
      <c r="I54" s="536">
        <v>0</v>
      </c>
      <c r="J54" s="536">
        <v>0</v>
      </c>
      <c r="K54" s="536">
        <v>73.496300000000005</v>
      </c>
    </row>
    <row r="55" spans="1:11">
      <c r="A55" s="444">
        <v>41791</v>
      </c>
      <c r="B55" s="536">
        <v>85.04</v>
      </c>
      <c r="C55" s="536">
        <v>0</v>
      </c>
      <c r="D55" s="536">
        <v>2.0000000000000001E-4</v>
      </c>
      <c r="E55" s="536">
        <v>0</v>
      </c>
      <c r="F55" s="536">
        <v>14.959799999999994</v>
      </c>
      <c r="G55" s="536">
        <v>42.17</v>
      </c>
      <c r="H55" s="536">
        <v>0</v>
      </c>
      <c r="I55" s="536">
        <v>0</v>
      </c>
      <c r="J55" s="536">
        <v>0</v>
      </c>
      <c r="K55" s="536">
        <v>57.830000000000005</v>
      </c>
    </row>
    <row r="56" spans="1:11">
      <c r="A56" s="444">
        <v>41821</v>
      </c>
      <c r="B56" s="536">
        <v>84.93</v>
      </c>
      <c r="C56" s="536">
        <v>0</v>
      </c>
      <c r="D56" s="536">
        <v>0</v>
      </c>
      <c r="E56" s="536">
        <v>0</v>
      </c>
      <c r="F56" s="536">
        <v>15.069999999999993</v>
      </c>
      <c r="G56" s="536">
        <v>38.56</v>
      </c>
      <c r="H56" s="536">
        <v>0</v>
      </c>
      <c r="I56" s="536">
        <v>0</v>
      </c>
      <c r="J56" s="536">
        <v>0</v>
      </c>
      <c r="K56" s="536">
        <v>61.44</v>
      </c>
    </row>
    <row r="57" spans="1:11">
      <c r="A57" s="444">
        <v>41852</v>
      </c>
      <c r="B57" s="536">
        <v>80.290000000000006</v>
      </c>
      <c r="C57" s="536">
        <v>8.0000000000000004E-4</v>
      </c>
      <c r="D57" s="536">
        <v>0</v>
      </c>
      <c r="E57" s="536">
        <v>0</v>
      </c>
      <c r="F57" s="536">
        <v>19.709999999999994</v>
      </c>
      <c r="G57" s="536">
        <v>23.73</v>
      </c>
      <c r="H57" s="536">
        <v>0</v>
      </c>
      <c r="I57" s="536">
        <v>0</v>
      </c>
      <c r="J57" s="536">
        <v>0</v>
      </c>
      <c r="K57" s="536">
        <v>76.259999999999991</v>
      </c>
    </row>
    <row r="58" spans="1:11">
      <c r="A58" s="444">
        <v>41883</v>
      </c>
      <c r="B58" s="536">
        <v>86.57</v>
      </c>
      <c r="C58" s="536">
        <v>0</v>
      </c>
      <c r="D58" s="536">
        <v>0</v>
      </c>
      <c r="E58" s="536">
        <v>0</v>
      </c>
      <c r="F58" s="536">
        <v>13.430000000000007</v>
      </c>
      <c r="G58" s="536">
        <v>62.580000000000005</v>
      </c>
      <c r="H58" s="536">
        <v>0</v>
      </c>
      <c r="I58" s="536">
        <v>0</v>
      </c>
      <c r="J58" s="536">
        <v>0</v>
      </c>
      <c r="K58" s="536">
        <v>37.419999999999995</v>
      </c>
    </row>
    <row r="59" spans="1:11">
      <c r="A59" s="444">
        <v>41913</v>
      </c>
      <c r="B59" s="536">
        <v>99.62</v>
      </c>
      <c r="C59" s="536">
        <v>1.9999999999999999E-6</v>
      </c>
      <c r="D59" s="536">
        <v>0</v>
      </c>
      <c r="E59" s="536">
        <v>0</v>
      </c>
      <c r="F59" s="536">
        <v>0.37999799999999545</v>
      </c>
      <c r="G59" s="536">
        <v>66.490000000000009</v>
      </c>
      <c r="H59" s="536">
        <v>0</v>
      </c>
      <c r="I59" s="536">
        <v>0</v>
      </c>
      <c r="J59" s="536">
        <v>0</v>
      </c>
      <c r="K59" s="536">
        <v>33.5</v>
      </c>
    </row>
    <row r="60" spans="1:11">
      <c r="A60" s="444">
        <v>41944</v>
      </c>
      <c r="B60" s="536">
        <v>99.27</v>
      </c>
      <c r="C60" s="536">
        <v>0</v>
      </c>
      <c r="D60" s="536">
        <v>0</v>
      </c>
      <c r="E60" s="536">
        <v>0</v>
      </c>
      <c r="F60" s="536">
        <v>0.73000000000000398</v>
      </c>
      <c r="G60" s="536">
        <v>67.396500000000003</v>
      </c>
      <c r="H60" s="536">
        <v>0</v>
      </c>
      <c r="I60" s="536">
        <v>0</v>
      </c>
      <c r="J60" s="536">
        <v>0</v>
      </c>
      <c r="K60" s="536">
        <v>32.603499999999997</v>
      </c>
    </row>
    <row r="61" spans="1:11">
      <c r="A61" s="444">
        <v>41986</v>
      </c>
      <c r="B61" s="536">
        <v>92.26</v>
      </c>
      <c r="C61" s="536">
        <v>0</v>
      </c>
      <c r="D61" s="536">
        <v>0</v>
      </c>
      <c r="E61" s="536">
        <v>0</v>
      </c>
      <c r="F61" s="536">
        <v>7.7399999999999949</v>
      </c>
      <c r="G61" s="536">
        <v>64.430000000000007</v>
      </c>
      <c r="H61" s="536">
        <v>0</v>
      </c>
      <c r="I61" s="536">
        <v>0</v>
      </c>
      <c r="J61" s="536">
        <v>0</v>
      </c>
      <c r="K61" s="536">
        <v>35.57</v>
      </c>
    </row>
    <row r="62" spans="1:11">
      <c r="A62" s="444">
        <v>42005</v>
      </c>
      <c r="B62" s="536">
        <v>88.71</v>
      </c>
      <c r="C62" s="536">
        <v>0</v>
      </c>
      <c r="D62" s="536">
        <v>0</v>
      </c>
      <c r="E62" s="536">
        <v>0</v>
      </c>
      <c r="F62" s="536">
        <v>11.290000000000006</v>
      </c>
      <c r="G62" s="536">
        <v>66.908000000000001</v>
      </c>
      <c r="H62" s="536">
        <v>0</v>
      </c>
      <c r="I62" s="536">
        <v>0</v>
      </c>
      <c r="J62" s="536">
        <v>0</v>
      </c>
      <c r="K62" s="536">
        <v>33.091999999999999</v>
      </c>
    </row>
    <row r="63" spans="1:11">
      <c r="A63" s="444">
        <v>42036</v>
      </c>
      <c r="B63" s="536">
        <v>96.59</v>
      </c>
      <c r="C63" s="536">
        <v>0</v>
      </c>
      <c r="D63" s="536">
        <v>0</v>
      </c>
      <c r="E63" s="536">
        <v>0</v>
      </c>
      <c r="F63" s="536">
        <v>3.4099999999999966</v>
      </c>
      <c r="G63" s="536">
        <v>67.139200000000002</v>
      </c>
      <c r="H63" s="536">
        <v>0</v>
      </c>
      <c r="I63" s="536">
        <v>0</v>
      </c>
      <c r="J63" s="536">
        <v>0</v>
      </c>
      <c r="K63" s="536">
        <v>32.86</v>
      </c>
    </row>
    <row r="64" spans="1:11">
      <c r="A64" s="444">
        <v>42064</v>
      </c>
      <c r="B64" s="536">
        <v>86.32</v>
      </c>
      <c r="C64" s="536">
        <v>0</v>
      </c>
      <c r="D64" s="536">
        <v>0</v>
      </c>
      <c r="E64" s="536">
        <v>0</v>
      </c>
      <c r="F64" s="536">
        <v>13.680000000000007</v>
      </c>
      <c r="G64" s="536">
        <v>84.979299999999995</v>
      </c>
      <c r="H64" s="536">
        <v>0</v>
      </c>
      <c r="I64" s="536">
        <v>0</v>
      </c>
      <c r="J64" s="536">
        <v>0</v>
      </c>
      <c r="K64" s="536">
        <v>15.020700000000001</v>
      </c>
    </row>
    <row r="65" spans="1:11">
      <c r="A65" s="444">
        <v>42095</v>
      </c>
      <c r="B65" s="536">
        <v>96.87239229840921</v>
      </c>
      <c r="C65" s="536">
        <v>0</v>
      </c>
      <c r="D65" s="536">
        <v>0</v>
      </c>
      <c r="E65" s="536">
        <v>0</v>
      </c>
      <c r="F65" s="536">
        <v>3.1276077015907902</v>
      </c>
      <c r="G65" s="536">
        <v>90.33</v>
      </c>
      <c r="H65" s="536">
        <v>0</v>
      </c>
      <c r="I65" s="536">
        <v>0</v>
      </c>
      <c r="J65" s="536">
        <v>0</v>
      </c>
      <c r="K65" s="536">
        <v>9.6669999999999998</v>
      </c>
    </row>
    <row r="66" spans="1:11">
      <c r="A66" s="444">
        <v>42125</v>
      </c>
      <c r="B66" s="536">
        <v>96.686693432446972</v>
      </c>
      <c r="C66" s="536">
        <v>6.9657466591371592E-4</v>
      </c>
      <c r="D66" s="536">
        <v>0</v>
      </c>
      <c r="E66" s="536">
        <v>0</v>
      </c>
      <c r="F66" s="536">
        <v>3.3133065675530275</v>
      </c>
      <c r="G66" s="536">
        <v>57.086300000000001</v>
      </c>
      <c r="H66" s="536">
        <v>0</v>
      </c>
      <c r="I66" s="536">
        <v>0</v>
      </c>
      <c r="J66" s="536">
        <v>0</v>
      </c>
      <c r="K66" s="536">
        <v>42.913700000000006</v>
      </c>
    </row>
    <row r="67" spans="1:11">
      <c r="A67" s="444">
        <v>42156</v>
      </c>
      <c r="B67" s="536">
        <v>97.418854765904143</v>
      </c>
      <c r="C67" s="536">
        <v>2.2351165597234296E-3</v>
      </c>
      <c r="D67" s="536">
        <v>0</v>
      </c>
      <c r="E67" s="536">
        <v>0</v>
      </c>
      <c r="F67" s="536">
        <v>2.5811452340958567</v>
      </c>
      <c r="G67" s="536">
        <v>41.9861</v>
      </c>
      <c r="H67" s="536">
        <v>0</v>
      </c>
      <c r="I67" s="536">
        <v>0</v>
      </c>
      <c r="J67" s="536">
        <v>0</v>
      </c>
      <c r="K67" s="536">
        <v>58.0139</v>
      </c>
    </row>
    <row r="68" spans="1:11">
      <c r="A68" s="444">
        <v>42186</v>
      </c>
      <c r="B68" s="536">
        <v>91.945897574773781</v>
      </c>
      <c r="C68" s="536">
        <v>5.4719930797482907E-4</v>
      </c>
      <c r="D68" s="536">
        <v>0</v>
      </c>
      <c r="E68" s="536">
        <v>0</v>
      </c>
      <c r="F68" s="536">
        <v>8.054102425226219</v>
      </c>
      <c r="G68" s="536">
        <v>58.950099999999999</v>
      </c>
      <c r="H68" s="536">
        <v>0</v>
      </c>
      <c r="I68" s="536">
        <v>0</v>
      </c>
      <c r="J68" s="536">
        <v>0</v>
      </c>
      <c r="K68" s="536">
        <v>41.05</v>
      </c>
    </row>
    <row r="69" spans="1:11">
      <c r="A69" s="444">
        <v>42217</v>
      </c>
      <c r="B69" s="536">
        <v>86.352971635396528</v>
      </c>
      <c r="C69" s="536">
        <v>1.7600971685283223E-3</v>
      </c>
      <c r="D69" s="536">
        <v>0</v>
      </c>
      <c r="E69" s="536">
        <v>0</v>
      </c>
      <c r="F69" s="536">
        <v>13.645268267434943</v>
      </c>
      <c r="G69" s="536">
        <v>60.857500000000002</v>
      </c>
      <c r="H69" s="536">
        <v>0</v>
      </c>
      <c r="I69" s="536">
        <v>0</v>
      </c>
      <c r="J69" s="536">
        <v>0</v>
      </c>
      <c r="K69" s="536">
        <v>39.142499999999998</v>
      </c>
    </row>
    <row r="70" spans="1:11">
      <c r="A70" s="444">
        <v>42248</v>
      </c>
      <c r="B70" s="536">
        <v>69.362932521248624</v>
      </c>
      <c r="C70" s="536">
        <v>8.2788680474507378E-3</v>
      </c>
      <c r="D70" s="536">
        <v>0</v>
      </c>
      <c r="E70" s="536">
        <v>0</v>
      </c>
      <c r="F70" s="536">
        <v>30.628788610703921</v>
      </c>
      <c r="G70" s="536">
        <v>41.497999999999998</v>
      </c>
      <c r="H70" s="536">
        <v>0</v>
      </c>
      <c r="I70" s="536">
        <v>0</v>
      </c>
      <c r="J70" s="536">
        <v>0</v>
      </c>
      <c r="K70" s="536">
        <v>58.502000000000002</v>
      </c>
    </row>
    <row r="71" spans="1:11">
      <c r="A71" s="444">
        <v>42278</v>
      </c>
      <c r="B71" s="536">
        <v>58.196700451562634</v>
      </c>
      <c r="C71" s="536">
        <v>6.9572887582112532E-4</v>
      </c>
      <c r="D71" s="536">
        <v>0</v>
      </c>
      <c r="E71" s="536">
        <v>0</v>
      </c>
      <c r="F71" s="536">
        <v>41.802603819561547</v>
      </c>
      <c r="G71" s="536">
        <v>87.58</v>
      </c>
      <c r="H71" s="536">
        <v>0</v>
      </c>
      <c r="I71" s="536">
        <v>0</v>
      </c>
      <c r="J71" s="536">
        <v>0</v>
      </c>
      <c r="K71" s="536">
        <v>12.42</v>
      </c>
    </row>
    <row r="72" spans="1:11">
      <c r="A72" s="444">
        <v>42309</v>
      </c>
      <c r="B72" s="536">
        <v>59.839281850892078</v>
      </c>
      <c r="C72" s="536">
        <v>4.5892048078347925E-3</v>
      </c>
      <c r="D72" s="536">
        <v>0</v>
      </c>
      <c r="E72" s="536">
        <v>0</v>
      </c>
      <c r="F72" s="536">
        <v>40.156128944300086</v>
      </c>
      <c r="G72" s="536">
        <v>85.477000000000004</v>
      </c>
      <c r="H72" s="536">
        <v>0</v>
      </c>
      <c r="I72" s="536">
        <v>0</v>
      </c>
      <c r="J72" s="536">
        <v>0</v>
      </c>
      <c r="K72" s="536">
        <v>14.52</v>
      </c>
    </row>
    <row r="73" spans="1:11">
      <c r="A73" s="444">
        <v>42339</v>
      </c>
      <c r="B73" s="536">
        <v>57.575189970602892</v>
      </c>
      <c r="C73" s="536">
        <v>0</v>
      </c>
      <c r="D73" s="536">
        <v>0</v>
      </c>
      <c r="E73" s="536">
        <v>0</v>
      </c>
      <c r="F73" s="536">
        <v>42.424810029397108</v>
      </c>
      <c r="G73" s="536">
        <v>92</v>
      </c>
      <c r="H73" s="536">
        <v>0</v>
      </c>
      <c r="I73" s="536">
        <v>0</v>
      </c>
      <c r="J73" s="536">
        <v>0</v>
      </c>
      <c r="K73" s="536">
        <v>8</v>
      </c>
    </row>
    <row r="74" spans="1:11">
      <c r="A74" s="432" t="s">
        <v>302</v>
      </c>
      <c r="B74" s="433"/>
      <c r="C74" s="434"/>
      <c r="D74" s="434"/>
      <c r="E74" s="434"/>
      <c r="F74" s="435"/>
    </row>
    <row r="75" spans="1:11" ht="15">
      <c r="A75" s="431"/>
      <c r="B75" s="431"/>
      <c r="C75" s="431"/>
      <c r="D75" s="431"/>
      <c r="E75" s="431"/>
      <c r="F75" s="431"/>
    </row>
    <row r="76" spans="1:11" ht="15">
      <c r="A76" s="431"/>
      <c r="B76" s="431"/>
      <c r="C76" s="431"/>
      <c r="D76" s="431"/>
      <c r="E76" s="431"/>
      <c r="F76" s="431"/>
    </row>
    <row r="77" spans="1:11" ht="15">
      <c r="A77" s="431"/>
      <c r="B77" s="431"/>
      <c r="C77" s="431"/>
      <c r="D77" s="431"/>
      <c r="E77" s="431"/>
      <c r="F77" s="431"/>
    </row>
  </sheetData>
  <mergeCells count="3">
    <mergeCell ref="A2:A3"/>
    <mergeCell ref="B2:F2"/>
    <mergeCell ref="G2:K2"/>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XEK79"/>
  <sheetViews>
    <sheetView workbookViewId="0">
      <pane xSplit="1" ySplit="6" topLeftCell="B7" activePane="bottomRight" state="frozen"/>
      <selection activeCell="B23" sqref="B23"/>
      <selection pane="topRight" activeCell="B23" sqref="B23"/>
      <selection pane="bottomLeft" activeCell="B23" sqref="B23"/>
      <selection pane="bottomRight" activeCell="C72" sqref="C72"/>
    </sheetView>
  </sheetViews>
  <sheetFormatPr defaultColWidth="9.33203125" defaultRowHeight="12.75"/>
  <cols>
    <col min="1" max="1" width="8.6640625" style="205" customWidth="1"/>
    <col min="2" max="2" width="5.6640625" style="4" bestFit="1" customWidth="1"/>
    <col min="3" max="3" width="6.33203125" style="4" customWidth="1"/>
    <col min="4" max="4" width="4.6640625" style="4" bestFit="1" customWidth="1"/>
    <col min="5" max="5" width="6.83203125" style="4" customWidth="1"/>
    <col min="6" max="6" width="4.6640625" style="4" bestFit="1" customWidth="1"/>
    <col min="7" max="7" width="6.5" style="4" customWidth="1"/>
    <col min="8" max="8" width="4.6640625" style="4" bestFit="1" customWidth="1"/>
    <col min="9" max="9" width="7.33203125" style="4" customWidth="1"/>
    <col min="10" max="10" width="4.6640625" style="4" bestFit="1" customWidth="1"/>
    <col min="11" max="11" width="7.33203125" style="4" customWidth="1"/>
    <col min="12" max="12" width="6.83203125" style="4" customWidth="1"/>
    <col min="13" max="13" width="6" style="4" customWidth="1"/>
    <col min="14" max="14" width="4.6640625" style="4" bestFit="1" customWidth="1"/>
    <col min="15" max="15" width="7.5" style="4" customWidth="1"/>
    <col min="16" max="16" width="4.6640625" style="4" bestFit="1" customWidth="1"/>
    <col min="17" max="17" width="7.5" style="4" customWidth="1"/>
    <col min="18" max="18" width="4.6640625" style="4" bestFit="1" customWidth="1"/>
    <col min="19" max="19" width="8.1640625" style="4" customWidth="1"/>
    <col min="20" max="20" width="4.6640625" style="4" bestFit="1" customWidth="1"/>
    <col min="21" max="21" width="8.6640625" style="4" customWidth="1"/>
    <col min="22" max="16384" width="9.33203125" style="4"/>
  </cols>
  <sheetData>
    <row r="1" spans="1:21 16364:16365" s="182" customFormat="1" ht="15.75">
      <c r="A1" s="762" t="s">
        <v>604</v>
      </c>
      <c r="B1" s="762"/>
      <c r="C1" s="762"/>
      <c r="D1" s="762"/>
      <c r="E1" s="762"/>
      <c r="F1" s="762"/>
      <c r="G1" s="762"/>
      <c r="H1" s="762"/>
      <c r="I1" s="762"/>
      <c r="J1" s="762"/>
      <c r="K1" s="762"/>
      <c r="L1" s="762"/>
      <c r="M1" s="762"/>
      <c r="N1" s="762"/>
      <c r="O1" s="762"/>
      <c r="P1" s="762"/>
      <c r="Q1" s="762"/>
      <c r="R1" s="762"/>
      <c r="S1" s="762"/>
      <c r="T1" s="762"/>
      <c r="U1" s="762"/>
    </row>
    <row r="2" spans="1:21 16364:16365" s="2" customFormat="1" ht="12.75" customHeight="1">
      <c r="A2" s="782" t="s">
        <v>66</v>
      </c>
      <c r="B2" s="779" t="s">
        <v>0</v>
      </c>
      <c r="C2" s="779"/>
      <c r="D2" s="777" t="s">
        <v>225</v>
      </c>
      <c r="E2" s="777"/>
      <c r="F2" s="777"/>
      <c r="G2" s="777"/>
      <c r="H2" s="777" t="s">
        <v>1</v>
      </c>
      <c r="I2" s="777"/>
      <c r="J2" s="777"/>
      <c r="K2" s="777"/>
      <c r="L2" s="777" t="s">
        <v>230</v>
      </c>
      <c r="M2" s="777"/>
      <c r="N2" s="777"/>
      <c r="O2" s="777"/>
      <c r="P2" s="777"/>
      <c r="Q2" s="777"/>
      <c r="R2" s="777"/>
      <c r="S2" s="777"/>
      <c r="T2" s="777"/>
      <c r="U2" s="778"/>
    </row>
    <row r="3" spans="1:21 16364:16365" s="2" customFormat="1" ht="11.25" customHeight="1">
      <c r="A3" s="783"/>
      <c r="B3" s="780"/>
      <c r="C3" s="780"/>
      <c r="D3" s="779" t="s">
        <v>2</v>
      </c>
      <c r="E3" s="779"/>
      <c r="F3" s="779" t="s">
        <v>3</v>
      </c>
      <c r="G3" s="779"/>
      <c r="H3" s="779" t="s">
        <v>4</v>
      </c>
      <c r="I3" s="779"/>
      <c r="J3" s="779" t="s">
        <v>5</v>
      </c>
      <c r="K3" s="779"/>
      <c r="L3" s="777" t="s">
        <v>6</v>
      </c>
      <c r="M3" s="777"/>
      <c r="N3" s="777"/>
      <c r="O3" s="777"/>
      <c r="P3" s="779" t="s">
        <v>7</v>
      </c>
      <c r="Q3" s="779"/>
      <c r="R3" s="779" t="s">
        <v>8</v>
      </c>
      <c r="S3" s="779"/>
      <c r="T3" s="779" t="s">
        <v>9</v>
      </c>
      <c r="U3" s="785"/>
    </row>
    <row r="4" spans="1:21 16364:16365" s="2" customFormat="1" ht="12.75" customHeight="1">
      <c r="A4" s="783"/>
      <c r="B4" s="781"/>
      <c r="C4" s="781"/>
      <c r="D4" s="781"/>
      <c r="E4" s="781"/>
      <c r="F4" s="781"/>
      <c r="G4" s="781"/>
      <c r="H4" s="781"/>
      <c r="I4" s="781"/>
      <c r="J4" s="781"/>
      <c r="K4" s="781"/>
      <c r="L4" s="777" t="s">
        <v>10</v>
      </c>
      <c r="M4" s="777"/>
      <c r="N4" s="777" t="s">
        <v>11</v>
      </c>
      <c r="O4" s="777"/>
      <c r="P4" s="781"/>
      <c r="Q4" s="781"/>
      <c r="R4" s="781"/>
      <c r="S4" s="781"/>
      <c r="T4" s="781"/>
      <c r="U4" s="786"/>
    </row>
    <row r="5" spans="1:21 16364:16365" s="2" customFormat="1" ht="18.75" customHeight="1">
      <c r="A5" s="784"/>
      <c r="B5" s="34" t="s">
        <v>12</v>
      </c>
      <c r="C5" s="233" t="s">
        <v>167</v>
      </c>
      <c r="D5" s="34" t="s">
        <v>12</v>
      </c>
      <c r="E5" s="233" t="s">
        <v>167</v>
      </c>
      <c r="F5" s="34" t="s">
        <v>12</v>
      </c>
      <c r="G5" s="233" t="s">
        <v>167</v>
      </c>
      <c r="H5" s="34" t="s">
        <v>12</v>
      </c>
      <c r="I5" s="233" t="s">
        <v>167</v>
      </c>
      <c r="J5" s="34" t="s">
        <v>12</v>
      </c>
      <c r="K5" s="233" t="s">
        <v>167</v>
      </c>
      <c r="L5" s="34" t="s">
        <v>12</v>
      </c>
      <c r="M5" s="233" t="s">
        <v>167</v>
      </c>
      <c r="N5" s="34" t="s">
        <v>12</v>
      </c>
      <c r="O5" s="233" t="s">
        <v>167</v>
      </c>
      <c r="P5" s="34" t="s">
        <v>12</v>
      </c>
      <c r="Q5" s="233" t="s">
        <v>167</v>
      </c>
      <c r="R5" s="34" t="s">
        <v>12</v>
      </c>
      <c r="S5" s="233" t="s">
        <v>167</v>
      </c>
      <c r="T5" s="34" t="s">
        <v>12</v>
      </c>
      <c r="U5" s="233" t="s">
        <v>167</v>
      </c>
    </row>
    <row r="6" spans="1:21 16364:16365" s="33" customFormat="1" ht="11.25" customHeight="1">
      <c r="A6" s="110">
        <v>1</v>
      </c>
      <c r="B6" s="34">
        <v>2</v>
      </c>
      <c r="C6" s="34">
        <v>3</v>
      </c>
      <c r="D6" s="34">
        <v>4</v>
      </c>
      <c r="E6" s="34">
        <v>5</v>
      </c>
      <c r="F6" s="34">
        <v>6</v>
      </c>
      <c r="G6" s="34">
        <v>7</v>
      </c>
      <c r="H6" s="34">
        <v>8</v>
      </c>
      <c r="I6" s="34">
        <v>9</v>
      </c>
      <c r="J6" s="34">
        <v>10</v>
      </c>
      <c r="K6" s="34">
        <v>11</v>
      </c>
      <c r="L6" s="34">
        <v>12</v>
      </c>
      <c r="M6" s="34">
        <v>13</v>
      </c>
      <c r="N6" s="34">
        <v>14</v>
      </c>
      <c r="O6" s="34">
        <v>15</v>
      </c>
      <c r="P6" s="34">
        <v>16</v>
      </c>
      <c r="Q6" s="34">
        <v>17</v>
      </c>
      <c r="R6" s="34">
        <v>18</v>
      </c>
      <c r="S6" s="34">
        <v>19</v>
      </c>
      <c r="T6" s="34">
        <v>20</v>
      </c>
      <c r="U6" s="34">
        <v>21</v>
      </c>
      <c r="XEJ6" s="33" t="s">
        <v>0</v>
      </c>
    </row>
    <row r="7" spans="1:21 16364:16365">
      <c r="A7" s="193">
        <v>40269</v>
      </c>
      <c r="B7" s="35">
        <f>SUM(L7,N7,P7,R7,T7,)</f>
        <v>6</v>
      </c>
      <c r="C7" s="35">
        <f>SUM(M7,O7,Q7,S7,U7,)</f>
        <v>3978.6</v>
      </c>
      <c r="D7" s="35">
        <v>6</v>
      </c>
      <c r="E7" s="35">
        <v>3978.6</v>
      </c>
      <c r="F7" s="35">
        <v>0</v>
      </c>
      <c r="G7" s="35">
        <v>0</v>
      </c>
      <c r="H7" s="35">
        <v>0</v>
      </c>
      <c r="I7" s="35">
        <v>0</v>
      </c>
      <c r="J7" s="35">
        <v>6</v>
      </c>
      <c r="K7" s="35">
        <v>3978.6</v>
      </c>
      <c r="L7" s="35">
        <v>0</v>
      </c>
      <c r="M7" s="35">
        <v>0</v>
      </c>
      <c r="N7" s="35">
        <v>6</v>
      </c>
      <c r="O7" s="35">
        <v>3978.6</v>
      </c>
      <c r="P7" s="35">
        <v>0</v>
      </c>
      <c r="Q7" s="35">
        <v>0</v>
      </c>
      <c r="R7" s="35">
        <v>0</v>
      </c>
      <c r="S7" s="35">
        <v>0</v>
      </c>
      <c r="T7" s="35">
        <v>0</v>
      </c>
      <c r="U7" s="36">
        <v>0</v>
      </c>
      <c r="XEJ7" s="4">
        <v>3978</v>
      </c>
      <c r="XEK7" s="2">
        <f t="shared" ref="XEK7:XEK15" si="0">IF(ROUND(C7,0)=ROUND(XEJ7,0),"",1)</f>
        <v>1</v>
      </c>
    </row>
    <row r="8" spans="1:21 16364:16365">
      <c r="A8" s="193">
        <v>40299</v>
      </c>
      <c r="B8" s="35">
        <f t="shared" ref="B8:B15" si="1">SUM(L8,N8,P8,R8,T8,)</f>
        <v>2</v>
      </c>
      <c r="C8" s="35">
        <f t="shared" ref="C8:C15" si="2">SUM(M8,O8,Q8,S8,U8,)</f>
        <v>2986.8</v>
      </c>
      <c r="D8" s="35">
        <v>2</v>
      </c>
      <c r="E8" s="35">
        <v>2987</v>
      </c>
      <c r="F8" s="35">
        <v>0</v>
      </c>
      <c r="G8" s="35">
        <v>0</v>
      </c>
      <c r="H8" s="35">
        <v>1</v>
      </c>
      <c r="I8" s="35">
        <v>500</v>
      </c>
      <c r="J8" s="35">
        <v>1</v>
      </c>
      <c r="K8" s="35">
        <v>2486.8000000000002</v>
      </c>
      <c r="L8" s="35">
        <v>0</v>
      </c>
      <c r="M8" s="35">
        <v>0</v>
      </c>
      <c r="N8" s="35">
        <v>0</v>
      </c>
      <c r="O8" s="35">
        <v>0</v>
      </c>
      <c r="P8" s="35">
        <v>0</v>
      </c>
      <c r="Q8" s="35">
        <v>0</v>
      </c>
      <c r="R8" s="35">
        <v>1</v>
      </c>
      <c r="S8" s="35">
        <v>500</v>
      </c>
      <c r="T8" s="35">
        <v>1</v>
      </c>
      <c r="U8" s="36">
        <v>2486.8000000000002</v>
      </c>
      <c r="XEJ8" s="4">
        <v>2987</v>
      </c>
      <c r="XEK8" s="2" t="str">
        <f t="shared" si="0"/>
        <v/>
      </c>
    </row>
    <row r="9" spans="1:21 16364:16365">
      <c r="A9" s="193">
        <v>40330</v>
      </c>
      <c r="B9" s="35">
        <f t="shared" si="1"/>
        <v>7</v>
      </c>
      <c r="C9" s="35">
        <f t="shared" si="2"/>
        <v>2961.79</v>
      </c>
      <c r="D9" s="35">
        <v>3</v>
      </c>
      <c r="E9" s="35">
        <v>324.76</v>
      </c>
      <c r="F9" s="35">
        <v>4</v>
      </c>
      <c r="G9" s="35">
        <v>2637.03</v>
      </c>
      <c r="H9" s="35">
        <v>4</v>
      </c>
      <c r="I9" s="35">
        <v>2637.03</v>
      </c>
      <c r="J9" s="35">
        <v>3</v>
      </c>
      <c r="K9" s="35">
        <v>324.75999999999976</v>
      </c>
      <c r="L9" s="35">
        <v>0</v>
      </c>
      <c r="M9" s="35">
        <v>0</v>
      </c>
      <c r="N9" s="35">
        <v>7</v>
      </c>
      <c r="O9" s="35">
        <v>2961.79</v>
      </c>
      <c r="P9" s="35">
        <v>0</v>
      </c>
      <c r="Q9" s="35">
        <v>0</v>
      </c>
      <c r="R9" s="35">
        <v>0</v>
      </c>
      <c r="S9" s="35">
        <v>0</v>
      </c>
      <c r="T9" s="35">
        <v>0</v>
      </c>
      <c r="U9" s="36">
        <v>0</v>
      </c>
      <c r="XEJ9" s="4">
        <v>2962</v>
      </c>
      <c r="XEK9" s="2" t="str">
        <f t="shared" si="0"/>
        <v/>
      </c>
    </row>
    <row r="10" spans="1:21 16364:16365">
      <c r="A10" s="193">
        <v>40360</v>
      </c>
      <c r="B10" s="35">
        <f t="shared" si="1"/>
        <v>5</v>
      </c>
      <c r="C10" s="35">
        <f t="shared" si="2"/>
        <v>2961.87</v>
      </c>
      <c r="D10" s="35">
        <v>4</v>
      </c>
      <c r="E10" s="35">
        <v>2917.98</v>
      </c>
      <c r="F10" s="35">
        <v>1</v>
      </c>
      <c r="G10" s="35">
        <v>43.89</v>
      </c>
      <c r="H10" s="35">
        <v>1</v>
      </c>
      <c r="I10" s="35">
        <v>43.889999999999873</v>
      </c>
      <c r="J10" s="35">
        <v>4</v>
      </c>
      <c r="K10" s="35">
        <v>2917.98</v>
      </c>
      <c r="L10" s="35">
        <v>0</v>
      </c>
      <c r="M10" s="35">
        <v>0</v>
      </c>
      <c r="N10" s="35">
        <v>5</v>
      </c>
      <c r="O10" s="35">
        <v>2961.87</v>
      </c>
      <c r="P10" s="35">
        <v>0</v>
      </c>
      <c r="Q10" s="35">
        <v>0</v>
      </c>
      <c r="R10" s="35">
        <v>0</v>
      </c>
      <c r="S10" s="35">
        <v>0</v>
      </c>
      <c r="T10" s="35">
        <v>0</v>
      </c>
      <c r="U10" s="36">
        <v>0</v>
      </c>
      <c r="XEJ10" s="4">
        <v>2962</v>
      </c>
      <c r="XEK10" s="2" t="str">
        <f t="shared" si="0"/>
        <v/>
      </c>
    </row>
    <row r="11" spans="1:21 16364:16365">
      <c r="A11" s="193">
        <v>40391</v>
      </c>
      <c r="B11" s="35">
        <f t="shared" si="1"/>
        <v>7</v>
      </c>
      <c r="C11" s="35">
        <f t="shared" si="2"/>
        <v>1539.99</v>
      </c>
      <c r="D11" s="35">
        <v>3</v>
      </c>
      <c r="E11" s="35">
        <v>919.6</v>
      </c>
      <c r="F11" s="35">
        <v>4</v>
      </c>
      <c r="G11" s="35">
        <v>620</v>
      </c>
      <c r="H11" s="35">
        <v>4</v>
      </c>
      <c r="I11" s="35">
        <v>620.39</v>
      </c>
      <c r="J11" s="35">
        <v>3</v>
      </c>
      <c r="K11" s="35">
        <v>919.6</v>
      </c>
      <c r="L11" s="35">
        <v>0</v>
      </c>
      <c r="M11" s="35">
        <v>0</v>
      </c>
      <c r="N11" s="35">
        <v>6</v>
      </c>
      <c r="O11" s="35">
        <v>1049.72</v>
      </c>
      <c r="P11" s="35">
        <v>1</v>
      </c>
      <c r="Q11" s="35">
        <v>490.27</v>
      </c>
      <c r="R11" s="35">
        <v>0</v>
      </c>
      <c r="S11" s="35">
        <v>0</v>
      </c>
      <c r="T11" s="35">
        <v>0</v>
      </c>
      <c r="U11" s="36">
        <v>0</v>
      </c>
      <c r="XEJ11" s="4">
        <v>1540</v>
      </c>
      <c r="XEK11" s="2" t="str">
        <f t="shared" si="0"/>
        <v/>
      </c>
    </row>
    <row r="12" spans="1:21 16364:16365">
      <c r="A12" s="193">
        <v>40422</v>
      </c>
      <c r="B12" s="35">
        <f t="shared" si="1"/>
        <v>19</v>
      </c>
      <c r="C12" s="35">
        <f t="shared" si="2"/>
        <v>5286.75</v>
      </c>
      <c r="D12" s="35">
        <v>17</v>
      </c>
      <c r="E12" s="35">
        <v>4608.75</v>
      </c>
      <c r="F12" s="35">
        <v>2</v>
      </c>
      <c r="G12" s="35">
        <v>678</v>
      </c>
      <c r="H12" s="35">
        <v>3</v>
      </c>
      <c r="I12" s="35">
        <v>1162.2700000000004</v>
      </c>
      <c r="J12" s="35">
        <v>16</v>
      </c>
      <c r="K12" s="35">
        <v>4124.4799999999996</v>
      </c>
      <c r="L12" s="35">
        <v>0</v>
      </c>
      <c r="M12" s="35">
        <v>0</v>
      </c>
      <c r="N12" s="35">
        <v>18</v>
      </c>
      <c r="O12" s="35">
        <v>4802.4399999999996</v>
      </c>
      <c r="P12" s="35">
        <v>0</v>
      </c>
      <c r="Q12" s="35">
        <v>0</v>
      </c>
      <c r="R12" s="35">
        <v>1</v>
      </c>
      <c r="S12" s="35">
        <v>484.31</v>
      </c>
      <c r="T12" s="35">
        <v>0</v>
      </c>
      <c r="U12" s="36">
        <v>0</v>
      </c>
      <c r="XEJ12" s="4">
        <v>4803</v>
      </c>
      <c r="XEK12" s="2">
        <f t="shared" si="0"/>
        <v>1</v>
      </c>
    </row>
    <row r="13" spans="1:21 16364:16365">
      <c r="A13" s="193">
        <v>40461</v>
      </c>
      <c r="B13" s="35">
        <f t="shared" si="1"/>
        <v>7</v>
      </c>
      <c r="C13" s="35">
        <f t="shared" si="2"/>
        <v>18933.919999999998</v>
      </c>
      <c r="D13" s="35">
        <v>7</v>
      </c>
      <c r="E13" s="35">
        <v>18933.919999999998</v>
      </c>
      <c r="F13" s="35">
        <v>0</v>
      </c>
      <c r="G13" s="35">
        <v>0</v>
      </c>
      <c r="H13" s="35">
        <v>2</v>
      </c>
      <c r="I13" s="35">
        <v>1260.9199999999983</v>
      </c>
      <c r="J13" s="35">
        <v>5</v>
      </c>
      <c r="K13" s="35">
        <v>17673</v>
      </c>
      <c r="L13" s="35">
        <v>0</v>
      </c>
      <c r="M13" s="35">
        <v>0</v>
      </c>
      <c r="N13" s="35">
        <v>5</v>
      </c>
      <c r="O13" s="35">
        <v>17673.169999999998</v>
      </c>
      <c r="P13" s="35">
        <v>0</v>
      </c>
      <c r="Q13" s="35">
        <v>0</v>
      </c>
      <c r="R13" s="35">
        <v>2</v>
      </c>
      <c r="S13" s="35">
        <v>1260.75</v>
      </c>
      <c r="T13" s="35">
        <v>0</v>
      </c>
      <c r="U13" s="36">
        <v>0</v>
      </c>
      <c r="XEJ13" s="4">
        <v>19109</v>
      </c>
      <c r="XEK13" s="2">
        <f t="shared" si="0"/>
        <v>1</v>
      </c>
    </row>
    <row r="14" spans="1:21 16364:16365">
      <c r="A14" s="193">
        <v>40483</v>
      </c>
      <c r="B14" s="35">
        <f t="shared" si="1"/>
        <v>7</v>
      </c>
      <c r="C14" s="35">
        <f t="shared" si="2"/>
        <v>10273.65</v>
      </c>
      <c r="D14" s="35">
        <v>6</v>
      </c>
      <c r="E14" s="35">
        <v>10238.49</v>
      </c>
      <c r="F14" s="35">
        <v>1</v>
      </c>
      <c r="G14" s="35">
        <v>35.159999999999997</v>
      </c>
      <c r="H14" s="35">
        <v>1</v>
      </c>
      <c r="I14" s="35">
        <v>35.159999999999854</v>
      </c>
      <c r="J14" s="35">
        <v>6</v>
      </c>
      <c r="K14" s="35">
        <v>10238.49</v>
      </c>
      <c r="L14" s="35">
        <v>1</v>
      </c>
      <c r="M14" s="35">
        <v>35.159999999999997</v>
      </c>
      <c r="N14" s="35">
        <v>6</v>
      </c>
      <c r="O14" s="35">
        <v>10238.49</v>
      </c>
      <c r="P14" s="35">
        <v>0</v>
      </c>
      <c r="Q14" s="35">
        <v>0</v>
      </c>
      <c r="R14" s="35">
        <v>0</v>
      </c>
      <c r="S14" s="35">
        <v>0</v>
      </c>
      <c r="T14" s="35">
        <v>0</v>
      </c>
      <c r="U14" s="36">
        <v>0</v>
      </c>
      <c r="XEJ14" s="4">
        <v>10534</v>
      </c>
      <c r="XEK14" s="2">
        <f t="shared" si="0"/>
        <v>1</v>
      </c>
    </row>
    <row r="15" spans="1:21 16364:16365">
      <c r="A15" s="193">
        <v>40513</v>
      </c>
      <c r="B15" s="35">
        <f t="shared" si="1"/>
        <v>6</v>
      </c>
      <c r="C15" s="35">
        <f t="shared" si="2"/>
        <v>1556.67</v>
      </c>
      <c r="D15" s="35">
        <v>5</v>
      </c>
      <c r="E15" s="35">
        <v>1521.67</v>
      </c>
      <c r="F15" s="35">
        <v>1</v>
      </c>
      <c r="G15" s="35">
        <v>35</v>
      </c>
      <c r="H15" s="35">
        <v>1</v>
      </c>
      <c r="I15" s="35">
        <v>35</v>
      </c>
      <c r="J15" s="35">
        <v>5</v>
      </c>
      <c r="K15" s="35">
        <v>1521.67</v>
      </c>
      <c r="L15" s="35">
        <v>0</v>
      </c>
      <c r="M15" s="35">
        <v>0</v>
      </c>
      <c r="N15" s="35">
        <v>6</v>
      </c>
      <c r="O15" s="35">
        <v>1556.67</v>
      </c>
      <c r="P15" s="35">
        <v>0</v>
      </c>
      <c r="Q15" s="35">
        <v>0</v>
      </c>
      <c r="R15" s="35">
        <v>0</v>
      </c>
      <c r="S15" s="35">
        <v>0</v>
      </c>
      <c r="T15" s="35">
        <v>0</v>
      </c>
      <c r="U15" s="36">
        <v>0</v>
      </c>
      <c r="XEJ15" s="4">
        <v>1557</v>
      </c>
      <c r="XEK15" s="2" t="str">
        <f t="shared" si="0"/>
        <v/>
      </c>
    </row>
    <row r="16" spans="1:21 16364:16365">
      <c r="A16" s="193">
        <v>40544</v>
      </c>
      <c r="B16" s="35">
        <f t="shared" ref="B16:C18" si="3">SUM(L16,N16,P16,R16,T16,)</f>
        <v>5</v>
      </c>
      <c r="C16" s="35">
        <f t="shared" si="3"/>
        <v>4375.2299999999996</v>
      </c>
      <c r="D16" s="35">
        <v>4</v>
      </c>
      <c r="E16" s="35">
        <v>4373.67</v>
      </c>
      <c r="F16" s="35">
        <v>1</v>
      </c>
      <c r="G16" s="35">
        <v>1.56</v>
      </c>
      <c r="H16" s="35">
        <v>2</v>
      </c>
      <c r="I16" s="35">
        <v>758.84999999999945</v>
      </c>
      <c r="J16" s="35">
        <v>3</v>
      </c>
      <c r="K16" s="35">
        <v>3616.38</v>
      </c>
      <c r="L16" s="35">
        <v>0</v>
      </c>
      <c r="M16" s="35">
        <v>0</v>
      </c>
      <c r="N16" s="35">
        <v>4</v>
      </c>
      <c r="O16" s="35">
        <v>3617.94</v>
      </c>
      <c r="P16" s="35">
        <v>0</v>
      </c>
      <c r="Q16" s="35">
        <v>0</v>
      </c>
      <c r="R16" s="35">
        <v>1</v>
      </c>
      <c r="S16" s="35">
        <v>757.29</v>
      </c>
      <c r="T16" s="35">
        <v>0</v>
      </c>
      <c r="U16" s="36">
        <v>0</v>
      </c>
      <c r="XEK16" s="2"/>
    </row>
    <row r="17" spans="1:25 16365:16365">
      <c r="A17" s="193">
        <v>40575</v>
      </c>
      <c r="B17" s="35">
        <f t="shared" si="3"/>
        <v>10</v>
      </c>
      <c r="C17" s="35">
        <f t="shared" si="3"/>
        <v>7190.86</v>
      </c>
      <c r="D17" s="35">
        <v>8</v>
      </c>
      <c r="E17" s="35">
        <v>6718.2699999999995</v>
      </c>
      <c r="F17" s="35">
        <v>2</v>
      </c>
      <c r="G17" s="35">
        <v>472.59</v>
      </c>
      <c r="H17" s="35">
        <v>7</v>
      </c>
      <c r="I17" s="35">
        <v>6921.41</v>
      </c>
      <c r="J17" s="35">
        <v>3</v>
      </c>
      <c r="K17" s="35">
        <v>269.45</v>
      </c>
      <c r="L17" s="35">
        <v>1</v>
      </c>
      <c r="M17" s="35">
        <v>15.05</v>
      </c>
      <c r="N17" s="35">
        <v>4</v>
      </c>
      <c r="O17" s="35">
        <v>726.99</v>
      </c>
      <c r="P17" s="35">
        <v>0</v>
      </c>
      <c r="Q17" s="35">
        <v>0</v>
      </c>
      <c r="R17" s="35">
        <v>5</v>
      </c>
      <c r="S17" s="35">
        <v>6448.82</v>
      </c>
      <c r="T17" s="35">
        <v>0</v>
      </c>
      <c r="U17" s="36">
        <v>0</v>
      </c>
      <c r="XEK17" s="2"/>
    </row>
    <row r="18" spans="1:25 16365:16365">
      <c r="A18" s="193">
        <v>40603</v>
      </c>
      <c r="B18" s="35">
        <f t="shared" si="3"/>
        <v>10</v>
      </c>
      <c r="C18" s="35">
        <f t="shared" si="3"/>
        <v>5562.3899999999994</v>
      </c>
      <c r="D18" s="35">
        <v>3</v>
      </c>
      <c r="E18" s="35">
        <v>582.44000000000005</v>
      </c>
      <c r="F18" s="35">
        <v>7</v>
      </c>
      <c r="G18" s="35">
        <v>4979.95</v>
      </c>
      <c r="H18" s="35">
        <v>11</v>
      </c>
      <c r="I18" s="35">
        <v>5931.78</v>
      </c>
      <c r="J18" s="35">
        <v>3</v>
      </c>
      <c r="K18" s="35">
        <v>582.44000000000005</v>
      </c>
      <c r="L18" s="35">
        <v>0</v>
      </c>
      <c r="M18" s="35">
        <v>0</v>
      </c>
      <c r="N18" s="35">
        <v>10</v>
      </c>
      <c r="O18" s="35">
        <v>5562.3899999999994</v>
      </c>
      <c r="P18" s="35">
        <v>0</v>
      </c>
      <c r="Q18" s="35">
        <v>0</v>
      </c>
      <c r="R18" s="35">
        <v>0</v>
      </c>
      <c r="S18" s="35">
        <v>0</v>
      </c>
      <c r="T18" s="35">
        <v>0</v>
      </c>
      <c r="U18" s="36">
        <v>0</v>
      </c>
      <c r="XEK18" s="2"/>
    </row>
    <row r="19" spans="1:25 16365:16365">
      <c r="A19" s="193">
        <v>40634</v>
      </c>
      <c r="B19" s="35">
        <v>6</v>
      </c>
      <c r="C19" s="35">
        <v>2023.49</v>
      </c>
      <c r="D19" s="35">
        <v>6</v>
      </c>
      <c r="E19" s="35">
        <v>2023.49</v>
      </c>
      <c r="F19" s="35">
        <v>0</v>
      </c>
      <c r="G19" s="35">
        <v>0</v>
      </c>
      <c r="H19" s="35">
        <v>0</v>
      </c>
      <c r="I19" s="35">
        <v>0</v>
      </c>
      <c r="J19" s="35">
        <v>6</v>
      </c>
      <c r="K19" s="35">
        <v>2023.49</v>
      </c>
      <c r="L19" s="35">
        <v>0</v>
      </c>
      <c r="M19" s="35">
        <v>0</v>
      </c>
      <c r="N19" s="35">
        <v>6</v>
      </c>
      <c r="O19" s="35">
        <v>2023.49</v>
      </c>
      <c r="P19" s="35">
        <v>0</v>
      </c>
      <c r="Q19" s="35">
        <v>0</v>
      </c>
      <c r="R19" s="35">
        <v>0</v>
      </c>
      <c r="S19" s="35">
        <v>0</v>
      </c>
      <c r="T19" s="35">
        <v>0</v>
      </c>
      <c r="U19" s="36">
        <v>0</v>
      </c>
      <c r="XEK19" s="2"/>
    </row>
    <row r="20" spans="1:25 16365:16365">
      <c r="A20" s="193">
        <v>40664</v>
      </c>
      <c r="B20" s="35">
        <v>5</v>
      </c>
      <c r="C20" s="35">
        <v>4781.1000000000004</v>
      </c>
      <c r="D20" s="35">
        <v>5</v>
      </c>
      <c r="E20" s="35">
        <v>4781.1000000000004</v>
      </c>
      <c r="F20" s="35">
        <v>0</v>
      </c>
      <c r="G20" s="35">
        <v>0</v>
      </c>
      <c r="H20" s="35">
        <v>1</v>
      </c>
      <c r="I20" s="35">
        <v>4578.2</v>
      </c>
      <c r="J20" s="35">
        <v>4</v>
      </c>
      <c r="K20" s="35">
        <v>202.9</v>
      </c>
      <c r="L20" s="35">
        <v>0</v>
      </c>
      <c r="M20" s="35">
        <v>0</v>
      </c>
      <c r="N20" s="35">
        <v>5</v>
      </c>
      <c r="O20" s="35">
        <v>4781.1000000000004</v>
      </c>
      <c r="P20" s="35">
        <v>0</v>
      </c>
      <c r="Q20" s="35">
        <v>0</v>
      </c>
      <c r="R20" s="35">
        <v>0</v>
      </c>
      <c r="S20" s="35">
        <v>0</v>
      </c>
      <c r="T20" s="35">
        <v>0</v>
      </c>
      <c r="U20" s="36">
        <v>0</v>
      </c>
      <c r="XEK20" s="2"/>
    </row>
    <row r="21" spans="1:25 16365:16365">
      <c r="A21" s="193">
        <v>40695</v>
      </c>
      <c r="B21" s="35">
        <v>7</v>
      </c>
      <c r="C21" s="35">
        <v>1195.6199999999999</v>
      </c>
      <c r="D21" s="35">
        <v>4</v>
      </c>
      <c r="E21" s="35">
        <v>1140.57</v>
      </c>
      <c r="F21" s="35">
        <v>3</v>
      </c>
      <c r="G21" s="35">
        <v>55.05</v>
      </c>
      <c r="H21" s="35">
        <v>4</v>
      </c>
      <c r="I21" s="35">
        <v>1055.05</v>
      </c>
      <c r="J21" s="35">
        <v>3</v>
      </c>
      <c r="K21" s="35">
        <v>140.57</v>
      </c>
      <c r="L21" s="35">
        <v>2</v>
      </c>
      <c r="M21" s="35">
        <v>85.78</v>
      </c>
      <c r="N21" s="35">
        <v>4</v>
      </c>
      <c r="O21" s="35">
        <v>109.84</v>
      </c>
      <c r="P21" s="35">
        <v>0</v>
      </c>
      <c r="Q21" s="35">
        <v>0</v>
      </c>
      <c r="R21" s="35">
        <v>1</v>
      </c>
      <c r="S21" s="35">
        <v>1000</v>
      </c>
      <c r="T21" s="35">
        <v>0</v>
      </c>
      <c r="U21" s="36">
        <v>0</v>
      </c>
      <c r="XEK21" s="2"/>
    </row>
    <row r="22" spans="1:25 16365:16365">
      <c r="A22" s="193">
        <v>40725</v>
      </c>
      <c r="B22" s="35">
        <v>5</v>
      </c>
      <c r="C22" s="35">
        <v>1446.94</v>
      </c>
      <c r="D22" s="35">
        <v>3</v>
      </c>
      <c r="E22" s="35">
        <v>1382</v>
      </c>
      <c r="F22" s="35">
        <v>2</v>
      </c>
      <c r="G22" s="35">
        <v>64.94</v>
      </c>
      <c r="H22" s="35">
        <v>2</v>
      </c>
      <c r="I22" s="35">
        <v>64.94</v>
      </c>
      <c r="J22" s="35">
        <v>3</v>
      </c>
      <c r="K22" s="35">
        <v>1382</v>
      </c>
      <c r="L22" s="35">
        <v>1</v>
      </c>
      <c r="M22" s="35">
        <v>12.94</v>
      </c>
      <c r="N22" s="35">
        <v>4</v>
      </c>
      <c r="O22" s="35">
        <v>1434</v>
      </c>
      <c r="P22" s="35">
        <v>0</v>
      </c>
      <c r="Q22" s="35">
        <v>0</v>
      </c>
      <c r="R22" s="35">
        <v>0</v>
      </c>
      <c r="S22" s="35">
        <v>0</v>
      </c>
      <c r="T22" s="35">
        <v>0</v>
      </c>
      <c r="U22" s="36">
        <v>0</v>
      </c>
      <c r="XEK22" s="2"/>
    </row>
    <row r="23" spans="1:25 16365:16365">
      <c r="A23" s="193">
        <v>40766</v>
      </c>
      <c r="B23" s="35">
        <v>11</v>
      </c>
      <c r="C23" s="35">
        <v>3558.9799999999996</v>
      </c>
      <c r="D23" s="35">
        <v>8</v>
      </c>
      <c r="E23" s="35">
        <v>3239.95</v>
      </c>
      <c r="F23" s="35">
        <v>3</v>
      </c>
      <c r="G23" s="35">
        <v>319.02999999999997</v>
      </c>
      <c r="H23" s="35">
        <v>7</v>
      </c>
      <c r="I23" s="35">
        <v>2953.92</v>
      </c>
      <c r="J23" s="35">
        <v>4</v>
      </c>
      <c r="K23" s="35">
        <v>605.05999999999995</v>
      </c>
      <c r="L23" s="35">
        <v>0</v>
      </c>
      <c r="M23" s="35">
        <v>0</v>
      </c>
      <c r="N23" s="35">
        <v>7</v>
      </c>
      <c r="O23" s="35">
        <v>924.09</v>
      </c>
      <c r="P23" s="35">
        <v>0</v>
      </c>
      <c r="Q23" s="35">
        <v>0</v>
      </c>
      <c r="R23" s="35">
        <v>4</v>
      </c>
      <c r="S23" s="35">
        <v>2634.89</v>
      </c>
      <c r="T23" s="35">
        <v>0</v>
      </c>
      <c r="U23" s="36">
        <v>0</v>
      </c>
      <c r="XEK23" s="2"/>
    </row>
    <row r="24" spans="1:25 16365:16365">
      <c r="A24" s="193">
        <v>40797</v>
      </c>
      <c r="B24" s="35">
        <v>13</v>
      </c>
      <c r="C24" s="35">
        <v>3124.78</v>
      </c>
      <c r="D24" s="35">
        <v>11</v>
      </c>
      <c r="E24" s="35">
        <v>1476.2200000000003</v>
      </c>
      <c r="F24" s="35">
        <v>2</v>
      </c>
      <c r="G24" s="35">
        <v>1648.56</v>
      </c>
      <c r="H24" s="35">
        <v>4</v>
      </c>
      <c r="I24" s="35">
        <v>2498</v>
      </c>
      <c r="J24" s="35">
        <v>9</v>
      </c>
      <c r="K24" s="35">
        <v>626.78</v>
      </c>
      <c r="L24" s="35">
        <v>0</v>
      </c>
      <c r="M24" s="35">
        <v>0</v>
      </c>
      <c r="N24" s="35">
        <v>11</v>
      </c>
      <c r="O24" s="35">
        <v>2275.34</v>
      </c>
      <c r="P24" s="35">
        <v>0</v>
      </c>
      <c r="Q24" s="35">
        <v>0</v>
      </c>
      <c r="R24" s="35">
        <v>2</v>
      </c>
      <c r="S24" s="35">
        <v>849.44</v>
      </c>
      <c r="T24" s="35">
        <v>0</v>
      </c>
      <c r="U24" s="36">
        <v>0</v>
      </c>
      <c r="XEK24" s="2"/>
    </row>
    <row r="25" spans="1:25 16365:16365">
      <c r="A25" s="193">
        <v>40827</v>
      </c>
      <c r="B25" s="35">
        <v>0</v>
      </c>
      <c r="C25" s="35">
        <v>0</v>
      </c>
      <c r="D25" s="35">
        <v>0</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6">
        <v>0</v>
      </c>
      <c r="XEK25" s="2"/>
    </row>
    <row r="26" spans="1:25 16365:16365">
      <c r="A26" s="193">
        <v>40858</v>
      </c>
      <c r="B26" s="35">
        <v>2</v>
      </c>
      <c r="C26" s="35">
        <v>1062.03</v>
      </c>
      <c r="D26" s="35">
        <v>2</v>
      </c>
      <c r="E26" s="35">
        <v>1062.03</v>
      </c>
      <c r="F26" s="35">
        <v>0</v>
      </c>
      <c r="G26" s="35">
        <v>0</v>
      </c>
      <c r="H26" s="35">
        <v>2</v>
      </c>
      <c r="I26" s="35">
        <v>1062.03</v>
      </c>
      <c r="J26" s="35">
        <v>0</v>
      </c>
      <c r="K26" s="35">
        <v>0</v>
      </c>
      <c r="L26" s="35">
        <v>0</v>
      </c>
      <c r="M26" s="35">
        <v>0</v>
      </c>
      <c r="N26" s="35">
        <v>0</v>
      </c>
      <c r="O26" s="35">
        <v>0</v>
      </c>
      <c r="P26" s="35">
        <v>0</v>
      </c>
      <c r="Q26" s="35">
        <v>0</v>
      </c>
      <c r="R26" s="35">
        <v>2</v>
      </c>
      <c r="S26" s="35">
        <v>1062.03</v>
      </c>
      <c r="T26" s="35">
        <v>0</v>
      </c>
      <c r="U26" s="36">
        <v>0</v>
      </c>
      <c r="XEK26" s="2"/>
    </row>
    <row r="27" spans="1:25 16365:16365">
      <c r="A27" s="193">
        <v>40888</v>
      </c>
      <c r="B27" s="35">
        <v>3</v>
      </c>
      <c r="C27" s="35">
        <v>14492.45</v>
      </c>
      <c r="D27" s="35">
        <v>3</v>
      </c>
      <c r="E27" s="35">
        <v>14492.45</v>
      </c>
      <c r="F27" s="35">
        <v>0</v>
      </c>
      <c r="G27" s="35">
        <v>0</v>
      </c>
      <c r="H27" s="35">
        <v>3</v>
      </c>
      <c r="I27" s="35">
        <v>14492.45</v>
      </c>
      <c r="J27" s="35">
        <v>0</v>
      </c>
      <c r="K27" s="35">
        <v>0</v>
      </c>
      <c r="L27" s="35">
        <v>0</v>
      </c>
      <c r="M27" s="35">
        <v>0</v>
      </c>
      <c r="N27" s="35">
        <v>0</v>
      </c>
      <c r="O27" s="35">
        <v>0</v>
      </c>
      <c r="P27" s="35">
        <v>0</v>
      </c>
      <c r="Q27" s="35">
        <v>0</v>
      </c>
      <c r="R27" s="35">
        <v>3</v>
      </c>
      <c r="S27" s="35">
        <v>14492.45</v>
      </c>
      <c r="T27" s="35">
        <v>0</v>
      </c>
      <c r="U27" s="36">
        <v>0</v>
      </c>
      <c r="XEK27" s="2"/>
    </row>
    <row r="28" spans="1:25 16365:16365">
      <c r="A28" s="201">
        <v>40919</v>
      </c>
      <c r="B28" s="35">
        <v>4</v>
      </c>
      <c r="C28" s="35">
        <f>E28+G28</f>
        <v>12108</v>
      </c>
      <c r="D28" s="35">
        <v>4</v>
      </c>
      <c r="E28" s="35">
        <v>12108</v>
      </c>
      <c r="F28" s="35">
        <v>0</v>
      </c>
      <c r="G28" s="35">
        <v>0</v>
      </c>
      <c r="H28" s="35">
        <v>4</v>
      </c>
      <c r="I28" s="35">
        <v>12108.12</v>
      </c>
      <c r="J28" s="35">
        <v>0</v>
      </c>
      <c r="K28" s="35">
        <v>0</v>
      </c>
      <c r="L28" s="35">
        <v>0</v>
      </c>
      <c r="M28" s="35">
        <v>0</v>
      </c>
      <c r="N28" s="35">
        <v>0</v>
      </c>
      <c r="O28" s="35">
        <v>0</v>
      </c>
      <c r="P28" s="35">
        <v>0</v>
      </c>
      <c r="Q28" s="35">
        <v>0</v>
      </c>
      <c r="R28" s="35">
        <v>4</v>
      </c>
      <c r="S28" s="35">
        <v>12108.12</v>
      </c>
      <c r="T28" s="35">
        <v>0</v>
      </c>
      <c r="U28" s="36">
        <v>0</v>
      </c>
      <c r="XEK28" s="2"/>
    </row>
    <row r="29" spans="1:25 16365:16365">
      <c r="A29" s="201">
        <v>40950</v>
      </c>
      <c r="B29" s="35">
        <v>5</v>
      </c>
      <c r="C29" s="35">
        <f t="shared" ref="C29:C38" si="4">E29+G29</f>
        <v>791.79000000000008</v>
      </c>
      <c r="D29" s="35">
        <v>2</v>
      </c>
      <c r="E29" s="35">
        <v>672.16000000000008</v>
      </c>
      <c r="F29" s="35">
        <v>3</v>
      </c>
      <c r="G29" s="35">
        <v>119.63</v>
      </c>
      <c r="H29" s="35">
        <v>3</v>
      </c>
      <c r="I29" s="35">
        <v>119.63</v>
      </c>
      <c r="J29" s="35">
        <v>2</v>
      </c>
      <c r="K29" s="35">
        <v>672.16</v>
      </c>
      <c r="L29" s="35">
        <v>1</v>
      </c>
      <c r="M29" s="35">
        <v>5.35</v>
      </c>
      <c r="N29" s="35">
        <v>4</v>
      </c>
      <c r="O29" s="35">
        <v>786.44</v>
      </c>
      <c r="P29" s="35">
        <v>0</v>
      </c>
      <c r="Q29" s="35">
        <v>0</v>
      </c>
      <c r="R29" s="35">
        <v>0</v>
      </c>
      <c r="S29" s="35">
        <v>0</v>
      </c>
      <c r="T29" s="35">
        <v>0</v>
      </c>
      <c r="U29" s="36">
        <v>0</v>
      </c>
      <c r="XEK29" s="2"/>
    </row>
    <row r="30" spans="1:25 16365:16365">
      <c r="A30" s="201">
        <v>40980</v>
      </c>
      <c r="B30" s="35">
        <v>9</v>
      </c>
      <c r="C30" s="35">
        <f t="shared" si="4"/>
        <v>3857.5999999999995</v>
      </c>
      <c r="D30" s="35">
        <v>6</v>
      </c>
      <c r="E30" s="35">
        <v>3689.8599999999997</v>
      </c>
      <c r="F30" s="35">
        <v>3</v>
      </c>
      <c r="G30" s="35">
        <v>167.74</v>
      </c>
      <c r="H30" s="35">
        <v>6</v>
      </c>
      <c r="I30" s="35">
        <v>3606.6499999999996</v>
      </c>
      <c r="J30" s="35">
        <v>3</v>
      </c>
      <c r="K30" s="35">
        <v>250.95</v>
      </c>
      <c r="L30" s="35">
        <v>0</v>
      </c>
      <c r="M30" s="35">
        <v>0</v>
      </c>
      <c r="N30" s="35">
        <v>6</v>
      </c>
      <c r="O30" s="35">
        <v>418.69</v>
      </c>
      <c r="P30" s="35">
        <v>0</v>
      </c>
      <c r="Q30" s="35">
        <v>0</v>
      </c>
      <c r="R30" s="35">
        <v>3</v>
      </c>
      <c r="S30" s="35">
        <v>3438.91</v>
      </c>
      <c r="T30" s="35">
        <v>0</v>
      </c>
      <c r="U30" s="36">
        <v>0</v>
      </c>
      <c r="V30" s="322"/>
      <c r="W30" s="322"/>
      <c r="X30" s="322"/>
      <c r="Y30" s="322"/>
      <c r="XEK30" s="2"/>
    </row>
    <row r="31" spans="1:25 16365:16365">
      <c r="A31" s="201">
        <v>41011</v>
      </c>
      <c r="B31" s="35">
        <v>1</v>
      </c>
      <c r="C31" s="35">
        <f t="shared" si="4"/>
        <v>200</v>
      </c>
      <c r="D31" s="35">
        <v>1</v>
      </c>
      <c r="E31" s="35">
        <v>200</v>
      </c>
      <c r="F31" s="35">
        <v>0</v>
      </c>
      <c r="G31" s="35">
        <v>0</v>
      </c>
      <c r="H31" s="35">
        <v>0</v>
      </c>
      <c r="I31" s="35">
        <v>0</v>
      </c>
      <c r="J31" s="35">
        <v>1</v>
      </c>
      <c r="K31" s="35">
        <v>200</v>
      </c>
      <c r="L31" s="35">
        <v>0</v>
      </c>
      <c r="M31" s="35">
        <v>0</v>
      </c>
      <c r="N31" s="35">
        <v>1</v>
      </c>
      <c r="O31" s="35">
        <v>200</v>
      </c>
      <c r="P31" s="35">
        <v>0</v>
      </c>
      <c r="Q31" s="35">
        <v>0</v>
      </c>
      <c r="R31" s="35">
        <v>0</v>
      </c>
      <c r="S31" s="35">
        <v>0</v>
      </c>
      <c r="T31" s="35">
        <v>0</v>
      </c>
      <c r="U31" s="36">
        <v>0</v>
      </c>
      <c r="XEK31" s="2"/>
    </row>
    <row r="32" spans="1:25 16365:16365">
      <c r="A32" s="201">
        <v>41041</v>
      </c>
      <c r="B32" s="35">
        <v>4</v>
      </c>
      <c r="C32" s="35">
        <f t="shared" si="4"/>
        <v>245.98000000000002</v>
      </c>
      <c r="D32" s="35">
        <v>2</v>
      </c>
      <c r="E32" s="35">
        <v>188.09</v>
      </c>
      <c r="F32" s="35">
        <v>2</v>
      </c>
      <c r="G32" s="35">
        <v>57.89</v>
      </c>
      <c r="H32" s="35">
        <v>2</v>
      </c>
      <c r="I32" s="35">
        <v>57.89</v>
      </c>
      <c r="J32" s="35">
        <v>2</v>
      </c>
      <c r="K32" s="35">
        <v>188.09</v>
      </c>
      <c r="L32" s="35">
        <v>0</v>
      </c>
      <c r="M32" s="35">
        <v>0</v>
      </c>
      <c r="N32" s="35">
        <v>4</v>
      </c>
      <c r="O32" s="35">
        <v>245.98</v>
      </c>
      <c r="P32" s="35">
        <v>0</v>
      </c>
      <c r="Q32" s="35">
        <v>0</v>
      </c>
      <c r="R32" s="35">
        <v>0</v>
      </c>
      <c r="S32" s="35">
        <v>0</v>
      </c>
      <c r="T32" s="35">
        <v>0</v>
      </c>
      <c r="U32" s="36">
        <v>0</v>
      </c>
      <c r="XEK32" s="2"/>
    </row>
    <row r="33" spans="1:21 16365:16365">
      <c r="A33" s="201">
        <v>41072</v>
      </c>
      <c r="B33" s="35">
        <v>2</v>
      </c>
      <c r="C33" s="35">
        <f t="shared" si="4"/>
        <v>63</v>
      </c>
      <c r="D33" s="35">
        <v>2</v>
      </c>
      <c r="E33" s="35">
        <v>63</v>
      </c>
      <c r="F33" s="35">
        <v>0</v>
      </c>
      <c r="G33" s="35">
        <v>0</v>
      </c>
      <c r="H33" s="35">
        <v>0</v>
      </c>
      <c r="I33" s="35">
        <v>0</v>
      </c>
      <c r="J33" s="35">
        <v>2</v>
      </c>
      <c r="K33" s="35">
        <v>63</v>
      </c>
      <c r="L33" s="35">
        <v>0</v>
      </c>
      <c r="M33" s="35">
        <v>0</v>
      </c>
      <c r="N33" s="35">
        <v>2</v>
      </c>
      <c r="O33" s="35">
        <v>63</v>
      </c>
      <c r="P33" s="35">
        <v>0</v>
      </c>
      <c r="Q33" s="35">
        <v>0</v>
      </c>
      <c r="R33" s="35">
        <v>0</v>
      </c>
      <c r="S33" s="35">
        <v>0</v>
      </c>
      <c r="T33" s="35">
        <v>0</v>
      </c>
      <c r="U33" s="36">
        <v>0</v>
      </c>
      <c r="XEK33" s="2"/>
    </row>
    <row r="34" spans="1:21 16365:16365">
      <c r="A34" s="201">
        <v>41102</v>
      </c>
      <c r="B34" s="35">
        <v>4</v>
      </c>
      <c r="C34" s="35">
        <f t="shared" si="4"/>
        <v>618.5</v>
      </c>
      <c r="D34" s="35">
        <v>3</v>
      </c>
      <c r="E34" s="35">
        <v>609.15</v>
      </c>
      <c r="F34" s="35">
        <v>1</v>
      </c>
      <c r="G34" s="35">
        <v>9.35</v>
      </c>
      <c r="H34" s="35">
        <v>2</v>
      </c>
      <c r="I34" s="35">
        <v>609</v>
      </c>
      <c r="J34" s="35">
        <v>2</v>
      </c>
      <c r="K34" s="35">
        <v>9.15</v>
      </c>
      <c r="L34" s="35">
        <v>0</v>
      </c>
      <c r="M34" s="35">
        <v>0</v>
      </c>
      <c r="N34" s="35">
        <v>3</v>
      </c>
      <c r="O34" s="35">
        <v>18.5</v>
      </c>
      <c r="P34" s="35">
        <v>0</v>
      </c>
      <c r="Q34" s="35">
        <v>0</v>
      </c>
      <c r="R34" s="35">
        <v>1</v>
      </c>
      <c r="S34" s="35">
        <v>600</v>
      </c>
      <c r="T34" s="35">
        <v>0</v>
      </c>
      <c r="U34" s="36">
        <v>0</v>
      </c>
      <c r="XEK34" s="2"/>
    </row>
    <row r="35" spans="1:21 16365:16365">
      <c r="A35" s="201">
        <v>41133</v>
      </c>
      <c r="B35" s="35">
        <v>2</v>
      </c>
      <c r="C35" s="35">
        <f t="shared" si="4"/>
        <v>12.36</v>
      </c>
      <c r="D35" s="35">
        <v>2</v>
      </c>
      <c r="E35" s="35">
        <v>12.36</v>
      </c>
      <c r="F35" s="35">
        <v>0</v>
      </c>
      <c r="G35" s="35">
        <v>0</v>
      </c>
      <c r="H35" s="35">
        <v>0</v>
      </c>
      <c r="I35" s="35">
        <v>0</v>
      </c>
      <c r="J35" s="35">
        <v>2</v>
      </c>
      <c r="K35" s="35">
        <v>12.360999999999997</v>
      </c>
      <c r="L35" s="35">
        <v>0</v>
      </c>
      <c r="M35" s="35">
        <v>0</v>
      </c>
      <c r="N35" s="35">
        <v>2</v>
      </c>
      <c r="O35" s="35">
        <v>12.36</v>
      </c>
      <c r="P35" s="35">
        <v>0</v>
      </c>
      <c r="Q35" s="35">
        <v>0</v>
      </c>
      <c r="R35" s="35">
        <v>0</v>
      </c>
      <c r="S35" s="35">
        <v>0</v>
      </c>
      <c r="T35" s="35">
        <v>0</v>
      </c>
      <c r="U35" s="36">
        <v>0</v>
      </c>
      <c r="XEK35" s="2"/>
    </row>
    <row r="36" spans="1:21 16365:16365">
      <c r="A36" s="201">
        <v>41164</v>
      </c>
      <c r="B36" s="35">
        <v>16</v>
      </c>
      <c r="C36" s="35">
        <f t="shared" si="4"/>
        <v>8335.2379999999994</v>
      </c>
      <c r="D36" s="35">
        <v>9</v>
      </c>
      <c r="E36" s="35">
        <v>1653.24</v>
      </c>
      <c r="F36" s="35">
        <v>7</v>
      </c>
      <c r="G36" s="35">
        <v>6681.9979999999996</v>
      </c>
      <c r="H36" s="35">
        <v>12</v>
      </c>
      <c r="I36" s="35">
        <v>8299.380000000001</v>
      </c>
      <c r="J36" s="35">
        <v>4</v>
      </c>
      <c r="K36" s="35">
        <v>35.86</v>
      </c>
      <c r="L36" s="35">
        <v>3</v>
      </c>
      <c r="M36" s="35">
        <v>20.315000000000001</v>
      </c>
      <c r="N36" s="35">
        <v>8</v>
      </c>
      <c r="O36" s="35">
        <v>6697.54</v>
      </c>
      <c r="P36" s="35">
        <v>0</v>
      </c>
      <c r="Q36" s="35">
        <v>0</v>
      </c>
      <c r="R36" s="35">
        <v>5</v>
      </c>
      <c r="S36" s="35">
        <v>1617.38</v>
      </c>
      <c r="T36" s="35">
        <v>0</v>
      </c>
      <c r="U36" s="36">
        <v>0</v>
      </c>
      <c r="XEK36" s="2"/>
    </row>
    <row r="37" spans="1:21 16365:16365">
      <c r="A37" s="201">
        <v>41194</v>
      </c>
      <c r="B37" s="35">
        <v>1</v>
      </c>
      <c r="C37" s="35">
        <f t="shared" si="4"/>
        <v>8.56</v>
      </c>
      <c r="D37" s="35">
        <v>1</v>
      </c>
      <c r="E37" s="35">
        <v>8.56</v>
      </c>
      <c r="F37" s="35">
        <v>0</v>
      </c>
      <c r="G37" s="35">
        <v>0</v>
      </c>
      <c r="H37" s="35">
        <v>0</v>
      </c>
      <c r="I37" s="35">
        <v>0</v>
      </c>
      <c r="J37" s="35">
        <v>1</v>
      </c>
      <c r="K37" s="35">
        <v>8.56</v>
      </c>
      <c r="L37" s="35">
        <v>0</v>
      </c>
      <c r="M37" s="35">
        <v>0</v>
      </c>
      <c r="N37" s="35">
        <v>1</v>
      </c>
      <c r="O37" s="35">
        <v>8.56</v>
      </c>
      <c r="P37" s="35">
        <v>0</v>
      </c>
      <c r="Q37" s="35">
        <v>0</v>
      </c>
      <c r="R37" s="35">
        <v>0</v>
      </c>
      <c r="S37" s="35">
        <v>0</v>
      </c>
      <c r="T37" s="35">
        <v>0</v>
      </c>
      <c r="U37" s="36">
        <v>0</v>
      </c>
      <c r="XEK37" s="2"/>
    </row>
    <row r="38" spans="1:21 16365:16365">
      <c r="A38" s="201">
        <v>41225</v>
      </c>
      <c r="B38" s="35">
        <v>1</v>
      </c>
      <c r="C38" s="35">
        <f t="shared" si="4"/>
        <v>179.5</v>
      </c>
      <c r="D38" s="35">
        <v>1</v>
      </c>
      <c r="E38" s="35">
        <v>179.5</v>
      </c>
      <c r="F38" s="35">
        <v>0</v>
      </c>
      <c r="G38" s="35">
        <v>0</v>
      </c>
      <c r="H38" s="35">
        <v>0</v>
      </c>
      <c r="I38" s="35">
        <v>0</v>
      </c>
      <c r="J38" s="35">
        <v>1</v>
      </c>
      <c r="K38" s="35">
        <v>179.5</v>
      </c>
      <c r="L38" s="35">
        <v>0</v>
      </c>
      <c r="M38" s="35">
        <v>0</v>
      </c>
      <c r="N38" s="35">
        <v>1</v>
      </c>
      <c r="O38" s="35">
        <v>179.5</v>
      </c>
      <c r="P38" s="35">
        <v>0</v>
      </c>
      <c r="Q38" s="35">
        <v>0</v>
      </c>
      <c r="R38" s="35">
        <v>0</v>
      </c>
      <c r="S38" s="35">
        <v>0</v>
      </c>
      <c r="T38" s="35">
        <v>0</v>
      </c>
      <c r="U38" s="36">
        <v>0</v>
      </c>
      <c r="XEK38" s="2"/>
    </row>
    <row r="39" spans="1:21 16365:16365">
      <c r="A39" s="201">
        <v>41255</v>
      </c>
      <c r="B39" s="35">
        <v>9</v>
      </c>
      <c r="C39" s="35">
        <v>11205.52</v>
      </c>
      <c r="D39" s="35">
        <v>8</v>
      </c>
      <c r="E39" s="35">
        <v>10947.54</v>
      </c>
      <c r="F39" s="35">
        <v>1</v>
      </c>
      <c r="G39" s="35">
        <v>257.98</v>
      </c>
      <c r="H39" s="35">
        <v>4</v>
      </c>
      <c r="I39" s="35">
        <v>5858.9500000000007</v>
      </c>
      <c r="J39" s="35">
        <v>5</v>
      </c>
      <c r="K39" s="35">
        <v>5346.57</v>
      </c>
      <c r="L39" s="35">
        <v>0</v>
      </c>
      <c r="M39" s="35">
        <v>0</v>
      </c>
      <c r="N39" s="35">
        <v>6</v>
      </c>
      <c r="O39" s="35">
        <v>5604.55</v>
      </c>
      <c r="P39" s="35">
        <v>0</v>
      </c>
      <c r="Q39" s="35">
        <v>0</v>
      </c>
      <c r="R39" s="35">
        <v>3</v>
      </c>
      <c r="S39" s="35">
        <v>5600.9699999999993</v>
      </c>
      <c r="T39" s="35">
        <v>0</v>
      </c>
      <c r="U39" s="36">
        <v>0</v>
      </c>
      <c r="XEK39" s="2"/>
    </row>
    <row r="40" spans="1:21 16365:16365">
      <c r="A40" s="201">
        <v>41286</v>
      </c>
      <c r="B40" s="35">
        <v>4</v>
      </c>
      <c r="C40" s="35">
        <v>8053.25</v>
      </c>
      <c r="D40" s="35">
        <v>3</v>
      </c>
      <c r="E40" s="35">
        <v>7578.9800000000005</v>
      </c>
      <c r="F40" s="35">
        <v>1</v>
      </c>
      <c r="G40" s="35">
        <v>474.27</v>
      </c>
      <c r="H40" s="35">
        <v>3</v>
      </c>
      <c r="I40" s="35">
        <v>8042</v>
      </c>
      <c r="J40" s="35">
        <v>1</v>
      </c>
      <c r="K40" s="35">
        <v>11.25</v>
      </c>
      <c r="L40" s="35">
        <v>0</v>
      </c>
      <c r="M40" s="35">
        <v>0</v>
      </c>
      <c r="N40" s="35">
        <v>2</v>
      </c>
      <c r="O40" s="35">
        <v>485.52</v>
      </c>
      <c r="P40" s="35">
        <v>0</v>
      </c>
      <c r="Q40" s="35">
        <v>0</v>
      </c>
      <c r="R40" s="35">
        <v>2</v>
      </c>
      <c r="S40" s="35">
        <v>7567.7300000000005</v>
      </c>
      <c r="T40" s="35">
        <v>0</v>
      </c>
      <c r="U40" s="36">
        <v>0</v>
      </c>
      <c r="XEK40" s="2"/>
    </row>
    <row r="41" spans="1:21 16365:16365">
      <c r="A41" s="201">
        <v>41317</v>
      </c>
      <c r="B41" s="35">
        <v>11</v>
      </c>
      <c r="C41" s="35">
        <v>2164.9760000000001</v>
      </c>
      <c r="D41" s="35">
        <v>10</v>
      </c>
      <c r="E41" s="35">
        <v>1421.366</v>
      </c>
      <c r="F41" s="35">
        <v>1</v>
      </c>
      <c r="G41" s="35">
        <v>743.61</v>
      </c>
      <c r="H41" s="35">
        <v>7</v>
      </c>
      <c r="I41" s="35">
        <v>2043.17</v>
      </c>
      <c r="J41" s="35">
        <v>4</v>
      </c>
      <c r="K41" s="35">
        <v>121.81</v>
      </c>
      <c r="L41" s="35">
        <v>0</v>
      </c>
      <c r="M41" s="35">
        <v>0</v>
      </c>
      <c r="N41" s="35">
        <v>5</v>
      </c>
      <c r="O41" s="35">
        <v>865.42</v>
      </c>
      <c r="P41" s="35">
        <v>0</v>
      </c>
      <c r="Q41" s="35">
        <v>0</v>
      </c>
      <c r="R41" s="35">
        <v>6</v>
      </c>
      <c r="S41" s="35">
        <v>1299.56</v>
      </c>
      <c r="T41" s="35">
        <v>0</v>
      </c>
      <c r="U41" s="36">
        <v>0</v>
      </c>
      <c r="XEK41" s="2"/>
    </row>
    <row r="42" spans="1:21 16365:16365">
      <c r="A42" s="201">
        <v>41345</v>
      </c>
      <c r="B42" s="35">
        <v>14</v>
      </c>
      <c r="C42" s="35">
        <v>1367.9142000000002</v>
      </c>
      <c r="D42" s="35">
        <v>11</v>
      </c>
      <c r="E42" s="35">
        <v>648.33000000000004</v>
      </c>
      <c r="F42" s="35">
        <v>3</v>
      </c>
      <c r="G42" s="35">
        <v>719.58420000000001</v>
      </c>
      <c r="H42" s="35">
        <v>6</v>
      </c>
      <c r="I42" s="35">
        <v>1015.99</v>
      </c>
      <c r="J42" s="35">
        <v>8</v>
      </c>
      <c r="K42" s="35">
        <v>351.92</v>
      </c>
      <c r="L42" s="35">
        <v>1</v>
      </c>
      <c r="M42" s="35">
        <v>550.85</v>
      </c>
      <c r="N42" s="35">
        <v>10</v>
      </c>
      <c r="O42" s="35">
        <v>520.65</v>
      </c>
      <c r="P42" s="35">
        <v>0</v>
      </c>
      <c r="Q42" s="35">
        <v>0</v>
      </c>
      <c r="R42" s="35">
        <v>3</v>
      </c>
      <c r="S42" s="35">
        <v>296.41000000000003</v>
      </c>
      <c r="T42" s="35">
        <v>0</v>
      </c>
      <c r="U42" s="36">
        <v>0</v>
      </c>
      <c r="XEK42" s="2"/>
    </row>
    <row r="43" spans="1:21 16365:16365">
      <c r="A43" s="201">
        <v>41365</v>
      </c>
      <c r="B43" s="35">
        <v>1</v>
      </c>
      <c r="C43" s="35">
        <v>133.69999999999999</v>
      </c>
      <c r="D43" s="35">
        <v>1</v>
      </c>
      <c r="E43" s="35">
        <v>133.69999999999999</v>
      </c>
      <c r="F43" s="35">
        <v>0</v>
      </c>
      <c r="G43" s="35">
        <v>0</v>
      </c>
      <c r="H43" s="35">
        <v>1</v>
      </c>
      <c r="I43" s="35">
        <v>133.69999999999999</v>
      </c>
      <c r="J43" s="35">
        <v>0</v>
      </c>
      <c r="K43" s="35">
        <v>0</v>
      </c>
      <c r="L43" s="35">
        <v>0</v>
      </c>
      <c r="M43" s="35">
        <v>0</v>
      </c>
      <c r="N43" s="35">
        <v>0</v>
      </c>
      <c r="O43" s="35">
        <v>0</v>
      </c>
      <c r="P43" s="35">
        <v>0</v>
      </c>
      <c r="Q43" s="35">
        <v>0</v>
      </c>
      <c r="R43" s="35">
        <v>1</v>
      </c>
      <c r="S43" s="35">
        <v>133.69999999999999</v>
      </c>
      <c r="T43" s="35">
        <v>0</v>
      </c>
      <c r="U43" s="36">
        <v>0</v>
      </c>
      <c r="XEK43" s="2"/>
    </row>
    <row r="44" spans="1:21 16365:16365">
      <c r="A44" s="201">
        <v>41395</v>
      </c>
      <c r="B44" s="35">
        <v>3</v>
      </c>
      <c r="C44" s="35">
        <v>927.94</v>
      </c>
      <c r="D44" s="35">
        <v>3</v>
      </c>
      <c r="E44" s="35">
        <v>927.94</v>
      </c>
      <c r="F44" s="35">
        <v>0</v>
      </c>
      <c r="G44" s="35">
        <v>0</v>
      </c>
      <c r="H44" s="35">
        <v>0</v>
      </c>
      <c r="I44" s="35">
        <v>0</v>
      </c>
      <c r="J44" s="35">
        <v>3</v>
      </c>
      <c r="K44" s="35">
        <v>927.94</v>
      </c>
      <c r="L44" s="35">
        <v>1</v>
      </c>
      <c r="M44" s="35">
        <v>6</v>
      </c>
      <c r="N44" s="35">
        <v>2</v>
      </c>
      <c r="O44" s="35">
        <v>921.94</v>
      </c>
      <c r="P44" s="35">
        <v>0</v>
      </c>
      <c r="Q44" s="35">
        <v>0</v>
      </c>
      <c r="R44" s="35">
        <v>0</v>
      </c>
      <c r="S44" s="35">
        <v>0</v>
      </c>
      <c r="T44" s="35">
        <v>0</v>
      </c>
      <c r="U44" s="36">
        <v>0</v>
      </c>
      <c r="XEK44" s="2"/>
    </row>
    <row r="45" spans="1:21 16365:16365">
      <c r="A45" s="201">
        <v>41426</v>
      </c>
      <c r="B45" s="35">
        <v>2</v>
      </c>
      <c r="C45" s="35">
        <v>431.8</v>
      </c>
      <c r="D45" s="35">
        <v>1</v>
      </c>
      <c r="E45" s="35">
        <v>15.600000000000023</v>
      </c>
      <c r="F45" s="35">
        <v>1</v>
      </c>
      <c r="G45" s="35">
        <v>416.2</v>
      </c>
      <c r="H45" s="35">
        <v>1</v>
      </c>
      <c r="I45" s="35">
        <v>415.8</v>
      </c>
      <c r="J45" s="35">
        <v>1</v>
      </c>
      <c r="K45" s="35">
        <v>16</v>
      </c>
      <c r="L45" s="35">
        <v>0</v>
      </c>
      <c r="M45" s="35">
        <v>0</v>
      </c>
      <c r="N45" s="35">
        <v>2</v>
      </c>
      <c r="O45" s="35">
        <v>431.8</v>
      </c>
      <c r="P45" s="35">
        <v>0</v>
      </c>
      <c r="Q45" s="35">
        <v>0</v>
      </c>
      <c r="R45" s="35">
        <v>0</v>
      </c>
      <c r="S45" s="35">
        <v>0</v>
      </c>
      <c r="T45" s="35">
        <v>0</v>
      </c>
      <c r="U45" s="36">
        <v>0</v>
      </c>
      <c r="XEK45" s="2"/>
    </row>
    <row r="46" spans="1:21 16365:16365">
      <c r="A46" s="201">
        <v>41456</v>
      </c>
      <c r="B46" s="35">
        <v>3</v>
      </c>
      <c r="C46" s="35">
        <v>746.89</v>
      </c>
      <c r="D46" s="35">
        <v>3</v>
      </c>
      <c r="E46" s="35">
        <v>746.89</v>
      </c>
      <c r="F46" s="35">
        <v>0</v>
      </c>
      <c r="G46" s="35">
        <v>0</v>
      </c>
      <c r="H46" s="35">
        <v>1</v>
      </c>
      <c r="I46" s="35">
        <v>735.89</v>
      </c>
      <c r="J46" s="35">
        <v>2</v>
      </c>
      <c r="K46" s="35">
        <v>11</v>
      </c>
      <c r="L46" s="35">
        <v>0</v>
      </c>
      <c r="M46" s="35">
        <v>0</v>
      </c>
      <c r="N46" s="35">
        <v>2</v>
      </c>
      <c r="O46" s="35">
        <v>11</v>
      </c>
      <c r="P46" s="35">
        <v>0</v>
      </c>
      <c r="Q46" s="35">
        <v>0</v>
      </c>
      <c r="R46" s="35">
        <v>1</v>
      </c>
      <c r="S46" s="35">
        <v>735.89</v>
      </c>
      <c r="T46" s="35">
        <v>0</v>
      </c>
      <c r="U46" s="36">
        <v>0</v>
      </c>
      <c r="XEK46" s="2"/>
    </row>
    <row r="47" spans="1:21 16365:16365">
      <c r="A47" s="201">
        <v>41487</v>
      </c>
      <c r="B47" s="35">
        <v>9</v>
      </c>
      <c r="C47" s="35">
        <v>1726.12</v>
      </c>
      <c r="D47" s="35">
        <v>5</v>
      </c>
      <c r="E47" s="35">
        <v>67.039999999999964</v>
      </c>
      <c r="F47" s="35">
        <v>4</v>
      </c>
      <c r="G47" s="35">
        <v>1659.08</v>
      </c>
      <c r="H47" s="35">
        <v>4</v>
      </c>
      <c r="I47" s="35">
        <v>1659.08</v>
      </c>
      <c r="J47" s="35">
        <v>5</v>
      </c>
      <c r="K47" s="35">
        <v>67.040000000000006</v>
      </c>
      <c r="L47" s="35">
        <v>0</v>
      </c>
      <c r="M47" s="35">
        <v>0</v>
      </c>
      <c r="N47" s="35">
        <v>9</v>
      </c>
      <c r="O47" s="35">
        <v>1726.12</v>
      </c>
      <c r="P47" s="35">
        <v>0</v>
      </c>
      <c r="Q47" s="35">
        <v>0</v>
      </c>
      <c r="R47" s="35">
        <v>0</v>
      </c>
      <c r="S47" s="35">
        <v>0</v>
      </c>
      <c r="T47" s="35">
        <v>0</v>
      </c>
      <c r="U47" s="36">
        <v>0</v>
      </c>
      <c r="XEK47" s="2"/>
    </row>
    <row r="48" spans="1:21 16365:16365">
      <c r="A48" s="201">
        <v>41518</v>
      </c>
      <c r="B48" s="35">
        <v>12</v>
      </c>
      <c r="C48" s="35">
        <v>5020</v>
      </c>
      <c r="D48" s="35">
        <v>9</v>
      </c>
      <c r="E48" s="35">
        <v>4929.57</v>
      </c>
      <c r="F48" s="35">
        <v>3</v>
      </c>
      <c r="G48" s="35">
        <v>90.43</v>
      </c>
      <c r="H48" s="35">
        <v>7</v>
      </c>
      <c r="I48" s="35">
        <v>4983.67</v>
      </c>
      <c r="J48" s="35">
        <v>5</v>
      </c>
      <c r="K48" s="35">
        <v>36.33</v>
      </c>
      <c r="L48" s="35">
        <v>3</v>
      </c>
      <c r="M48" s="35">
        <v>22.69</v>
      </c>
      <c r="N48" s="35">
        <v>5</v>
      </c>
      <c r="O48" s="35">
        <v>104.07</v>
      </c>
      <c r="P48" s="35">
        <v>0</v>
      </c>
      <c r="Q48" s="35">
        <v>0</v>
      </c>
      <c r="R48" s="35">
        <v>4</v>
      </c>
      <c r="S48" s="35">
        <v>4893.24</v>
      </c>
      <c r="T48" s="35">
        <v>0</v>
      </c>
      <c r="U48" s="36">
        <v>0</v>
      </c>
      <c r="XEK48" s="2"/>
    </row>
    <row r="49" spans="1:21 16365:16365">
      <c r="A49" s="201">
        <v>41548</v>
      </c>
      <c r="B49" s="35">
        <v>10</v>
      </c>
      <c r="C49" s="35">
        <v>5166.9799999999996</v>
      </c>
      <c r="D49" s="35">
        <v>9</v>
      </c>
      <c r="E49" s="35">
        <v>5166.5599999999995</v>
      </c>
      <c r="F49" s="35">
        <v>1</v>
      </c>
      <c r="G49" s="35">
        <v>0.42</v>
      </c>
      <c r="H49" s="35">
        <v>5</v>
      </c>
      <c r="I49" s="35">
        <v>5083.4199999999992</v>
      </c>
      <c r="J49" s="35">
        <v>5</v>
      </c>
      <c r="K49" s="35">
        <v>83.56</v>
      </c>
      <c r="L49" s="35">
        <v>1</v>
      </c>
      <c r="M49" s="35">
        <v>0.42</v>
      </c>
      <c r="N49" s="35">
        <v>5</v>
      </c>
      <c r="O49" s="35">
        <v>83.56</v>
      </c>
      <c r="P49" s="35">
        <v>0</v>
      </c>
      <c r="Q49" s="35">
        <v>0</v>
      </c>
      <c r="R49" s="35">
        <v>4</v>
      </c>
      <c r="S49" s="35">
        <v>5083</v>
      </c>
      <c r="T49" s="35">
        <v>0</v>
      </c>
      <c r="U49" s="36">
        <v>0</v>
      </c>
      <c r="XEK49" s="2"/>
    </row>
    <row r="50" spans="1:21 16365:16365">
      <c r="A50" s="201">
        <v>41579</v>
      </c>
      <c r="B50" s="35">
        <v>3</v>
      </c>
      <c r="C50" s="35">
        <v>4181.8399999999992</v>
      </c>
      <c r="D50" s="35">
        <v>3</v>
      </c>
      <c r="E50" s="35">
        <v>4181.8399999999992</v>
      </c>
      <c r="F50" s="35">
        <v>0</v>
      </c>
      <c r="G50" s="35">
        <v>0</v>
      </c>
      <c r="H50" s="35">
        <v>2</v>
      </c>
      <c r="I50" s="35">
        <v>4175.8999999999996</v>
      </c>
      <c r="J50" s="35">
        <v>1</v>
      </c>
      <c r="K50" s="35">
        <v>5.94</v>
      </c>
      <c r="L50" s="35">
        <v>0</v>
      </c>
      <c r="M50" s="35">
        <v>0</v>
      </c>
      <c r="N50" s="35">
        <v>1</v>
      </c>
      <c r="O50" s="35">
        <v>5.94</v>
      </c>
      <c r="P50" s="35">
        <v>0</v>
      </c>
      <c r="Q50" s="35">
        <v>0</v>
      </c>
      <c r="R50" s="35">
        <v>2</v>
      </c>
      <c r="S50" s="35">
        <v>4175.8999999999996</v>
      </c>
      <c r="T50" s="35">
        <v>0</v>
      </c>
      <c r="U50" s="36">
        <v>0</v>
      </c>
      <c r="XEK50" s="2"/>
    </row>
    <row r="51" spans="1:21 16365:16365">
      <c r="A51" s="201">
        <v>41609</v>
      </c>
      <c r="B51" s="35">
        <v>7</v>
      </c>
      <c r="C51" s="35">
        <v>9380.42</v>
      </c>
      <c r="D51" s="35">
        <v>7</v>
      </c>
      <c r="E51" s="35">
        <v>9380.42</v>
      </c>
      <c r="F51" s="35">
        <v>0</v>
      </c>
      <c r="G51" s="35">
        <v>0</v>
      </c>
      <c r="H51" s="35">
        <v>4</v>
      </c>
      <c r="I51" s="35">
        <v>9362.25</v>
      </c>
      <c r="J51" s="35">
        <v>3</v>
      </c>
      <c r="K51" s="35">
        <v>18.170000000000002</v>
      </c>
      <c r="L51" s="35">
        <v>0</v>
      </c>
      <c r="M51" s="35">
        <v>0</v>
      </c>
      <c r="N51" s="35">
        <v>4</v>
      </c>
      <c r="O51" s="35">
        <v>6976.81</v>
      </c>
      <c r="P51" s="35">
        <v>0</v>
      </c>
      <c r="Q51" s="35">
        <v>0</v>
      </c>
      <c r="R51" s="35">
        <v>3</v>
      </c>
      <c r="S51" s="35">
        <v>2403.61</v>
      </c>
      <c r="T51" s="35">
        <v>0</v>
      </c>
      <c r="U51" s="36">
        <v>0</v>
      </c>
      <c r="XEK51" s="2"/>
    </row>
    <row r="52" spans="1:21 16365:16365">
      <c r="A52" s="201">
        <v>41651</v>
      </c>
      <c r="B52" s="35">
        <v>12</v>
      </c>
      <c r="C52" s="35">
        <v>12327.17</v>
      </c>
      <c r="D52" s="35">
        <v>10</v>
      </c>
      <c r="E52" s="35">
        <v>12262.24</v>
      </c>
      <c r="F52" s="35">
        <v>2</v>
      </c>
      <c r="G52" s="35">
        <v>64.930000000000007</v>
      </c>
      <c r="H52" s="35">
        <v>10</v>
      </c>
      <c r="I52" s="35">
        <v>12316.72</v>
      </c>
      <c r="J52" s="35">
        <v>2</v>
      </c>
      <c r="K52" s="35">
        <v>10.45</v>
      </c>
      <c r="L52" s="35">
        <v>1</v>
      </c>
      <c r="M52" s="35">
        <v>3.02</v>
      </c>
      <c r="N52" s="35">
        <v>3</v>
      </c>
      <c r="O52" s="35">
        <v>72.36</v>
      </c>
      <c r="P52" s="35">
        <v>0</v>
      </c>
      <c r="Q52" s="35">
        <v>0</v>
      </c>
      <c r="R52" s="35">
        <v>8</v>
      </c>
      <c r="S52" s="35">
        <v>12251.79</v>
      </c>
      <c r="T52" s="35">
        <v>0</v>
      </c>
      <c r="U52" s="36">
        <v>0</v>
      </c>
      <c r="XEK52" s="2"/>
    </row>
    <row r="53" spans="1:21 16365:16365">
      <c r="A53" s="201">
        <v>41682</v>
      </c>
      <c r="B53" s="35">
        <v>10</v>
      </c>
      <c r="C53" s="35">
        <v>4860.0199999999995</v>
      </c>
      <c r="D53" s="35">
        <v>8</v>
      </c>
      <c r="E53" s="35">
        <v>4619.9699999999993</v>
      </c>
      <c r="F53" s="35">
        <v>2</v>
      </c>
      <c r="G53" s="35">
        <v>240.05</v>
      </c>
      <c r="H53" s="35">
        <v>4</v>
      </c>
      <c r="I53" s="35">
        <v>4821.2999999999993</v>
      </c>
      <c r="J53" s="35">
        <v>6</v>
      </c>
      <c r="K53" s="35">
        <v>38.72</v>
      </c>
      <c r="L53" s="35">
        <v>9</v>
      </c>
      <c r="M53" s="35">
        <v>776.9</v>
      </c>
      <c r="N53" s="35">
        <v>0</v>
      </c>
      <c r="O53" s="35">
        <v>0</v>
      </c>
      <c r="P53" s="35">
        <v>0</v>
      </c>
      <c r="Q53" s="35">
        <v>0</v>
      </c>
      <c r="R53" s="35">
        <v>1</v>
      </c>
      <c r="S53" s="35">
        <v>4083.12</v>
      </c>
      <c r="T53" s="35">
        <v>0</v>
      </c>
      <c r="U53" s="36">
        <v>0</v>
      </c>
      <c r="XEK53" s="2"/>
    </row>
    <row r="54" spans="1:21 16365:16365">
      <c r="A54" s="201">
        <v>41710</v>
      </c>
      <c r="B54" s="35">
        <v>18</v>
      </c>
      <c r="C54" s="35">
        <v>10749.13</v>
      </c>
      <c r="D54" s="35">
        <v>16</v>
      </c>
      <c r="E54" s="35">
        <v>8643</v>
      </c>
      <c r="F54" s="35">
        <v>2</v>
      </c>
      <c r="G54" s="35">
        <v>2105.16</v>
      </c>
      <c r="H54" s="35">
        <v>13</v>
      </c>
      <c r="I54" s="35">
        <v>10727</v>
      </c>
      <c r="J54" s="35">
        <v>5</v>
      </c>
      <c r="K54" s="35">
        <v>20.97</v>
      </c>
      <c r="L54" s="35">
        <v>4</v>
      </c>
      <c r="M54" s="35">
        <v>14.47</v>
      </c>
      <c r="N54" s="35">
        <v>3</v>
      </c>
      <c r="O54" s="35">
        <v>2111.66</v>
      </c>
      <c r="P54" s="35">
        <v>0</v>
      </c>
      <c r="Q54" s="35">
        <v>0</v>
      </c>
      <c r="R54" s="35">
        <v>11</v>
      </c>
      <c r="S54" s="35">
        <v>8623</v>
      </c>
      <c r="T54" s="35">
        <v>0</v>
      </c>
      <c r="U54" s="36">
        <v>0</v>
      </c>
      <c r="XEK54" s="2"/>
    </row>
    <row r="55" spans="1:21 16365:16365">
      <c r="A55" s="201">
        <v>41741</v>
      </c>
      <c r="B55" s="35">
        <v>5</v>
      </c>
      <c r="C55" s="35">
        <v>979.56</v>
      </c>
      <c r="D55" s="35">
        <v>2</v>
      </c>
      <c r="E55" s="35">
        <v>381.25</v>
      </c>
      <c r="F55" s="35">
        <v>3</v>
      </c>
      <c r="G55" s="35">
        <v>598.30999999999995</v>
      </c>
      <c r="H55" s="35">
        <v>4</v>
      </c>
      <c r="I55" s="35">
        <v>798.31</v>
      </c>
      <c r="J55" s="35">
        <v>1</v>
      </c>
      <c r="K55" s="35">
        <v>181.25</v>
      </c>
      <c r="L55" s="35">
        <v>1</v>
      </c>
      <c r="M55" s="35">
        <v>14.86</v>
      </c>
      <c r="N55" s="35">
        <v>3</v>
      </c>
      <c r="O55" s="35">
        <v>764.7</v>
      </c>
      <c r="P55" s="35">
        <v>0</v>
      </c>
      <c r="Q55" s="35">
        <v>0</v>
      </c>
      <c r="R55" s="35">
        <v>1</v>
      </c>
      <c r="S55" s="35">
        <v>200</v>
      </c>
      <c r="T55" s="35">
        <v>0</v>
      </c>
      <c r="U55" s="36">
        <v>0</v>
      </c>
      <c r="XEK55" s="2"/>
    </row>
    <row r="56" spans="1:21 16365:16365">
      <c r="A56" s="201">
        <v>41771</v>
      </c>
      <c r="B56" s="35">
        <v>7</v>
      </c>
      <c r="C56" s="35">
        <v>419.71</v>
      </c>
      <c r="D56" s="35">
        <v>5</v>
      </c>
      <c r="E56" s="35">
        <v>288.52</v>
      </c>
      <c r="F56" s="35">
        <v>2</v>
      </c>
      <c r="G56" s="35">
        <v>131.19</v>
      </c>
      <c r="H56" s="35">
        <v>4</v>
      </c>
      <c r="I56" s="35">
        <v>381.19</v>
      </c>
      <c r="J56" s="35">
        <v>3</v>
      </c>
      <c r="K56" s="35">
        <v>38.520000000000003</v>
      </c>
      <c r="L56" s="35">
        <v>1</v>
      </c>
      <c r="M56" s="35">
        <v>4.4400000000000004</v>
      </c>
      <c r="N56" s="35">
        <v>4</v>
      </c>
      <c r="O56" s="35">
        <v>165.27</v>
      </c>
      <c r="P56" s="35">
        <v>0</v>
      </c>
      <c r="Q56" s="35">
        <v>0</v>
      </c>
      <c r="R56" s="35">
        <v>2</v>
      </c>
      <c r="S56" s="35">
        <v>250</v>
      </c>
      <c r="T56" s="35">
        <v>0</v>
      </c>
      <c r="U56" s="36">
        <v>0</v>
      </c>
      <c r="XEK56" s="2"/>
    </row>
    <row r="57" spans="1:21 16365:16365">
      <c r="A57" s="201">
        <v>41802</v>
      </c>
      <c r="B57" s="35">
        <v>6</v>
      </c>
      <c r="C57" s="35">
        <v>915.43</v>
      </c>
      <c r="D57" s="35">
        <v>6</v>
      </c>
      <c r="E57" s="35">
        <v>915.43</v>
      </c>
      <c r="F57" s="35">
        <v>0</v>
      </c>
      <c r="G57" s="35">
        <v>0</v>
      </c>
      <c r="H57" s="35">
        <v>3</v>
      </c>
      <c r="I57" s="35">
        <v>891.08</v>
      </c>
      <c r="J57" s="35">
        <v>3</v>
      </c>
      <c r="K57" s="35">
        <v>24.35</v>
      </c>
      <c r="L57" s="35">
        <v>0</v>
      </c>
      <c r="M57" s="35">
        <v>0</v>
      </c>
      <c r="N57" s="35">
        <v>3</v>
      </c>
      <c r="O57" s="35">
        <v>24.24</v>
      </c>
      <c r="P57" s="35">
        <v>0</v>
      </c>
      <c r="Q57" s="35">
        <v>0</v>
      </c>
      <c r="R57" s="35">
        <v>3</v>
      </c>
      <c r="S57" s="35">
        <v>891.19</v>
      </c>
      <c r="T57" s="35">
        <v>0</v>
      </c>
      <c r="U57" s="36">
        <v>0</v>
      </c>
      <c r="XEK57" s="2"/>
    </row>
    <row r="58" spans="1:21 16365:16365">
      <c r="A58" s="201">
        <v>41832</v>
      </c>
      <c r="B58" s="35">
        <v>6</v>
      </c>
      <c r="C58" s="35">
        <v>2445.54</v>
      </c>
      <c r="D58" s="35">
        <v>6</v>
      </c>
      <c r="E58" s="35">
        <v>2445.54</v>
      </c>
      <c r="F58" s="35">
        <v>0</v>
      </c>
      <c r="G58" s="35">
        <v>0</v>
      </c>
      <c r="H58" s="35">
        <v>3</v>
      </c>
      <c r="I58" s="35">
        <v>2418.4699999999998</v>
      </c>
      <c r="J58" s="35">
        <v>3</v>
      </c>
      <c r="K58" s="35">
        <v>27.07</v>
      </c>
      <c r="L58" s="35">
        <v>0</v>
      </c>
      <c r="M58" s="35">
        <v>0</v>
      </c>
      <c r="N58" s="35">
        <v>3</v>
      </c>
      <c r="O58" s="35">
        <v>27.07</v>
      </c>
      <c r="P58" s="35">
        <v>0</v>
      </c>
      <c r="Q58" s="35">
        <v>0</v>
      </c>
      <c r="R58" s="35">
        <v>3</v>
      </c>
      <c r="S58" s="35">
        <v>2418.4699999999998</v>
      </c>
      <c r="T58" s="35">
        <v>0</v>
      </c>
      <c r="U58" s="36">
        <v>0</v>
      </c>
      <c r="XEK58" s="2"/>
    </row>
    <row r="59" spans="1:21 16365:16365">
      <c r="A59" s="201">
        <v>41863</v>
      </c>
      <c r="B59" s="35">
        <v>5</v>
      </c>
      <c r="C59" s="35">
        <v>1868.15</v>
      </c>
      <c r="D59" s="35">
        <v>3</v>
      </c>
      <c r="E59" s="35">
        <v>458.36</v>
      </c>
      <c r="F59" s="35">
        <v>2</v>
      </c>
      <c r="G59" s="35">
        <v>1409.79</v>
      </c>
      <c r="H59" s="35">
        <v>4</v>
      </c>
      <c r="I59" s="35">
        <v>1670.72</v>
      </c>
      <c r="J59" s="35">
        <v>1</v>
      </c>
      <c r="K59" s="35">
        <v>197.43</v>
      </c>
      <c r="L59" s="35">
        <v>0</v>
      </c>
      <c r="M59" s="35">
        <v>0</v>
      </c>
      <c r="N59" s="35">
        <v>2</v>
      </c>
      <c r="O59" s="35">
        <v>607.22</v>
      </c>
      <c r="P59" s="35">
        <v>1</v>
      </c>
      <c r="Q59" s="35">
        <v>1000</v>
      </c>
      <c r="R59" s="35">
        <v>2</v>
      </c>
      <c r="S59" s="35">
        <v>260.93</v>
      </c>
      <c r="T59" s="35">
        <v>0</v>
      </c>
      <c r="U59" s="36">
        <v>0</v>
      </c>
      <c r="XEK59" s="2"/>
    </row>
    <row r="60" spans="1:21 16365:16365">
      <c r="A60" s="201">
        <v>41894</v>
      </c>
      <c r="B60" s="35">
        <v>18</v>
      </c>
      <c r="C60" s="35">
        <v>1615.78</v>
      </c>
      <c r="D60" s="35">
        <v>15</v>
      </c>
      <c r="E60" s="35">
        <v>959.78</v>
      </c>
      <c r="F60" s="35">
        <v>3</v>
      </c>
      <c r="G60" s="35">
        <v>656</v>
      </c>
      <c r="H60" s="35">
        <v>4</v>
      </c>
      <c r="I60" s="35">
        <v>1053.78</v>
      </c>
      <c r="J60" s="35">
        <v>14</v>
      </c>
      <c r="K60" s="35">
        <v>562</v>
      </c>
      <c r="L60" s="35">
        <v>0</v>
      </c>
      <c r="M60" s="35">
        <v>0</v>
      </c>
      <c r="N60" s="35">
        <v>17</v>
      </c>
      <c r="O60" s="35">
        <v>1218</v>
      </c>
      <c r="P60" s="35">
        <v>0</v>
      </c>
      <c r="Q60" s="35">
        <v>0</v>
      </c>
      <c r="R60" s="35">
        <v>1</v>
      </c>
      <c r="S60" s="35">
        <v>397.78</v>
      </c>
      <c r="T60" s="35">
        <v>0</v>
      </c>
      <c r="U60" s="36">
        <v>0</v>
      </c>
      <c r="XEK60" s="2"/>
    </row>
    <row r="61" spans="1:21 16365:16365">
      <c r="A61" s="201">
        <v>41924</v>
      </c>
      <c r="B61" s="35">
        <v>7</v>
      </c>
      <c r="C61" s="35">
        <v>1290.93</v>
      </c>
      <c r="D61" s="35">
        <v>7</v>
      </c>
      <c r="E61" s="35">
        <v>1290.93</v>
      </c>
      <c r="F61" s="35">
        <v>0</v>
      </c>
      <c r="G61" s="35">
        <v>0</v>
      </c>
      <c r="H61" s="35">
        <v>5</v>
      </c>
      <c r="I61" s="35">
        <v>1284.43</v>
      </c>
      <c r="J61" s="35">
        <v>2</v>
      </c>
      <c r="K61" s="35">
        <v>6.5</v>
      </c>
      <c r="L61" s="35">
        <v>1</v>
      </c>
      <c r="M61" s="35">
        <v>2</v>
      </c>
      <c r="N61" s="35">
        <v>1</v>
      </c>
      <c r="O61" s="35">
        <v>4.5</v>
      </c>
      <c r="P61" s="35">
        <v>0</v>
      </c>
      <c r="Q61" s="35">
        <v>0</v>
      </c>
      <c r="R61" s="35">
        <v>5</v>
      </c>
      <c r="S61" s="35">
        <v>1284.43</v>
      </c>
      <c r="T61" s="35">
        <v>0</v>
      </c>
      <c r="U61" s="36">
        <v>0</v>
      </c>
      <c r="XEK61" s="2"/>
    </row>
    <row r="62" spans="1:21 16365:16365">
      <c r="A62" s="201">
        <v>41955</v>
      </c>
      <c r="B62" s="35">
        <v>5</v>
      </c>
      <c r="C62" s="35">
        <v>1248.55</v>
      </c>
      <c r="D62" s="35">
        <v>4</v>
      </c>
      <c r="E62" s="35">
        <v>1238.5999999999999</v>
      </c>
      <c r="F62" s="35">
        <v>1</v>
      </c>
      <c r="G62" s="35">
        <v>9.9499999999999993</v>
      </c>
      <c r="H62" s="35">
        <v>2</v>
      </c>
      <c r="I62" s="35">
        <v>1219.1400000000001</v>
      </c>
      <c r="J62" s="35">
        <v>3</v>
      </c>
      <c r="K62" s="35">
        <v>29.41</v>
      </c>
      <c r="L62" s="35">
        <v>1</v>
      </c>
      <c r="M62" s="35">
        <v>9.9499999999999993</v>
      </c>
      <c r="N62" s="35">
        <v>3</v>
      </c>
      <c r="O62" s="35">
        <v>29.41</v>
      </c>
      <c r="P62" s="35">
        <v>0</v>
      </c>
      <c r="Q62" s="35">
        <v>0</v>
      </c>
      <c r="R62" s="35">
        <v>1</v>
      </c>
      <c r="S62" s="35">
        <v>1209.19</v>
      </c>
      <c r="T62" s="35">
        <v>0</v>
      </c>
      <c r="U62" s="36">
        <v>0</v>
      </c>
      <c r="XEK62" s="2"/>
    </row>
    <row r="63" spans="1:21 16365:16365">
      <c r="A63" s="201">
        <v>41985</v>
      </c>
      <c r="B63" s="35">
        <v>4</v>
      </c>
      <c r="C63" s="35">
        <v>761.44</v>
      </c>
      <c r="D63" s="35">
        <v>3</v>
      </c>
      <c r="E63" s="35">
        <v>753.68000000000006</v>
      </c>
      <c r="F63" s="35">
        <v>1</v>
      </c>
      <c r="G63" s="35">
        <v>7.76</v>
      </c>
      <c r="H63" s="35">
        <v>2</v>
      </c>
      <c r="I63" s="35">
        <v>407.76</v>
      </c>
      <c r="J63" s="35"/>
      <c r="K63" s="35">
        <v>353.68</v>
      </c>
      <c r="L63" s="35">
        <v>2</v>
      </c>
      <c r="M63" s="35">
        <v>11.01</v>
      </c>
      <c r="N63" s="35">
        <v>1</v>
      </c>
      <c r="O63" s="35">
        <v>350.43</v>
      </c>
      <c r="P63" s="35">
        <v>0</v>
      </c>
      <c r="Q63" s="35">
        <v>0</v>
      </c>
      <c r="R63" s="35">
        <v>1</v>
      </c>
      <c r="S63" s="35">
        <v>400</v>
      </c>
      <c r="T63" s="35">
        <v>0</v>
      </c>
      <c r="U63" s="36">
        <v>0</v>
      </c>
      <c r="XEK63" s="2"/>
    </row>
    <row r="64" spans="1:21 16365:16365">
      <c r="A64" s="201">
        <v>42016</v>
      </c>
      <c r="B64" s="35">
        <v>4</v>
      </c>
      <c r="C64" s="35">
        <v>1595.25</v>
      </c>
      <c r="D64" s="35">
        <v>2</v>
      </c>
      <c r="E64" s="35">
        <v>6.54</v>
      </c>
      <c r="F64" s="35">
        <v>2</v>
      </c>
      <c r="G64" s="35">
        <v>1588.71</v>
      </c>
      <c r="H64" s="35">
        <v>2</v>
      </c>
      <c r="I64" s="35">
        <v>1588.71</v>
      </c>
      <c r="J64" s="35">
        <v>2</v>
      </c>
      <c r="K64" s="35">
        <v>6.54</v>
      </c>
      <c r="L64" s="35">
        <v>0</v>
      </c>
      <c r="M64" s="35">
        <v>0</v>
      </c>
      <c r="N64" s="35">
        <v>4</v>
      </c>
      <c r="O64" s="35">
        <v>1595.25</v>
      </c>
      <c r="P64" s="35">
        <v>0</v>
      </c>
      <c r="Q64" s="35">
        <v>0</v>
      </c>
      <c r="R64" s="35">
        <v>0</v>
      </c>
      <c r="S64" s="35">
        <v>0</v>
      </c>
      <c r="T64" s="35">
        <v>0</v>
      </c>
      <c r="U64" s="36">
        <v>0</v>
      </c>
      <c r="XEK64" s="2"/>
    </row>
    <row r="65" spans="1:21 16365:16365">
      <c r="A65" s="201">
        <v>42047</v>
      </c>
      <c r="B65" s="35">
        <v>3</v>
      </c>
      <c r="C65" s="35">
        <v>1044.42</v>
      </c>
      <c r="D65" s="35">
        <v>2</v>
      </c>
      <c r="E65" s="35">
        <v>767.87000000000012</v>
      </c>
      <c r="F65" s="35">
        <v>1</v>
      </c>
      <c r="G65" s="35">
        <v>276.55</v>
      </c>
      <c r="H65" s="35">
        <v>2</v>
      </c>
      <c r="I65" s="35">
        <v>767.87000000000012</v>
      </c>
      <c r="J65" s="35">
        <v>1</v>
      </c>
      <c r="K65" s="35">
        <v>276.55</v>
      </c>
      <c r="L65" s="35">
        <v>0</v>
      </c>
      <c r="M65" s="35">
        <v>0</v>
      </c>
      <c r="N65" s="35">
        <v>2</v>
      </c>
      <c r="O65" s="35">
        <v>281.35000000000002</v>
      </c>
      <c r="P65" s="35">
        <v>0</v>
      </c>
      <c r="Q65" s="35">
        <v>0</v>
      </c>
      <c r="R65" s="35">
        <v>1</v>
      </c>
      <c r="S65" s="35">
        <v>763.07</v>
      </c>
      <c r="T65" s="35">
        <v>0</v>
      </c>
      <c r="U65" s="36">
        <v>0</v>
      </c>
      <c r="XEK65" s="2"/>
    </row>
    <row r="66" spans="1:21 16365:16365">
      <c r="A66" s="201">
        <v>42075</v>
      </c>
      <c r="B66" s="35">
        <v>18</v>
      </c>
      <c r="C66" s="35">
        <v>5017.0200000000004</v>
      </c>
      <c r="D66" s="35">
        <v>15</v>
      </c>
      <c r="E66" s="35">
        <v>2945.61</v>
      </c>
      <c r="F66" s="35">
        <v>3</v>
      </c>
      <c r="G66" s="35">
        <v>2071.41</v>
      </c>
      <c r="H66" s="35">
        <v>7</v>
      </c>
      <c r="I66" s="35">
        <v>3409.78</v>
      </c>
      <c r="J66" s="35">
        <v>11</v>
      </c>
      <c r="K66" s="35">
        <v>1607.24</v>
      </c>
      <c r="L66" s="35">
        <v>2</v>
      </c>
      <c r="M66" s="35">
        <v>6.4</v>
      </c>
      <c r="N66" s="35">
        <v>12</v>
      </c>
      <c r="O66" s="35">
        <v>3672.2499999999995</v>
      </c>
      <c r="P66" s="35">
        <v>0</v>
      </c>
      <c r="Q66" s="35">
        <v>0</v>
      </c>
      <c r="R66" s="35">
        <v>4</v>
      </c>
      <c r="S66" s="35">
        <v>1338.37</v>
      </c>
      <c r="T66" s="35">
        <v>0</v>
      </c>
      <c r="U66" s="36">
        <v>0</v>
      </c>
      <c r="XEK66" s="2"/>
    </row>
    <row r="67" spans="1:21 16365:16365">
      <c r="A67" s="201">
        <v>42106</v>
      </c>
      <c r="B67" s="35">
        <v>7</v>
      </c>
      <c r="C67" s="35">
        <v>9599.6</v>
      </c>
      <c r="D67" s="35">
        <v>5</v>
      </c>
      <c r="E67" s="35">
        <v>2101.6200000000008</v>
      </c>
      <c r="F67" s="35">
        <v>2</v>
      </c>
      <c r="G67" s="35">
        <v>7497.98</v>
      </c>
      <c r="H67" s="35">
        <v>4</v>
      </c>
      <c r="I67" s="35">
        <v>8207.7000000000007</v>
      </c>
      <c r="J67" s="35">
        <v>3</v>
      </c>
      <c r="K67" s="35">
        <v>1391.9</v>
      </c>
      <c r="L67" s="35">
        <v>0</v>
      </c>
      <c r="M67" s="35">
        <v>0</v>
      </c>
      <c r="N67" s="35">
        <v>5</v>
      </c>
      <c r="O67" s="35">
        <v>8889.8799999999992</v>
      </c>
      <c r="P67" s="35">
        <v>0</v>
      </c>
      <c r="Q67" s="35">
        <v>0</v>
      </c>
      <c r="R67" s="35">
        <v>2</v>
      </c>
      <c r="S67" s="35">
        <v>709.7</v>
      </c>
      <c r="T67" s="35">
        <v>0</v>
      </c>
      <c r="U67" s="36">
        <v>0</v>
      </c>
      <c r="XEK67" s="2"/>
    </row>
    <row r="68" spans="1:21 16365:16365">
      <c r="A68" s="201">
        <v>42136</v>
      </c>
      <c r="B68" s="35">
        <v>2</v>
      </c>
      <c r="C68" s="35">
        <v>493.03</v>
      </c>
      <c r="D68" s="35">
        <v>2</v>
      </c>
      <c r="E68" s="35">
        <v>493.03</v>
      </c>
      <c r="F68" s="35">
        <v>0</v>
      </c>
      <c r="G68" s="35">
        <v>0</v>
      </c>
      <c r="H68" s="35">
        <v>0</v>
      </c>
      <c r="I68" s="35">
        <v>0</v>
      </c>
      <c r="J68" s="35">
        <v>2</v>
      </c>
      <c r="K68" s="35">
        <v>493.03</v>
      </c>
      <c r="L68" s="35">
        <v>0</v>
      </c>
      <c r="M68" s="35">
        <v>0</v>
      </c>
      <c r="N68" s="35">
        <v>2</v>
      </c>
      <c r="O68" s="35">
        <v>493.03</v>
      </c>
      <c r="P68" s="35">
        <v>0</v>
      </c>
      <c r="Q68" s="35">
        <v>0</v>
      </c>
      <c r="R68" s="35">
        <v>0</v>
      </c>
      <c r="S68" s="35">
        <v>0</v>
      </c>
      <c r="T68" s="35">
        <v>0</v>
      </c>
      <c r="U68" s="36">
        <v>0</v>
      </c>
      <c r="XEK68" s="2"/>
    </row>
    <row r="69" spans="1:21 16365:16365">
      <c r="A69" s="201">
        <v>42167</v>
      </c>
      <c r="B69" s="35">
        <v>9</v>
      </c>
      <c r="C69" s="35">
        <v>439.2</v>
      </c>
      <c r="D69" s="35">
        <v>9</v>
      </c>
      <c r="E69" s="35">
        <v>439.2</v>
      </c>
      <c r="F69" s="35">
        <v>0</v>
      </c>
      <c r="G69" s="35">
        <v>0</v>
      </c>
      <c r="H69" s="35">
        <v>0</v>
      </c>
      <c r="I69" s="35">
        <v>0</v>
      </c>
      <c r="J69" s="35">
        <v>9</v>
      </c>
      <c r="K69" s="35">
        <v>439.2</v>
      </c>
      <c r="L69" s="35">
        <v>2</v>
      </c>
      <c r="M69" s="35">
        <v>7.01</v>
      </c>
      <c r="N69" s="35">
        <v>7</v>
      </c>
      <c r="O69" s="35">
        <v>432.19</v>
      </c>
      <c r="P69" s="35">
        <v>0</v>
      </c>
      <c r="Q69" s="35">
        <v>0</v>
      </c>
      <c r="R69" s="35">
        <v>0</v>
      </c>
      <c r="S69" s="35">
        <v>0</v>
      </c>
      <c r="T69" s="35">
        <v>0</v>
      </c>
      <c r="U69" s="36">
        <v>0</v>
      </c>
      <c r="XEK69" s="2"/>
    </row>
    <row r="70" spans="1:21 16365:16365">
      <c r="A70" s="201">
        <v>42197</v>
      </c>
      <c r="B70" s="35">
        <v>8</v>
      </c>
      <c r="C70" s="35">
        <v>882.81</v>
      </c>
      <c r="D70" s="35">
        <v>7</v>
      </c>
      <c r="E70" s="35">
        <f>619.27+S70</f>
        <v>782.81</v>
      </c>
      <c r="F70" s="35">
        <v>1</v>
      </c>
      <c r="G70" s="35">
        <v>100</v>
      </c>
      <c r="H70" s="35">
        <v>2</v>
      </c>
      <c r="I70" s="35">
        <v>264</v>
      </c>
      <c r="J70" s="35">
        <v>6</v>
      </c>
      <c r="K70" s="35">
        <v>619.27</v>
      </c>
      <c r="L70" s="35">
        <v>0</v>
      </c>
      <c r="M70" s="35">
        <v>0</v>
      </c>
      <c r="N70" s="35">
        <v>7</v>
      </c>
      <c r="O70" s="35">
        <v>719.27</v>
      </c>
      <c r="P70" s="35">
        <v>0</v>
      </c>
      <c r="Q70" s="35">
        <v>0</v>
      </c>
      <c r="R70" s="35">
        <v>1</v>
      </c>
      <c r="S70" s="35">
        <v>163.54</v>
      </c>
      <c r="T70" s="35">
        <v>0</v>
      </c>
      <c r="U70" s="36">
        <v>0</v>
      </c>
      <c r="XEK70" s="2"/>
    </row>
    <row r="71" spans="1:21 16365:16365" ht="11.25" customHeight="1">
      <c r="A71" s="201">
        <v>42228</v>
      </c>
      <c r="B71" s="35">
        <v>10</v>
      </c>
      <c r="C71" s="35">
        <v>2140.52</v>
      </c>
      <c r="D71" s="35">
        <v>10</v>
      </c>
      <c r="E71" s="35">
        <v>2140.52</v>
      </c>
      <c r="F71" s="35">
        <v>0</v>
      </c>
      <c r="G71" s="35">
        <v>0</v>
      </c>
      <c r="H71" s="35">
        <v>1</v>
      </c>
      <c r="I71" s="35">
        <v>228.27</v>
      </c>
      <c r="J71" s="35">
        <v>9</v>
      </c>
      <c r="K71" s="35">
        <v>1912.5</v>
      </c>
      <c r="L71" s="35">
        <v>0</v>
      </c>
      <c r="M71" s="35">
        <v>0</v>
      </c>
      <c r="N71" s="35">
        <v>9</v>
      </c>
      <c r="O71" s="35">
        <v>1912.5</v>
      </c>
      <c r="P71" s="35">
        <v>0</v>
      </c>
      <c r="Q71" s="35">
        <v>0</v>
      </c>
      <c r="R71" s="35">
        <v>1</v>
      </c>
      <c r="S71" s="35">
        <v>228.27</v>
      </c>
      <c r="T71" s="35">
        <v>0</v>
      </c>
      <c r="U71" s="36">
        <v>0</v>
      </c>
      <c r="XEK71" s="2"/>
    </row>
    <row r="72" spans="1:21 16365:16365">
      <c r="A72" s="201">
        <v>42259</v>
      </c>
      <c r="B72" s="35">
        <v>14</v>
      </c>
      <c r="C72" s="35">
        <v>909.96</v>
      </c>
      <c r="D72" s="35">
        <v>11</v>
      </c>
      <c r="E72" s="35">
        <v>747.62</v>
      </c>
      <c r="F72" s="35">
        <v>3</v>
      </c>
      <c r="G72" s="35">
        <v>162.34</v>
      </c>
      <c r="H72" s="35">
        <v>4</v>
      </c>
      <c r="I72" s="35">
        <v>862.34</v>
      </c>
      <c r="J72" s="35">
        <v>10</v>
      </c>
      <c r="K72" s="35">
        <v>47.62</v>
      </c>
      <c r="L72" s="35">
        <v>1</v>
      </c>
      <c r="M72" s="35">
        <v>5</v>
      </c>
      <c r="N72" s="35">
        <v>12</v>
      </c>
      <c r="O72" s="35">
        <v>204.96</v>
      </c>
      <c r="P72" s="35">
        <v>0</v>
      </c>
      <c r="Q72" s="35">
        <v>0</v>
      </c>
      <c r="R72" s="35">
        <v>1</v>
      </c>
      <c r="S72" s="35">
        <v>700</v>
      </c>
      <c r="T72" s="35">
        <v>0</v>
      </c>
      <c r="U72" s="36">
        <v>0</v>
      </c>
      <c r="XEK72" s="2"/>
    </row>
    <row r="73" spans="1:21 16365:16365">
      <c r="A73" s="201">
        <v>42289</v>
      </c>
      <c r="B73" s="35">
        <v>10</v>
      </c>
      <c r="C73" s="35">
        <v>7714.85</v>
      </c>
      <c r="D73" s="35">
        <v>8</v>
      </c>
      <c r="E73" s="35">
        <v>6924.35</v>
      </c>
      <c r="F73" s="35">
        <v>2</v>
      </c>
      <c r="G73" s="35">
        <v>790.5</v>
      </c>
      <c r="H73" s="35">
        <v>6</v>
      </c>
      <c r="I73" s="35">
        <v>2990.5</v>
      </c>
      <c r="J73" s="35">
        <v>4</v>
      </c>
      <c r="K73" s="35">
        <v>4724.3500000000004</v>
      </c>
      <c r="L73" s="35">
        <v>0</v>
      </c>
      <c r="M73" s="35">
        <v>0</v>
      </c>
      <c r="N73" s="35">
        <v>6</v>
      </c>
      <c r="O73" s="35">
        <v>5514.85</v>
      </c>
      <c r="P73" s="35">
        <v>0</v>
      </c>
      <c r="Q73" s="35">
        <v>0</v>
      </c>
      <c r="R73" s="35">
        <v>4</v>
      </c>
      <c r="S73" s="35">
        <v>2200</v>
      </c>
      <c r="T73" s="35">
        <v>0</v>
      </c>
      <c r="U73" s="36">
        <v>0</v>
      </c>
      <c r="XEK73" s="2"/>
    </row>
    <row r="74" spans="1:21 16365:16365">
      <c r="A74" s="201">
        <v>42320</v>
      </c>
      <c r="B74" s="35">
        <v>3</v>
      </c>
      <c r="C74" s="35">
        <v>311.27</v>
      </c>
      <c r="D74" s="35">
        <v>2</v>
      </c>
      <c r="E74" s="35">
        <v>231.19</v>
      </c>
      <c r="F74" s="35">
        <v>1</v>
      </c>
      <c r="G74" s="35">
        <v>80.08</v>
      </c>
      <c r="H74" s="35">
        <v>2</v>
      </c>
      <c r="I74" s="35">
        <v>310.08</v>
      </c>
      <c r="J74" s="35">
        <v>1</v>
      </c>
      <c r="K74" s="35">
        <v>1.19</v>
      </c>
      <c r="L74" s="35">
        <v>1</v>
      </c>
      <c r="M74" s="35">
        <v>80.08</v>
      </c>
      <c r="N74" s="35">
        <v>1</v>
      </c>
      <c r="O74" s="35">
        <v>1.19</v>
      </c>
      <c r="P74" s="35">
        <v>0</v>
      </c>
      <c r="Q74" s="35">
        <v>0</v>
      </c>
      <c r="R74" s="35">
        <v>1</v>
      </c>
      <c r="S74" s="35">
        <v>230</v>
      </c>
      <c r="T74" s="35">
        <v>0</v>
      </c>
      <c r="U74" s="36">
        <v>0</v>
      </c>
      <c r="XEK74" s="2"/>
    </row>
    <row r="75" spans="1:21 16365:16365">
      <c r="A75" s="201">
        <v>42350</v>
      </c>
      <c r="B75" s="35">
        <v>8</v>
      </c>
      <c r="C75" s="35">
        <v>17161.91</v>
      </c>
      <c r="D75" s="35">
        <v>8</v>
      </c>
      <c r="E75" s="35">
        <v>17161.91</v>
      </c>
      <c r="F75" s="35">
        <v>0</v>
      </c>
      <c r="G75" s="35">
        <v>0</v>
      </c>
      <c r="H75" s="35">
        <v>2</v>
      </c>
      <c r="I75" s="35">
        <v>14532</v>
      </c>
      <c r="J75" s="35">
        <v>6</v>
      </c>
      <c r="K75" s="35">
        <v>2629.91</v>
      </c>
      <c r="L75" s="35">
        <v>0</v>
      </c>
      <c r="M75" s="35">
        <v>0</v>
      </c>
      <c r="N75" s="35">
        <v>6</v>
      </c>
      <c r="O75" s="35">
        <v>2629.91</v>
      </c>
      <c r="P75" s="35">
        <v>0</v>
      </c>
      <c r="Q75" s="35">
        <v>0</v>
      </c>
      <c r="R75" s="35">
        <v>2</v>
      </c>
      <c r="S75" s="35">
        <v>14532</v>
      </c>
      <c r="T75" s="35">
        <v>0</v>
      </c>
      <c r="U75" s="36">
        <v>0</v>
      </c>
      <c r="XEK75" s="2"/>
    </row>
    <row r="76" spans="1:21 16365:16365">
      <c r="A76" s="299" t="s">
        <v>389</v>
      </c>
      <c r="B76" s="343"/>
      <c r="C76" s="343"/>
      <c r="D76" s="343"/>
      <c r="E76" s="343"/>
      <c r="F76" s="343"/>
      <c r="G76" s="343"/>
      <c r="H76" s="343"/>
      <c r="I76" s="343"/>
      <c r="J76" s="343"/>
      <c r="K76" s="343"/>
      <c r="L76" s="343"/>
      <c r="M76" s="343"/>
      <c r="N76" s="343"/>
      <c r="O76" s="343"/>
      <c r="P76" s="343"/>
      <c r="Q76" s="343"/>
      <c r="R76" s="343"/>
      <c r="S76" s="343"/>
      <c r="T76" s="343"/>
      <c r="U76" s="343"/>
      <c r="XEK76" s="2"/>
    </row>
    <row r="77" spans="1:21 16365:16365">
      <c r="A77" s="205" t="s">
        <v>293</v>
      </c>
      <c r="K77" s="313"/>
    </row>
    <row r="78" spans="1:21 16365:16365">
      <c r="I78" s="313"/>
      <c r="S78" s="313"/>
    </row>
    <row r="79" spans="1:21 16365:16365">
      <c r="I79" s="313"/>
      <c r="S79" s="313"/>
    </row>
  </sheetData>
  <mergeCells count="16">
    <mergeCell ref="L2:U2"/>
    <mergeCell ref="H2:K2"/>
    <mergeCell ref="D2:G2"/>
    <mergeCell ref="A1:U1"/>
    <mergeCell ref="B2:C4"/>
    <mergeCell ref="A2:A5"/>
    <mergeCell ref="H3:I4"/>
    <mergeCell ref="F3:G4"/>
    <mergeCell ref="D3:E4"/>
    <mergeCell ref="J3:K4"/>
    <mergeCell ref="L3:O3"/>
    <mergeCell ref="P3:Q4"/>
    <mergeCell ref="R3:S4"/>
    <mergeCell ref="T3:U4"/>
    <mergeCell ref="L4:M4"/>
    <mergeCell ref="N4:O4"/>
  </mergeCells>
  <pageMargins left="0.7" right="0.7" top="0.75" bottom="0.75" header="0.3" footer="0.3"/>
  <pageSetup scale="90" orientation="landscape" r:id="rId1"/>
</worksheet>
</file>

<file path=xl/worksheets/sheet30.xml><?xml version="1.0" encoding="utf-8"?>
<worksheet xmlns="http://schemas.openxmlformats.org/spreadsheetml/2006/main" xmlns:r="http://schemas.openxmlformats.org/officeDocument/2006/relationships">
  <sheetPr>
    <tabColor rgb="FF92D050"/>
  </sheetPr>
  <dimension ref="A1:K77"/>
  <sheetViews>
    <sheetView workbookViewId="0">
      <selection activeCell="L13" sqref="L13"/>
    </sheetView>
  </sheetViews>
  <sheetFormatPr defaultRowHeight="12.75"/>
  <cols>
    <col min="2" max="2" width="13.33203125" customWidth="1"/>
    <col min="3" max="3" width="10.83203125" customWidth="1"/>
    <col min="4" max="4" width="13.1640625" customWidth="1"/>
    <col min="5" max="5" width="13.33203125" customWidth="1"/>
    <col min="6" max="6" width="12.83203125" customWidth="1"/>
    <col min="7" max="7" width="11.83203125" customWidth="1"/>
    <col min="8" max="8" width="12.83203125" customWidth="1"/>
    <col min="9" max="9" width="14.5" customWidth="1"/>
    <col min="10" max="10" width="13.6640625" customWidth="1"/>
    <col min="11" max="11" width="11.1640625" customWidth="1"/>
  </cols>
  <sheetData>
    <row r="1" spans="1:11" ht="15.75">
      <c r="A1" s="430" t="s">
        <v>614</v>
      </c>
      <c r="B1" s="431"/>
      <c r="C1" s="431"/>
      <c r="D1" s="431"/>
      <c r="E1" s="431"/>
      <c r="F1" s="431"/>
    </row>
    <row r="2" spans="1:11">
      <c r="A2" s="926" t="s">
        <v>66</v>
      </c>
      <c r="B2" s="928" t="s">
        <v>304</v>
      </c>
      <c r="C2" s="929"/>
      <c r="D2" s="929"/>
      <c r="E2" s="929"/>
      <c r="F2" s="930"/>
      <c r="G2" s="928" t="s">
        <v>305</v>
      </c>
      <c r="H2" s="929"/>
      <c r="I2" s="929"/>
      <c r="J2" s="929"/>
      <c r="K2" s="930"/>
    </row>
    <row r="3" spans="1:11">
      <c r="A3" s="927"/>
      <c r="B3" s="555" t="s">
        <v>301</v>
      </c>
      <c r="C3" s="555" t="s">
        <v>359</v>
      </c>
      <c r="D3" s="555" t="s">
        <v>146</v>
      </c>
      <c r="E3" s="555" t="s">
        <v>150</v>
      </c>
      <c r="F3" s="555" t="s">
        <v>110</v>
      </c>
      <c r="G3" s="555" t="s">
        <v>301</v>
      </c>
      <c r="H3" s="555" t="s">
        <v>359</v>
      </c>
      <c r="I3" s="555" t="s">
        <v>146</v>
      </c>
      <c r="J3" s="555" t="s">
        <v>150</v>
      </c>
      <c r="K3" s="555" t="s">
        <v>110</v>
      </c>
    </row>
    <row r="4" spans="1:11">
      <c r="A4" s="443">
        <v>1</v>
      </c>
      <c r="B4" s="443">
        <v>2</v>
      </c>
      <c r="C4" s="437">
        <v>3</v>
      </c>
      <c r="D4" s="437">
        <v>4</v>
      </c>
      <c r="E4" s="443">
        <v>5</v>
      </c>
      <c r="F4" s="437">
        <v>6</v>
      </c>
      <c r="G4" s="443">
        <v>7</v>
      </c>
      <c r="H4" s="437">
        <v>8</v>
      </c>
      <c r="I4" s="443">
        <v>9</v>
      </c>
      <c r="J4" s="437">
        <v>10</v>
      </c>
      <c r="K4" s="443">
        <v>11</v>
      </c>
    </row>
    <row r="5" spans="1:11">
      <c r="A5" s="444">
        <v>40277</v>
      </c>
      <c r="B5" s="536">
        <v>32.765345254751679</v>
      </c>
      <c r="C5" s="536">
        <v>9.8488167167179093</v>
      </c>
      <c r="D5" s="536">
        <v>0.53095021595817238</v>
      </c>
      <c r="E5" s="536">
        <v>0</v>
      </c>
      <c r="F5" s="536">
        <v>56.854887812572244</v>
      </c>
      <c r="G5" s="536">
        <v>13.692602209566902</v>
      </c>
      <c r="H5" s="536">
        <v>37.332253140205232</v>
      </c>
      <c r="I5" s="536">
        <v>3.3303361771522573</v>
      </c>
      <c r="J5" s="536">
        <v>0</v>
      </c>
      <c r="K5" s="536">
        <v>45.63100885607615</v>
      </c>
    </row>
    <row r="6" spans="1:11">
      <c r="A6" s="444">
        <v>40307</v>
      </c>
      <c r="B6" s="536">
        <v>34.963470980691937</v>
      </c>
      <c r="C6" s="536">
        <v>12.180231989741978</v>
      </c>
      <c r="D6" s="536">
        <v>0.42919504010660092</v>
      </c>
      <c r="E6" s="536">
        <v>0</v>
      </c>
      <c r="F6" s="536">
        <v>52.427101989459466</v>
      </c>
      <c r="G6" s="536">
        <v>15.233866922441283</v>
      </c>
      <c r="H6" s="536">
        <v>36.793954472287517</v>
      </c>
      <c r="I6" s="536">
        <v>2.2300448925612422</v>
      </c>
      <c r="J6" s="536">
        <v>0</v>
      </c>
      <c r="K6" s="536">
        <v>45.739624823111264</v>
      </c>
    </row>
    <row r="7" spans="1:11">
      <c r="A7" s="444">
        <v>40338</v>
      </c>
      <c r="B7" s="536">
        <v>35.211474793586802</v>
      </c>
      <c r="C7" s="536">
        <v>11.423032349917957</v>
      </c>
      <c r="D7" s="536">
        <v>0.42477816529462015</v>
      </c>
      <c r="E7" s="536">
        <v>0</v>
      </c>
      <c r="F7" s="536">
        <v>52.940714691200633</v>
      </c>
      <c r="G7" s="536">
        <v>17.102602801972321</v>
      </c>
      <c r="H7" s="536">
        <v>37.205622073960434</v>
      </c>
      <c r="I7" s="536">
        <v>2.6981990475845441</v>
      </c>
      <c r="J7" s="536">
        <v>0</v>
      </c>
      <c r="K7" s="536">
        <v>42.993576076482697</v>
      </c>
    </row>
    <row r="8" spans="1:11">
      <c r="A8" s="444">
        <v>40368</v>
      </c>
      <c r="B8" s="536">
        <v>34.896303592101134</v>
      </c>
      <c r="C8" s="536">
        <v>11.618409267611764</v>
      </c>
      <c r="D8" s="536">
        <v>0.48162612975634433</v>
      </c>
      <c r="E8" s="536">
        <v>0</v>
      </c>
      <c r="F8" s="536">
        <v>53.003661010530756</v>
      </c>
      <c r="G8" s="536">
        <v>15.103342397467967</v>
      </c>
      <c r="H8" s="536">
        <v>37.869061721093935</v>
      </c>
      <c r="I8" s="536">
        <v>2.202548246326506</v>
      </c>
      <c r="J8" s="536">
        <v>0</v>
      </c>
      <c r="K8" s="536">
        <v>44.821453336039134</v>
      </c>
    </row>
    <row r="9" spans="1:11">
      <c r="A9" s="444">
        <v>40399</v>
      </c>
      <c r="B9" s="536">
        <v>34.715505262572258</v>
      </c>
      <c r="C9" s="536">
        <v>11.497940267268742</v>
      </c>
      <c r="D9" s="536">
        <v>0.47011224399854928</v>
      </c>
      <c r="E9" s="536">
        <v>0</v>
      </c>
      <c r="F9" s="536">
        <v>53.316442226160454</v>
      </c>
      <c r="G9" s="536">
        <v>16.786200274523182</v>
      </c>
      <c r="H9" s="536">
        <v>36.948410163808731</v>
      </c>
      <c r="I9" s="536">
        <v>1.5475881847190212</v>
      </c>
      <c r="J9" s="536">
        <v>0</v>
      </c>
      <c r="K9" s="536">
        <v>44.713867412955985</v>
      </c>
    </row>
    <row r="10" spans="1:11">
      <c r="A10" s="444">
        <v>40430</v>
      </c>
      <c r="B10" s="536">
        <v>37.087110532067989</v>
      </c>
      <c r="C10" s="536">
        <v>10.37708214194542</v>
      </c>
      <c r="D10" s="536">
        <v>0.23738869855207326</v>
      </c>
      <c r="E10" s="536">
        <v>0</v>
      </c>
      <c r="F10" s="536">
        <v>52.298418627434515</v>
      </c>
      <c r="G10" s="536">
        <v>14.790057403214698</v>
      </c>
      <c r="H10" s="536">
        <v>39.940181431744818</v>
      </c>
      <c r="I10" s="536">
        <v>1.2918089058535358</v>
      </c>
      <c r="J10" s="536">
        <v>0</v>
      </c>
      <c r="K10" s="536">
        <v>43.952477214512051</v>
      </c>
    </row>
    <row r="11" spans="1:11">
      <c r="A11" s="444">
        <v>40460</v>
      </c>
      <c r="B11" s="536">
        <v>37.910044436415632</v>
      </c>
      <c r="C11" s="536">
        <v>9.4897476852231577</v>
      </c>
      <c r="D11" s="536">
        <v>0.18741769883903575</v>
      </c>
      <c r="E11" s="536">
        <v>0</v>
      </c>
      <c r="F11" s="536">
        <v>52.412790179522176</v>
      </c>
      <c r="G11" s="536">
        <v>15.533925533682389</v>
      </c>
      <c r="H11" s="536">
        <v>37.439433656119782</v>
      </c>
      <c r="I11" s="536">
        <v>0.98693543518964666</v>
      </c>
      <c r="J11" s="536">
        <v>0</v>
      </c>
      <c r="K11" s="536">
        <v>46.036733890745523</v>
      </c>
    </row>
    <row r="12" spans="1:11">
      <c r="A12" s="444">
        <v>40491</v>
      </c>
      <c r="B12" s="536">
        <v>38.793506816324509</v>
      </c>
      <c r="C12" s="536">
        <v>11.365024163188394</v>
      </c>
      <c r="D12" s="536">
        <v>0.16611734732648883</v>
      </c>
      <c r="E12" s="536">
        <v>0</v>
      </c>
      <c r="F12" s="536">
        <v>49.675351673160606</v>
      </c>
      <c r="G12" s="536">
        <v>13.745108058796744</v>
      </c>
      <c r="H12" s="536">
        <v>38.985333069133887</v>
      </c>
      <c r="I12" s="536">
        <v>1.1502176371318265</v>
      </c>
      <c r="J12" s="536">
        <v>0</v>
      </c>
      <c r="K12" s="536">
        <v>46.103820908384193</v>
      </c>
    </row>
    <row r="13" spans="1:11">
      <c r="A13" s="444">
        <v>40521</v>
      </c>
      <c r="B13" s="536">
        <v>39.531001610110131</v>
      </c>
      <c r="C13" s="536">
        <v>9.9286255095010052</v>
      </c>
      <c r="D13" s="536">
        <v>0.26104499807071918</v>
      </c>
      <c r="E13" s="536">
        <v>0</v>
      </c>
      <c r="F13" s="536">
        <v>50.279327882318135</v>
      </c>
      <c r="G13" s="536">
        <v>15.52719766511013</v>
      </c>
      <c r="H13" s="536">
        <v>36.310901865984228</v>
      </c>
      <c r="I13" s="536">
        <v>1.8969352097445533</v>
      </c>
      <c r="J13" s="536">
        <v>0</v>
      </c>
      <c r="K13" s="536">
        <v>46.262319603232392</v>
      </c>
    </row>
    <row r="14" spans="1:11">
      <c r="A14" s="444">
        <v>40544</v>
      </c>
      <c r="B14" s="536">
        <v>41.320823749271248</v>
      </c>
      <c r="C14" s="536">
        <v>10.629574463570119</v>
      </c>
      <c r="D14" s="536">
        <v>0.23488846451386278</v>
      </c>
      <c r="E14" s="536">
        <v>0</v>
      </c>
      <c r="F14" s="536">
        <v>47.814713322644778</v>
      </c>
      <c r="G14" s="536">
        <v>17.372892027532068</v>
      </c>
      <c r="H14" s="536">
        <v>36.755436645425014</v>
      </c>
      <c r="I14" s="536">
        <v>1.2790936202595065</v>
      </c>
      <c r="J14" s="536">
        <v>0</v>
      </c>
      <c r="K14" s="536">
        <v>44.570874876602105</v>
      </c>
    </row>
    <row r="15" spans="1:11">
      <c r="A15" s="444">
        <v>40575</v>
      </c>
      <c r="B15" s="536">
        <v>42.710765174129691</v>
      </c>
      <c r="C15" s="536">
        <v>10.803966916123825</v>
      </c>
      <c r="D15" s="536">
        <v>0.20233659632196682</v>
      </c>
      <c r="E15" s="536">
        <v>0</v>
      </c>
      <c r="F15" s="536">
        <v>46.282931313424527</v>
      </c>
      <c r="G15" s="536">
        <v>18.018584318230886</v>
      </c>
      <c r="H15" s="536">
        <v>37.706247444571368</v>
      </c>
      <c r="I15" s="536">
        <v>1.4827481196105905</v>
      </c>
      <c r="J15" s="536">
        <v>0</v>
      </c>
      <c r="K15" s="536">
        <v>42.764965038509466</v>
      </c>
    </row>
    <row r="16" spans="1:11">
      <c r="A16" s="444">
        <v>40603</v>
      </c>
      <c r="B16" s="536">
        <v>41.777466418818605</v>
      </c>
      <c r="C16" s="536">
        <v>10.076979511900477</v>
      </c>
      <c r="D16" s="536">
        <v>0.18513811093235058</v>
      </c>
      <c r="E16" s="536">
        <v>0</v>
      </c>
      <c r="F16" s="536">
        <v>47.960415958348577</v>
      </c>
      <c r="G16" s="536">
        <v>18.126490600853533</v>
      </c>
      <c r="H16" s="536">
        <v>38.840341069430039</v>
      </c>
      <c r="I16" s="536">
        <v>1.9012849498596305</v>
      </c>
      <c r="J16" s="536">
        <v>0</v>
      </c>
      <c r="K16" s="536">
        <v>41.123478271771276</v>
      </c>
    </row>
    <row r="17" spans="1:11">
      <c r="A17" s="444">
        <v>40634</v>
      </c>
      <c r="B17" s="536">
        <v>41.081710614312179</v>
      </c>
      <c r="C17" s="536">
        <v>10.031418510290059</v>
      </c>
      <c r="D17" s="536">
        <v>0.2037160108029846</v>
      </c>
      <c r="E17" s="536">
        <v>0</v>
      </c>
      <c r="F17" s="536">
        <v>48.683154864594783</v>
      </c>
      <c r="G17" s="536">
        <v>17.144225640557607</v>
      </c>
      <c r="H17" s="536">
        <v>39.162075829559534</v>
      </c>
      <c r="I17" s="536">
        <v>1.599770631383032</v>
      </c>
      <c r="J17" s="536">
        <v>0</v>
      </c>
      <c r="K17" s="536">
        <v>42.079242714886455</v>
      </c>
    </row>
    <row r="18" spans="1:11">
      <c r="A18" s="444">
        <v>40664</v>
      </c>
      <c r="B18" s="536">
        <v>41.955481364384958</v>
      </c>
      <c r="C18" s="536">
        <v>10.649809045225203</v>
      </c>
      <c r="D18" s="536">
        <v>0.17947591939081273</v>
      </c>
      <c r="E18" s="536">
        <v>0</v>
      </c>
      <c r="F18" s="536">
        <v>47.215233670999027</v>
      </c>
      <c r="G18" s="536">
        <v>17.823415711919285</v>
      </c>
      <c r="H18" s="536">
        <v>37.978011284552345</v>
      </c>
      <c r="I18" s="536">
        <v>1.2981271785760569</v>
      </c>
      <c r="J18" s="536">
        <v>0</v>
      </c>
      <c r="K18" s="536">
        <v>42.867151474346436</v>
      </c>
    </row>
    <row r="19" spans="1:11">
      <c r="A19" s="444">
        <v>40695</v>
      </c>
      <c r="B19" s="536">
        <v>43.328428595632552</v>
      </c>
      <c r="C19" s="536">
        <v>10.169369007498002</v>
      </c>
      <c r="D19" s="536">
        <v>0.21673327563051276</v>
      </c>
      <c r="E19" s="536">
        <v>0</v>
      </c>
      <c r="F19" s="536">
        <v>46.28546912123894</v>
      </c>
      <c r="G19" s="536">
        <v>16.636782078485673</v>
      </c>
      <c r="H19" s="536">
        <v>36.828725911993459</v>
      </c>
      <c r="I19" s="536">
        <v>1.7926732544479456</v>
      </c>
      <c r="J19" s="536">
        <v>0</v>
      </c>
      <c r="K19" s="536">
        <v>44.720114526768761</v>
      </c>
    </row>
    <row r="20" spans="1:11">
      <c r="A20" s="444">
        <v>40725</v>
      </c>
      <c r="B20" s="536">
        <v>43.089504191246604</v>
      </c>
      <c r="C20" s="536">
        <v>10.949136027129885</v>
      </c>
      <c r="D20" s="536">
        <v>0.17150937120072768</v>
      </c>
      <c r="E20" s="536">
        <v>0</v>
      </c>
      <c r="F20" s="536">
        <v>45.789850410422787</v>
      </c>
      <c r="G20" s="536">
        <v>17.191468628190929</v>
      </c>
      <c r="H20" s="536">
        <v>36.302159547990549</v>
      </c>
      <c r="I20" s="536">
        <v>0.89918561743935077</v>
      </c>
      <c r="J20" s="536">
        <v>0</v>
      </c>
      <c r="K20" s="536">
        <v>45.578794931708487</v>
      </c>
    </row>
    <row r="21" spans="1:11">
      <c r="A21" s="444">
        <v>40756</v>
      </c>
      <c r="B21" s="536">
        <v>44.319389701657471</v>
      </c>
      <c r="C21" s="536">
        <v>14.018505533713929</v>
      </c>
      <c r="D21" s="536">
        <v>0.12667856816870424</v>
      </c>
      <c r="E21" s="536">
        <v>0</v>
      </c>
      <c r="F21" s="536">
        <v>41.535426196459895</v>
      </c>
      <c r="G21" s="536">
        <v>19.974616477614859</v>
      </c>
      <c r="H21" s="536">
        <v>40.176301621707147</v>
      </c>
      <c r="I21" s="536">
        <v>1.4097740411794708</v>
      </c>
      <c r="J21" s="536">
        <v>0</v>
      </c>
      <c r="K21" s="536">
        <v>38.412199689759305</v>
      </c>
    </row>
    <row r="22" spans="1:11">
      <c r="A22" s="444">
        <v>40787</v>
      </c>
      <c r="B22" s="536">
        <v>45.28379948809949</v>
      </c>
      <c r="C22" s="536">
        <v>14.291072315673931</v>
      </c>
      <c r="D22" s="536">
        <v>0.1938205867179906</v>
      </c>
      <c r="E22" s="536">
        <v>0</v>
      </c>
      <c r="F22" s="536">
        <v>40.231307609508598</v>
      </c>
      <c r="G22" s="536">
        <v>17.972570784542775</v>
      </c>
      <c r="H22" s="536">
        <v>42.2338308463274</v>
      </c>
      <c r="I22" s="536">
        <v>2.1601646003786703</v>
      </c>
      <c r="J22" s="536">
        <v>0</v>
      </c>
      <c r="K22" s="536">
        <v>37.597543972978933</v>
      </c>
    </row>
    <row r="23" spans="1:11">
      <c r="A23" s="444">
        <v>40817</v>
      </c>
      <c r="B23" s="536">
        <v>43.093813719270941</v>
      </c>
      <c r="C23" s="536">
        <v>14.537296089237381</v>
      </c>
      <c r="D23" s="536">
        <v>0.23340971739665312</v>
      </c>
      <c r="E23" s="536">
        <v>0</v>
      </c>
      <c r="F23" s="536">
        <v>42.135480474095019</v>
      </c>
      <c r="G23" s="536">
        <v>18.5287620356453</v>
      </c>
      <c r="H23" s="536">
        <v>36.068423101010517</v>
      </c>
      <c r="I23" s="536">
        <v>1.7242506455379194</v>
      </c>
      <c r="J23" s="536">
        <v>0</v>
      </c>
      <c r="K23" s="536">
        <v>43.643391094181574</v>
      </c>
    </row>
    <row r="24" spans="1:11">
      <c r="A24" s="444">
        <v>40858</v>
      </c>
      <c r="B24" s="536">
        <v>43.525040434060337</v>
      </c>
      <c r="C24" s="536">
        <v>16.960095256397807</v>
      </c>
      <c r="D24" s="536">
        <v>0.19452165426027193</v>
      </c>
      <c r="E24" s="536">
        <v>0</v>
      </c>
      <c r="F24" s="536">
        <v>39.320342655281586</v>
      </c>
      <c r="G24" s="536">
        <v>21.503696628581974</v>
      </c>
      <c r="H24" s="536">
        <v>37.785541758338816</v>
      </c>
      <c r="I24" s="536">
        <v>1.8609557043638238</v>
      </c>
      <c r="J24" s="536">
        <v>0</v>
      </c>
      <c r="K24" s="536">
        <v>38.825203604212632</v>
      </c>
    </row>
    <row r="25" spans="1:11">
      <c r="A25" s="444">
        <v>40888</v>
      </c>
      <c r="B25" s="536">
        <v>44.630794168054308</v>
      </c>
      <c r="C25" s="536">
        <v>18.613266037548843</v>
      </c>
      <c r="D25" s="536">
        <v>0.29227666143533143</v>
      </c>
      <c r="E25" s="536">
        <v>0</v>
      </c>
      <c r="F25" s="536">
        <v>36.463663132961521</v>
      </c>
      <c r="G25" s="536">
        <v>20.831736136944532</v>
      </c>
      <c r="H25" s="536">
        <v>34.068802819262459</v>
      </c>
      <c r="I25" s="536">
        <v>3.6470470757444167</v>
      </c>
      <c r="J25" s="536">
        <v>0</v>
      </c>
      <c r="K25" s="536">
        <v>41.40191470646328</v>
      </c>
    </row>
    <row r="26" spans="1:11">
      <c r="A26" s="444">
        <v>40919</v>
      </c>
      <c r="B26" s="536">
        <v>43.672824672015111</v>
      </c>
      <c r="C26" s="536">
        <v>16.727155752481472</v>
      </c>
      <c r="D26" s="536">
        <v>0.26325663238711355</v>
      </c>
      <c r="E26" s="536">
        <v>0</v>
      </c>
      <c r="F26" s="536">
        <v>39.336762943116312</v>
      </c>
      <c r="G26" s="536">
        <v>23.008193429229486</v>
      </c>
      <c r="H26" s="536">
        <v>32.770167623921637</v>
      </c>
      <c r="I26" s="536">
        <v>2.2127882408319755</v>
      </c>
      <c r="J26" s="536">
        <v>0</v>
      </c>
      <c r="K26" s="536">
        <v>42.008850706016915</v>
      </c>
    </row>
    <row r="27" spans="1:11">
      <c r="A27" s="444">
        <v>40951</v>
      </c>
      <c r="B27" s="536">
        <v>41.842931756943528</v>
      </c>
      <c r="C27" s="536">
        <v>17.619348888001028</v>
      </c>
      <c r="D27" s="536">
        <v>0.24253532394566349</v>
      </c>
      <c r="E27" s="536">
        <v>0</v>
      </c>
      <c r="F27" s="536">
        <v>40.29518403110977</v>
      </c>
      <c r="G27" s="536">
        <v>20.020997470252922</v>
      </c>
      <c r="H27" s="536">
        <v>36.929952131032131</v>
      </c>
      <c r="I27" s="536">
        <v>2.4287686208349384</v>
      </c>
      <c r="J27" s="536">
        <v>0</v>
      </c>
      <c r="K27" s="536">
        <v>40.62028177788001</v>
      </c>
    </row>
    <row r="28" spans="1:11">
      <c r="A28" s="444">
        <v>40979</v>
      </c>
      <c r="B28" s="536">
        <v>43.254809301396108</v>
      </c>
      <c r="C28" s="536">
        <v>18.877374814139962</v>
      </c>
      <c r="D28" s="536">
        <v>0.20385293783727493</v>
      </c>
      <c r="E28" s="536">
        <v>0</v>
      </c>
      <c r="F28" s="536">
        <v>37.663962946626661</v>
      </c>
      <c r="G28" s="536">
        <v>20.11263229189905</v>
      </c>
      <c r="H28" s="536">
        <v>33.17183799429683</v>
      </c>
      <c r="I28" s="536">
        <v>2.6115199253139538</v>
      </c>
      <c r="J28" s="536">
        <v>0</v>
      </c>
      <c r="K28" s="536">
        <v>44.104009788490174</v>
      </c>
    </row>
    <row r="29" spans="1:11">
      <c r="A29" s="444">
        <v>41011</v>
      </c>
      <c r="B29" s="536">
        <v>44.369277066302502</v>
      </c>
      <c r="C29" s="536">
        <v>16.949627588019052</v>
      </c>
      <c r="D29" s="536">
        <v>0.16597911434895365</v>
      </c>
      <c r="E29" s="536">
        <v>0</v>
      </c>
      <c r="F29" s="536">
        <v>38.5151162313295</v>
      </c>
      <c r="G29" s="536">
        <v>21.597419153653547</v>
      </c>
      <c r="H29" s="536">
        <v>31.166355479362995</v>
      </c>
      <c r="I29" s="536">
        <v>2.6277420420058952</v>
      </c>
      <c r="J29" s="536">
        <v>0</v>
      </c>
      <c r="K29" s="536">
        <v>44.608483324977563</v>
      </c>
    </row>
    <row r="30" spans="1:11">
      <c r="A30" s="444">
        <v>41041</v>
      </c>
      <c r="B30" s="536">
        <v>44.322590579726409</v>
      </c>
      <c r="C30" s="536">
        <v>18.646271587035571</v>
      </c>
      <c r="D30" s="536">
        <v>0.21945314718447081</v>
      </c>
      <c r="E30" s="536">
        <v>0</v>
      </c>
      <c r="F30" s="536">
        <v>36.81168468605356</v>
      </c>
      <c r="G30" s="536">
        <v>20.987521187333179</v>
      </c>
      <c r="H30" s="536">
        <v>36.040577927046321</v>
      </c>
      <c r="I30" s="536">
        <v>4.3993091506758297</v>
      </c>
      <c r="J30" s="536">
        <v>0</v>
      </c>
      <c r="K30" s="536">
        <v>38.572591734944659</v>
      </c>
    </row>
    <row r="31" spans="1:11">
      <c r="A31" s="444">
        <v>41072</v>
      </c>
      <c r="B31" s="536">
        <v>44.090878414717565</v>
      </c>
      <c r="C31" s="536">
        <v>18.25422082736992</v>
      </c>
      <c r="D31" s="536">
        <v>0.19991676507767289</v>
      </c>
      <c r="E31" s="536">
        <v>0</v>
      </c>
      <c r="F31" s="536">
        <v>37.454983992834848</v>
      </c>
      <c r="G31" s="536">
        <v>20.015504653778923</v>
      </c>
      <c r="H31" s="536">
        <v>33.846948804990831</v>
      </c>
      <c r="I31" s="536">
        <v>3.698694327766769</v>
      </c>
      <c r="J31" s="536">
        <v>0</v>
      </c>
      <c r="K31" s="536">
        <v>42.438852213463477</v>
      </c>
    </row>
    <row r="32" spans="1:11">
      <c r="A32" s="444">
        <v>41091</v>
      </c>
      <c r="B32" s="536">
        <v>46.616908779605851</v>
      </c>
      <c r="C32" s="536">
        <v>14.384615045638508</v>
      </c>
      <c r="D32" s="536">
        <v>0.15082733865606912</v>
      </c>
      <c r="E32" s="536">
        <v>0</v>
      </c>
      <c r="F32" s="536">
        <v>38.847648836099573</v>
      </c>
      <c r="G32" s="536">
        <v>19.874705169028704</v>
      </c>
      <c r="H32" s="536">
        <v>32.688027845200914</v>
      </c>
      <c r="I32" s="536">
        <v>3.0948226898495435</v>
      </c>
      <c r="J32" s="536">
        <v>0</v>
      </c>
      <c r="K32" s="536">
        <v>44.342444295920835</v>
      </c>
    </row>
    <row r="33" spans="1:11">
      <c r="A33" s="444">
        <v>41141</v>
      </c>
      <c r="B33" s="536">
        <v>47.576183011032001</v>
      </c>
      <c r="C33" s="536">
        <v>14.831740466081268</v>
      </c>
      <c r="D33" s="536">
        <v>0.15865327130676637</v>
      </c>
      <c r="E33" s="536">
        <v>0</v>
      </c>
      <c r="F33" s="536">
        <v>37.433423251579967</v>
      </c>
      <c r="G33" s="536">
        <v>19.106216055662198</v>
      </c>
      <c r="H33" s="536">
        <v>34.565882069011053</v>
      </c>
      <c r="I33" s="536">
        <v>3.2108872367269052</v>
      </c>
      <c r="J33" s="536">
        <v>0</v>
      </c>
      <c r="K33" s="536">
        <v>43.117014638599848</v>
      </c>
    </row>
    <row r="34" spans="1:11">
      <c r="A34" s="444">
        <v>41161</v>
      </c>
      <c r="B34" s="536">
        <v>47.64301676229077</v>
      </c>
      <c r="C34" s="536">
        <v>14.547164610272635</v>
      </c>
      <c r="D34" s="536">
        <v>0.12888257443738171</v>
      </c>
      <c r="E34" s="536">
        <v>0</v>
      </c>
      <c r="F34" s="536">
        <v>37.680936052999215</v>
      </c>
      <c r="G34" s="536">
        <v>18.15416465106092</v>
      </c>
      <c r="H34" s="536">
        <v>35.430332359618006</v>
      </c>
      <c r="I34" s="536">
        <v>2.6523842638957635</v>
      </c>
      <c r="J34" s="536">
        <v>0</v>
      </c>
      <c r="K34" s="536">
        <v>43.763118725425294</v>
      </c>
    </row>
    <row r="35" spans="1:11">
      <c r="A35" s="444">
        <v>41211</v>
      </c>
      <c r="B35" s="536">
        <v>46.243428436384768</v>
      </c>
      <c r="C35" s="536">
        <v>15.410847034707832</v>
      </c>
      <c r="D35" s="536">
        <v>8.7559197347718304E-2</v>
      </c>
      <c r="E35" s="536">
        <v>0</v>
      </c>
      <c r="F35" s="536">
        <v>38.258165331559681</v>
      </c>
      <c r="G35" s="536">
        <v>18.415645367742734</v>
      </c>
      <c r="H35" s="536">
        <v>34.244173392986845</v>
      </c>
      <c r="I35" s="536">
        <v>2.6939123114761609</v>
      </c>
      <c r="J35" s="536">
        <v>0</v>
      </c>
      <c r="K35" s="536">
        <v>44.646268927794267</v>
      </c>
    </row>
    <row r="36" spans="1:11">
      <c r="A36" s="444">
        <v>41231</v>
      </c>
      <c r="B36" s="536">
        <v>46.411477538549711</v>
      </c>
      <c r="C36" s="536">
        <v>13.76746645211748</v>
      </c>
      <c r="D36" s="536">
        <v>8.1465496369425239E-2</v>
      </c>
      <c r="E36" s="536">
        <v>0</v>
      </c>
      <c r="F36" s="536">
        <v>39.739590512963396</v>
      </c>
      <c r="G36" s="536">
        <v>18.918995129641861</v>
      </c>
      <c r="H36" s="536">
        <v>33.002352048493215</v>
      </c>
      <c r="I36" s="536">
        <v>2.940128209121474</v>
      </c>
      <c r="J36" s="536">
        <v>0</v>
      </c>
      <c r="K36" s="536">
        <v>45.138524612743439</v>
      </c>
    </row>
    <row r="37" spans="1:11">
      <c r="A37" s="444">
        <v>41251</v>
      </c>
      <c r="B37" s="536">
        <v>46.311444691449154</v>
      </c>
      <c r="C37" s="536">
        <v>14.533916699321054</v>
      </c>
      <c r="D37" s="536">
        <v>8.1884219221453572E-2</v>
      </c>
      <c r="E37" s="536">
        <v>0</v>
      </c>
      <c r="F37" s="536">
        <v>39.072754390008335</v>
      </c>
      <c r="G37" s="536">
        <v>19.5123701341494</v>
      </c>
      <c r="H37" s="536">
        <v>32.239218714036909</v>
      </c>
      <c r="I37" s="536">
        <v>2.537685722158455</v>
      </c>
      <c r="J37" s="536">
        <v>0</v>
      </c>
      <c r="K37" s="536">
        <v>45.710725429655234</v>
      </c>
    </row>
    <row r="38" spans="1:11">
      <c r="A38" s="444">
        <v>41286</v>
      </c>
      <c r="B38" s="536">
        <v>44.335915159000344</v>
      </c>
      <c r="C38" s="536">
        <v>15.532364720403455</v>
      </c>
      <c r="D38" s="536">
        <v>9.4272227905899036E-2</v>
      </c>
      <c r="E38" s="536">
        <v>0</v>
      </c>
      <c r="F38" s="536">
        <v>40.037447892690302</v>
      </c>
      <c r="G38" s="536">
        <v>17.170456073676235</v>
      </c>
      <c r="H38" s="536">
        <v>36.248248307850076</v>
      </c>
      <c r="I38" s="536">
        <v>3.1169964776980095</v>
      </c>
      <c r="J38" s="536">
        <v>0</v>
      </c>
      <c r="K38" s="536">
        <v>43.464299140775694</v>
      </c>
    </row>
    <row r="39" spans="1:11">
      <c r="A39" s="444">
        <v>41321</v>
      </c>
      <c r="B39" s="536">
        <v>46.603876667284489</v>
      </c>
      <c r="C39" s="536">
        <v>15.117240961569209</v>
      </c>
      <c r="D39" s="536">
        <v>0.1626352049808259</v>
      </c>
      <c r="E39" s="536">
        <v>0</v>
      </c>
      <c r="F39" s="536">
        <v>38.116247166165493</v>
      </c>
      <c r="G39" s="536">
        <v>16.343262031148775</v>
      </c>
      <c r="H39" s="536">
        <v>36.29881547052365</v>
      </c>
      <c r="I39" s="536">
        <v>3.4909738245077251</v>
      </c>
      <c r="J39" s="536">
        <v>0</v>
      </c>
      <c r="K39" s="536">
        <v>43.866948673819842</v>
      </c>
    </row>
    <row r="40" spans="1:11">
      <c r="A40" s="444">
        <v>41346</v>
      </c>
      <c r="B40" s="536">
        <v>47.228627431369077</v>
      </c>
      <c r="C40" s="536">
        <v>16.142771523010886</v>
      </c>
      <c r="D40" s="536">
        <v>8.8181384310481101E-2</v>
      </c>
      <c r="E40" s="536">
        <v>0</v>
      </c>
      <c r="F40" s="536">
        <v>36.540419661309564</v>
      </c>
      <c r="G40" s="536">
        <v>16.668341674311378</v>
      </c>
      <c r="H40" s="536">
        <v>36.98110500464476</v>
      </c>
      <c r="I40" s="536">
        <v>3.5861408411486662</v>
      </c>
      <c r="J40" s="536">
        <v>0</v>
      </c>
      <c r="K40" s="536">
        <v>42.764412479895192</v>
      </c>
    </row>
    <row r="41" spans="1:11">
      <c r="A41" s="444">
        <v>41365</v>
      </c>
      <c r="B41" s="536">
        <v>48.187674936646992</v>
      </c>
      <c r="C41" s="536">
        <v>14.450773361705838</v>
      </c>
      <c r="D41" s="536">
        <v>7.3665447369992795E-2</v>
      </c>
      <c r="E41" s="536">
        <v>0</v>
      </c>
      <c r="F41" s="536">
        <v>37.287886254277169</v>
      </c>
      <c r="G41" s="536">
        <v>18.246262352995313</v>
      </c>
      <c r="H41" s="536">
        <v>34.624846004325903</v>
      </c>
      <c r="I41" s="536">
        <v>2.888179469271245</v>
      </c>
      <c r="J41" s="536">
        <v>0</v>
      </c>
      <c r="K41" s="536">
        <v>44.240712173407537</v>
      </c>
    </row>
    <row r="42" spans="1:11">
      <c r="A42" s="444">
        <v>41395</v>
      </c>
      <c r="B42" s="536">
        <v>46.152280853855864</v>
      </c>
      <c r="C42" s="536">
        <v>15.922031432827776</v>
      </c>
      <c r="D42" s="536">
        <v>0.10280106615980077</v>
      </c>
      <c r="E42" s="536">
        <v>0</v>
      </c>
      <c r="F42" s="536">
        <v>37.822886647156551</v>
      </c>
      <c r="G42" s="536">
        <v>14.027750881427071</v>
      </c>
      <c r="H42" s="536">
        <v>46.998571690877149</v>
      </c>
      <c r="I42" s="536">
        <v>2.0073327468094542</v>
      </c>
      <c r="J42" s="536">
        <v>0</v>
      </c>
      <c r="K42" s="536">
        <v>36.96634468088633</v>
      </c>
    </row>
    <row r="43" spans="1:11">
      <c r="A43" s="444">
        <v>41426</v>
      </c>
      <c r="B43" s="536">
        <v>46.256923066231565</v>
      </c>
      <c r="C43" s="536">
        <v>16.004779110720644</v>
      </c>
      <c r="D43" s="536">
        <v>0.14839026593087637</v>
      </c>
      <c r="E43" s="536">
        <v>0</v>
      </c>
      <c r="F43" s="536">
        <v>37.589907557116909</v>
      </c>
      <c r="G43" s="536">
        <v>18.338319753359158</v>
      </c>
      <c r="H43" s="536">
        <v>36.451251558698914</v>
      </c>
      <c r="I43" s="536">
        <v>3.5903139662695711</v>
      </c>
      <c r="J43" s="536">
        <v>0</v>
      </c>
      <c r="K43" s="536">
        <v>41.620114721672358</v>
      </c>
    </row>
    <row r="44" spans="1:11">
      <c r="A44" s="444">
        <v>41456</v>
      </c>
      <c r="B44" s="536">
        <v>46.953289530954336</v>
      </c>
      <c r="C44" s="536">
        <v>14.446232984929452</v>
      </c>
      <c r="D44" s="536">
        <v>0.14665626017400896</v>
      </c>
      <c r="E44" s="536">
        <v>0</v>
      </c>
      <c r="F44" s="536">
        <v>38.453821223942214</v>
      </c>
      <c r="G44" s="536">
        <v>18.588979648130515</v>
      </c>
      <c r="H44" s="536">
        <v>36.310642441336455</v>
      </c>
      <c r="I44" s="536">
        <v>3.3461246539882175</v>
      </c>
      <c r="J44" s="536">
        <v>0</v>
      </c>
      <c r="K44" s="536">
        <v>41.754253256544814</v>
      </c>
    </row>
    <row r="45" spans="1:11">
      <c r="A45" s="444">
        <v>41487</v>
      </c>
      <c r="B45" s="536">
        <v>48.787985674626036</v>
      </c>
      <c r="C45" s="536">
        <v>17.023515156062448</v>
      </c>
      <c r="D45" s="536">
        <v>0.1331676882173648</v>
      </c>
      <c r="E45" s="536">
        <v>0</v>
      </c>
      <c r="F45" s="536">
        <v>34.05533148109415</v>
      </c>
      <c r="G45" s="536">
        <v>21.221425588686643</v>
      </c>
      <c r="H45" s="536">
        <v>36.987326564950351</v>
      </c>
      <c r="I45" s="536">
        <v>3.8079800940657131</v>
      </c>
      <c r="J45" s="536">
        <v>0</v>
      </c>
      <c r="K45" s="536">
        <v>37.98278457082327</v>
      </c>
    </row>
    <row r="46" spans="1:11">
      <c r="A46" s="444">
        <v>41518</v>
      </c>
      <c r="B46" s="536">
        <v>47.060288865249049</v>
      </c>
      <c r="C46" s="536">
        <v>17.187275535674544</v>
      </c>
      <c r="D46" s="536">
        <v>0.13270629784541527</v>
      </c>
      <c r="E46" s="536">
        <v>0</v>
      </c>
      <c r="F46" s="536">
        <v>35.619729301230976</v>
      </c>
      <c r="G46" s="536">
        <v>18.915555236636351</v>
      </c>
      <c r="H46" s="536">
        <v>38.828032626290437</v>
      </c>
      <c r="I46" s="536">
        <v>4.2866732821997404</v>
      </c>
      <c r="J46" s="536">
        <v>0</v>
      </c>
      <c r="K46" s="536">
        <v>37.968099617784873</v>
      </c>
    </row>
    <row r="47" spans="1:11">
      <c r="A47" s="444">
        <v>41548</v>
      </c>
      <c r="B47" s="536">
        <v>47.431261326118467</v>
      </c>
      <c r="C47" s="536">
        <v>16.20117801605392</v>
      </c>
      <c r="D47" s="536">
        <v>0.12265000866802231</v>
      </c>
      <c r="E47" s="536">
        <v>0</v>
      </c>
      <c r="F47" s="536">
        <v>36.244910649159586</v>
      </c>
      <c r="G47" s="536">
        <v>17.449733303572465</v>
      </c>
      <c r="H47" s="536">
        <v>37.929606247441214</v>
      </c>
      <c r="I47" s="536">
        <v>3.8901128699207796</v>
      </c>
      <c r="J47" s="536">
        <v>0</v>
      </c>
      <c r="K47" s="536">
        <v>40.728968462091267</v>
      </c>
    </row>
    <row r="48" spans="1:11">
      <c r="A48" s="444">
        <v>41579</v>
      </c>
      <c r="B48" s="536">
        <v>47.509750722968136</v>
      </c>
      <c r="C48" s="536">
        <v>15.009377569304666</v>
      </c>
      <c r="D48" s="536">
        <v>0.14768927521051242</v>
      </c>
      <c r="E48" s="536">
        <v>0</v>
      </c>
      <c r="F48" s="536">
        <v>37.333182432516693</v>
      </c>
      <c r="G48" s="536">
        <v>17.597523768452199</v>
      </c>
      <c r="H48" s="536">
        <v>37.072846718870437</v>
      </c>
      <c r="I48" s="536">
        <v>4.5577531939679599</v>
      </c>
      <c r="J48" s="536">
        <v>0</v>
      </c>
      <c r="K48" s="536">
        <v>40.769532429969161</v>
      </c>
    </row>
    <row r="49" spans="1:11">
      <c r="A49" s="444">
        <v>41621</v>
      </c>
      <c r="B49" s="536">
        <v>48.841346900091921</v>
      </c>
      <c r="C49" s="536">
        <v>13.388693868990384</v>
      </c>
      <c r="D49" s="536">
        <v>0.22354770699712689</v>
      </c>
      <c r="E49" s="536">
        <v>0</v>
      </c>
      <c r="F49" s="536">
        <v>37.546411523920568</v>
      </c>
      <c r="G49" s="536">
        <v>18.366637962050849</v>
      </c>
      <c r="H49" s="536">
        <v>34.004333736462037</v>
      </c>
      <c r="I49" s="536">
        <v>4.7537743590421053</v>
      </c>
      <c r="J49" s="536">
        <v>0</v>
      </c>
      <c r="K49" s="536">
        <v>42.874900983859291</v>
      </c>
    </row>
    <row r="50" spans="1:11">
      <c r="A50" s="444">
        <v>41651</v>
      </c>
      <c r="B50" s="536">
        <v>49.462609896453728</v>
      </c>
      <c r="C50" s="536">
        <v>13.245860314167757</v>
      </c>
      <c r="D50" s="536">
        <v>0.14698122156033819</v>
      </c>
      <c r="E50" s="536">
        <v>0</v>
      </c>
      <c r="F50" s="536">
        <v>37.144548567818184</v>
      </c>
      <c r="G50" s="536">
        <v>18.161896003186591</v>
      </c>
      <c r="H50" s="536">
        <v>34.560749991853328</v>
      </c>
      <c r="I50" s="536">
        <v>4.8463292500384361</v>
      </c>
      <c r="J50" s="536">
        <v>0</v>
      </c>
      <c r="K50" s="536">
        <v>42.43056154812583</v>
      </c>
    </row>
    <row r="51" spans="1:11">
      <c r="A51" s="444">
        <v>41686</v>
      </c>
      <c r="B51" s="536">
        <v>48.46575308828244</v>
      </c>
      <c r="C51" s="536">
        <v>13.721705854986812</v>
      </c>
      <c r="D51" s="536">
        <v>0.18666594478767448</v>
      </c>
      <c r="E51" s="536">
        <v>0</v>
      </c>
      <c r="F51" s="536">
        <v>37.62587511194306</v>
      </c>
      <c r="G51" s="536">
        <v>18.108931460568424</v>
      </c>
      <c r="H51" s="536">
        <v>34.013283476288038</v>
      </c>
      <c r="I51" s="536">
        <v>4.5477139469785106</v>
      </c>
      <c r="J51" s="536">
        <v>0</v>
      </c>
      <c r="K51" s="536">
        <v>43.330071116165023</v>
      </c>
    </row>
    <row r="52" spans="1:11">
      <c r="A52" s="444">
        <v>41711</v>
      </c>
      <c r="B52" s="536">
        <v>47.536357654251766</v>
      </c>
      <c r="C52" s="536">
        <v>14.792452045391331</v>
      </c>
      <c r="D52" s="536">
        <v>0.15613760754522277</v>
      </c>
      <c r="E52" s="536">
        <v>0</v>
      </c>
      <c r="F52" s="536">
        <v>37.515052692811693</v>
      </c>
      <c r="G52" s="536">
        <v>18.231784459683613</v>
      </c>
      <c r="H52" s="536">
        <v>36.470568372835594</v>
      </c>
      <c r="I52" s="536">
        <v>4.0352193163691039</v>
      </c>
      <c r="J52" s="536">
        <v>0</v>
      </c>
      <c r="K52" s="536">
        <v>41.262427851111674</v>
      </c>
    </row>
    <row r="53" spans="1:11">
      <c r="A53" s="444">
        <v>41730</v>
      </c>
      <c r="B53" s="536">
        <v>47.710644584437873</v>
      </c>
      <c r="C53" s="536">
        <v>13.761693860022255</v>
      </c>
      <c r="D53" s="536">
        <v>0.20694917542239868</v>
      </c>
      <c r="E53" s="536">
        <v>0</v>
      </c>
      <c r="F53" s="536">
        <v>38.320712380117463</v>
      </c>
      <c r="G53" s="536">
        <v>17.257518785888731</v>
      </c>
      <c r="H53" s="536">
        <v>37.616946047850163</v>
      </c>
      <c r="I53" s="536">
        <v>4.4535585278827314</v>
      </c>
      <c r="J53" s="536">
        <v>0</v>
      </c>
      <c r="K53" s="536">
        <v>40.671976638378375</v>
      </c>
    </row>
    <row r="54" spans="1:11">
      <c r="A54" s="444">
        <v>41760</v>
      </c>
      <c r="B54" s="536">
        <v>49.382475148917628</v>
      </c>
      <c r="C54" s="536">
        <v>14.155440379977771</v>
      </c>
      <c r="D54" s="536">
        <v>0.19177304487227098</v>
      </c>
      <c r="E54" s="536">
        <v>0</v>
      </c>
      <c r="F54" s="536">
        <v>36.270311426232325</v>
      </c>
      <c r="G54" s="536">
        <v>15.233787623422224</v>
      </c>
      <c r="H54" s="536">
        <v>36.14538969768325</v>
      </c>
      <c r="I54" s="536">
        <v>3.8990966042185402</v>
      </c>
      <c r="J54" s="536">
        <v>0</v>
      </c>
      <c r="K54" s="536">
        <v>44.721508416448522</v>
      </c>
    </row>
    <row r="55" spans="1:11">
      <c r="A55" s="444">
        <v>41791</v>
      </c>
      <c r="B55" s="536">
        <v>50.448290458671948</v>
      </c>
      <c r="C55" s="536">
        <v>11.646841675418427</v>
      </c>
      <c r="D55" s="536">
        <v>0.16232238214130618</v>
      </c>
      <c r="E55" s="536">
        <v>0</v>
      </c>
      <c r="F55" s="536">
        <v>37.742545483768311</v>
      </c>
      <c r="G55" s="536">
        <v>14.703893047594441</v>
      </c>
      <c r="H55" s="536">
        <v>37.069079213164521</v>
      </c>
      <c r="I55" s="536">
        <v>4.2220579641812099</v>
      </c>
      <c r="J55" s="536">
        <v>0</v>
      </c>
      <c r="K55" s="536">
        <v>44.004584529107497</v>
      </c>
    </row>
    <row r="56" spans="1:11">
      <c r="A56" s="444">
        <v>41821</v>
      </c>
      <c r="B56" s="536">
        <v>52.408821315264277</v>
      </c>
      <c r="C56" s="536">
        <v>11.179646911656326</v>
      </c>
      <c r="D56" s="536">
        <v>0.17546429383117657</v>
      </c>
      <c r="E56" s="536">
        <v>0</v>
      </c>
      <c r="F56" s="536">
        <v>36.23606747924822</v>
      </c>
      <c r="G56" s="536">
        <v>13.140371447858785</v>
      </c>
      <c r="H56" s="536">
        <v>38.287877098540172</v>
      </c>
      <c r="I56" s="536">
        <v>5.8859497904472207</v>
      </c>
      <c r="J56" s="536">
        <v>0</v>
      </c>
      <c r="K56" s="536">
        <v>42.685801663153825</v>
      </c>
    </row>
    <row r="57" spans="1:11">
      <c r="A57" s="444">
        <v>41852</v>
      </c>
      <c r="B57" s="536">
        <v>52.107128658671932</v>
      </c>
      <c r="C57" s="536">
        <v>10.492978082636901</v>
      </c>
      <c r="D57" s="536">
        <v>0.27246262181078024</v>
      </c>
      <c r="E57" s="536">
        <v>0</v>
      </c>
      <c r="F57" s="536">
        <v>37.127430636880383</v>
      </c>
      <c r="G57" s="536">
        <v>13.35563010701647</v>
      </c>
      <c r="H57" s="536">
        <v>34.719308306110186</v>
      </c>
      <c r="I57" s="536">
        <v>6.8134714848452447</v>
      </c>
      <c r="J57" s="536">
        <v>0</v>
      </c>
      <c r="K57" s="536">
        <v>45.111590102028096</v>
      </c>
    </row>
    <row r="58" spans="1:11">
      <c r="A58" s="444">
        <v>41883</v>
      </c>
      <c r="B58" s="536">
        <v>51.611897411522222</v>
      </c>
      <c r="C58" s="536">
        <v>11.045003121860795</v>
      </c>
      <c r="D58" s="536">
        <v>0.26660336954196001</v>
      </c>
      <c r="E58" s="536">
        <v>0</v>
      </c>
      <c r="F58" s="536">
        <v>37.076496097075015</v>
      </c>
      <c r="G58" s="536">
        <v>14.782777193016146</v>
      </c>
      <c r="H58" s="536">
        <v>32.791239551550206</v>
      </c>
      <c r="I58" s="536">
        <v>5.9685471990918479</v>
      </c>
      <c r="J58" s="536">
        <v>0</v>
      </c>
      <c r="K58" s="536">
        <v>46.457436056341805</v>
      </c>
    </row>
    <row r="59" spans="1:11">
      <c r="A59" s="444">
        <v>41913</v>
      </c>
      <c r="B59" s="536">
        <v>51.615649944018791</v>
      </c>
      <c r="C59" s="536">
        <v>10.256592239542991</v>
      </c>
      <c r="D59" s="536">
        <v>0.32164475293056122</v>
      </c>
      <c r="E59" s="536">
        <v>0</v>
      </c>
      <c r="F59" s="536">
        <v>37.806113063507652</v>
      </c>
      <c r="G59" s="536">
        <v>16.172230161483441</v>
      </c>
      <c r="H59" s="536">
        <v>32.199152185247087</v>
      </c>
      <c r="I59" s="536">
        <v>6.042728644195809</v>
      </c>
      <c r="J59" s="536">
        <v>0</v>
      </c>
      <c r="K59" s="536">
        <v>45.584607654051233</v>
      </c>
    </row>
    <row r="60" spans="1:11">
      <c r="A60" s="444">
        <v>41944</v>
      </c>
      <c r="B60" s="536">
        <v>51.040733785127109</v>
      </c>
      <c r="C60" s="536">
        <v>11.406340015746782</v>
      </c>
      <c r="D60" s="536">
        <v>0.32868245417849451</v>
      </c>
      <c r="E60" s="536">
        <v>0</v>
      </c>
      <c r="F60" s="536">
        <v>37.224243744947607</v>
      </c>
      <c r="G60" s="536">
        <v>14.304667953809814</v>
      </c>
      <c r="H60" s="536">
        <v>34.68129342258937</v>
      </c>
      <c r="I60" s="536">
        <v>6.253332512699866</v>
      </c>
      <c r="J60" s="536">
        <v>0</v>
      </c>
      <c r="K60" s="536">
        <v>44.760706110900948</v>
      </c>
    </row>
    <row r="61" spans="1:11">
      <c r="A61" s="444">
        <v>41986</v>
      </c>
      <c r="B61" s="536">
        <v>51.125698273486876</v>
      </c>
      <c r="C61" s="536">
        <v>11.218352328556879</v>
      </c>
      <c r="D61" s="536">
        <v>0.26911643507190325</v>
      </c>
      <c r="E61" s="536">
        <v>0</v>
      </c>
      <c r="F61" s="536">
        <v>37.386832962884341</v>
      </c>
      <c r="G61" s="536">
        <v>16.487115888603444</v>
      </c>
      <c r="H61" s="536">
        <v>31.21405941457477</v>
      </c>
      <c r="I61" s="536">
        <v>5.5087458620794951</v>
      </c>
      <c r="J61" s="536">
        <v>0</v>
      </c>
      <c r="K61" s="536">
        <v>46.790078834742289</v>
      </c>
    </row>
    <row r="62" spans="1:11">
      <c r="A62" s="444">
        <v>42005</v>
      </c>
      <c r="B62" s="536">
        <v>51.105011239476525</v>
      </c>
      <c r="C62" s="536">
        <v>10.683592931868214</v>
      </c>
      <c r="D62" s="536">
        <v>0.25405895761720793</v>
      </c>
      <c r="E62" s="536">
        <v>0</v>
      </c>
      <c r="F62" s="536">
        <v>37.957336871038052</v>
      </c>
      <c r="G62" s="536">
        <v>13.886245568383799</v>
      </c>
      <c r="H62" s="536">
        <v>34.609151774498102</v>
      </c>
      <c r="I62" s="536">
        <v>5.7696725415094603</v>
      </c>
      <c r="J62" s="536">
        <v>0</v>
      </c>
      <c r="K62" s="536">
        <v>45.734930115608599</v>
      </c>
    </row>
    <row r="63" spans="1:11">
      <c r="A63" s="444">
        <v>42036</v>
      </c>
      <c r="B63" s="536">
        <v>51.548858673516364</v>
      </c>
      <c r="C63" s="536">
        <v>10.320491389592783</v>
      </c>
      <c r="D63" s="536">
        <v>0.2918761951029103</v>
      </c>
      <c r="E63" s="536">
        <v>0</v>
      </c>
      <c r="F63" s="536">
        <v>37.838773373609762</v>
      </c>
      <c r="G63" s="536">
        <v>13.483618863492801</v>
      </c>
      <c r="H63" s="536">
        <v>33.0712508811243</v>
      </c>
      <c r="I63" s="536">
        <v>6.3248551652131697</v>
      </c>
      <c r="J63" s="536">
        <v>0</v>
      </c>
      <c r="K63" s="536">
        <v>47.120275090169699</v>
      </c>
    </row>
    <row r="64" spans="1:11">
      <c r="A64" s="444">
        <v>42064</v>
      </c>
      <c r="B64" s="536">
        <v>50.94</v>
      </c>
      <c r="C64" s="536">
        <v>11.14</v>
      </c>
      <c r="D64" s="536">
        <v>0.28999999999999998</v>
      </c>
      <c r="E64" s="536">
        <v>0</v>
      </c>
      <c r="F64" s="536">
        <v>37.630000000000003</v>
      </c>
      <c r="G64" s="536">
        <v>13.6117011979767</v>
      </c>
      <c r="H64" s="536">
        <v>33.619905679022899</v>
      </c>
      <c r="I64" s="536">
        <v>6.4919918574995101</v>
      </c>
      <c r="J64" s="536">
        <v>0</v>
      </c>
      <c r="K64" s="536">
        <v>46.276401265501001</v>
      </c>
    </row>
    <row r="65" spans="1:11">
      <c r="A65" s="444">
        <v>42095</v>
      </c>
      <c r="B65" s="536">
        <v>47.710644672429716</v>
      </c>
      <c r="C65" s="536">
        <v>13.761693885402696</v>
      </c>
      <c r="D65" s="536">
        <v>0.20694917580407118</v>
      </c>
      <c r="E65" s="536">
        <v>0</v>
      </c>
      <c r="F65" s="536">
        <v>38.320712450791639</v>
      </c>
      <c r="G65" s="536">
        <v>14.5294517744396</v>
      </c>
      <c r="H65" s="536">
        <v>33.565120723119499</v>
      </c>
      <c r="I65" s="536">
        <v>7.5986273908194004</v>
      </c>
      <c r="J65" s="536">
        <v>0</v>
      </c>
      <c r="K65" s="536">
        <v>44.306800111621499</v>
      </c>
    </row>
    <row r="66" spans="1:11">
      <c r="A66" s="444">
        <v>42125</v>
      </c>
      <c r="B66" s="536">
        <v>51.666010902322334</v>
      </c>
      <c r="C66" s="536">
        <v>9.1664427123128576</v>
      </c>
      <c r="D66" s="536">
        <v>0.34654505100660998</v>
      </c>
      <c r="E66" s="536">
        <v>0</v>
      </c>
      <c r="F66" s="536">
        <v>38.82100181506042</v>
      </c>
      <c r="G66" s="536">
        <v>14.57</v>
      </c>
      <c r="H66" s="536">
        <v>34.630000000000003</v>
      </c>
      <c r="I66" s="536">
        <v>8.16</v>
      </c>
      <c r="J66" s="536">
        <v>0</v>
      </c>
      <c r="K66" s="536">
        <v>42.64</v>
      </c>
    </row>
    <row r="67" spans="1:11">
      <c r="A67" s="444">
        <v>42156</v>
      </c>
      <c r="B67" s="536">
        <v>51.267610130871553</v>
      </c>
      <c r="C67" s="536">
        <v>9.3071820576003113</v>
      </c>
      <c r="D67" s="536">
        <v>0.40386166929784084</v>
      </c>
      <c r="E67" s="536">
        <v>0</v>
      </c>
      <c r="F67" s="536">
        <v>39.021346142230286</v>
      </c>
      <c r="G67" s="536">
        <v>15.72</v>
      </c>
      <c r="H67" s="536">
        <v>33.33</v>
      </c>
      <c r="I67" s="536">
        <v>8.61</v>
      </c>
      <c r="J67" s="536">
        <v>0</v>
      </c>
      <c r="K67" s="536">
        <v>42.35</v>
      </c>
    </row>
    <row r="68" spans="1:11">
      <c r="A68" s="444">
        <v>42186</v>
      </c>
      <c r="B68" s="536">
        <v>50.44</v>
      </c>
      <c r="C68" s="536">
        <v>9.09</v>
      </c>
      <c r="D68" s="536">
        <v>0.45</v>
      </c>
      <c r="E68" s="536">
        <v>0</v>
      </c>
      <c r="F68" s="536">
        <v>40.020000000000003</v>
      </c>
      <c r="G68" s="536">
        <v>13.45</v>
      </c>
      <c r="H68" s="536">
        <v>34.57</v>
      </c>
      <c r="I68" s="536">
        <v>9.43</v>
      </c>
      <c r="J68" s="536">
        <v>0</v>
      </c>
      <c r="K68" s="536">
        <v>42.55</v>
      </c>
    </row>
    <row r="69" spans="1:11">
      <c r="A69" s="444">
        <v>42217</v>
      </c>
      <c r="B69" s="536">
        <v>49.995476949434916</v>
      </c>
      <c r="C69" s="536">
        <v>10.213902266231937</v>
      </c>
      <c r="D69" s="536">
        <v>0.4429554125727953</v>
      </c>
      <c r="E69" s="536">
        <v>0</v>
      </c>
      <c r="F69" s="536">
        <v>39.347664693641832</v>
      </c>
      <c r="G69" s="536">
        <v>15.4457235465013</v>
      </c>
      <c r="H69" s="536">
        <v>35.877000000000002</v>
      </c>
      <c r="I69" s="536">
        <v>8.827</v>
      </c>
      <c r="J69" s="536">
        <v>0</v>
      </c>
      <c r="K69" s="536">
        <v>39.848999999999997</v>
      </c>
    </row>
    <row r="70" spans="1:11">
      <c r="A70" s="444">
        <v>42248</v>
      </c>
      <c r="B70" s="536">
        <v>49.95</v>
      </c>
      <c r="C70" s="536">
        <v>11.07</v>
      </c>
      <c r="D70" s="536">
        <v>0.52</v>
      </c>
      <c r="E70" s="536">
        <v>0</v>
      </c>
      <c r="F70" s="536">
        <v>35.450000000000003</v>
      </c>
      <c r="G70" s="536">
        <v>15.88</v>
      </c>
      <c r="H70" s="536">
        <v>34.11</v>
      </c>
      <c r="I70" s="536">
        <v>9.17</v>
      </c>
      <c r="J70" s="536">
        <v>0</v>
      </c>
      <c r="K70" s="536">
        <v>40.479999999999997</v>
      </c>
    </row>
    <row r="71" spans="1:11">
      <c r="A71" s="444">
        <v>42278</v>
      </c>
      <c r="B71" s="536">
        <v>49.28</v>
      </c>
      <c r="C71" s="536">
        <v>9.3800000000000008</v>
      </c>
      <c r="D71" s="536">
        <v>0.59</v>
      </c>
      <c r="E71" s="536">
        <v>0</v>
      </c>
      <c r="F71" s="536">
        <v>40.749999999999993</v>
      </c>
      <c r="G71" s="536">
        <v>15.153447889737</v>
      </c>
      <c r="H71" s="536">
        <v>32.918688770067902</v>
      </c>
      <c r="I71" s="536">
        <v>9.8834352950986197</v>
      </c>
      <c r="J71" s="536">
        <v>0</v>
      </c>
      <c r="K71" s="536">
        <v>42.043507475820299</v>
      </c>
    </row>
    <row r="72" spans="1:11">
      <c r="A72" s="444">
        <v>42309</v>
      </c>
      <c r="B72" s="536">
        <v>48.800533908776302</v>
      </c>
      <c r="C72" s="536">
        <v>13.133566911899401</v>
      </c>
      <c r="D72" s="536">
        <v>0.660743647244323</v>
      </c>
      <c r="E72" s="536">
        <v>0</v>
      </c>
      <c r="F72" s="536">
        <v>37.405155532079974</v>
      </c>
      <c r="G72" s="536">
        <v>15.33</v>
      </c>
      <c r="H72" s="536">
        <v>32.83</v>
      </c>
      <c r="I72" s="536">
        <v>9.92</v>
      </c>
      <c r="J72" s="536">
        <v>0</v>
      </c>
      <c r="K72" s="536">
        <v>41.92</v>
      </c>
    </row>
    <row r="73" spans="1:11">
      <c r="A73" s="444">
        <v>42339</v>
      </c>
      <c r="B73" s="536">
        <v>48.394896416217101</v>
      </c>
      <c r="C73" s="536">
        <v>11.6710716107129</v>
      </c>
      <c r="D73" s="536">
        <v>0.56546162755167395</v>
      </c>
      <c r="E73" s="536">
        <v>0</v>
      </c>
      <c r="F73" s="536">
        <v>39.3685703455183</v>
      </c>
      <c r="G73" s="536">
        <v>14.05</v>
      </c>
      <c r="H73" s="536">
        <v>31.62</v>
      </c>
      <c r="I73" s="536">
        <v>10.49</v>
      </c>
      <c r="J73" s="536">
        <v>0</v>
      </c>
      <c r="K73" s="536">
        <v>43.83</v>
      </c>
    </row>
    <row r="74" spans="1:11">
      <c r="A74" s="432" t="s">
        <v>306</v>
      </c>
      <c r="B74" s="433"/>
      <c r="C74" s="434"/>
      <c r="D74" s="434"/>
      <c r="E74" s="434"/>
      <c r="F74" s="435"/>
    </row>
    <row r="75" spans="1:11" ht="15">
      <c r="A75" s="431"/>
      <c r="B75" s="431"/>
      <c r="C75" s="431"/>
      <c r="D75" s="431"/>
      <c r="E75" s="431"/>
      <c r="F75" s="431"/>
    </row>
    <row r="76" spans="1:11" ht="15">
      <c r="A76" s="431"/>
      <c r="B76" s="431"/>
      <c r="C76" s="431"/>
      <c r="D76" s="431"/>
      <c r="E76" s="431"/>
      <c r="F76" s="431"/>
    </row>
    <row r="77" spans="1:11" ht="15">
      <c r="A77" s="431"/>
      <c r="B77" s="431"/>
      <c r="C77" s="431"/>
      <c r="D77" s="431"/>
      <c r="E77" s="431"/>
      <c r="F77" s="431"/>
    </row>
  </sheetData>
  <mergeCells count="3">
    <mergeCell ref="A2:A3"/>
    <mergeCell ref="B2:F2"/>
    <mergeCell ref="G2:K2"/>
  </mergeCells>
  <pageMargins left="0.7" right="0.7" top="0.75" bottom="0.75" header="0.3" footer="0.3"/>
  <pageSetup orientation="landscape" r:id="rId1"/>
</worksheet>
</file>

<file path=xl/worksheets/sheet31.xml><?xml version="1.0" encoding="utf-8"?>
<worksheet xmlns="http://schemas.openxmlformats.org/spreadsheetml/2006/main" xmlns:r="http://schemas.openxmlformats.org/officeDocument/2006/relationships">
  <sheetPr>
    <tabColor rgb="FF92D050"/>
  </sheetPr>
  <dimension ref="A1:J77"/>
  <sheetViews>
    <sheetView workbookViewId="0">
      <selection activeCell="N13" sqref="N13"/>
    </sheetView>
  </sheetViews>
  <sheetFormatPr defaultRowHeight="12.75"/>
  <cols>
    <col min="1" max="1" width="8.33203125" customWidth="1"/>
    <col min="2" max="2" width="13.33203125" customWidth="1"/>
    <col min="3" max="3" width="12.33203125" customWidth="1"/>
    <col min="4" max="4" width="13.1640625" customWidth="1"/>
    <col min="5" max="5" width="11.5" customWidth="1"/>
    <col min="6" max="6" width="10.5" customWidth="1"/>
    <col min="7" max="7" width="12.33203125" customWidth="1"/>
    <col min="8" max="8" width="12.83203125" customWidth="1"/>
    <col min="9" max="9" width="14.5" customWidth="1"/>
    <col min="10" max="10" width="11.5" customWidth="1"/>
  </cols>
  <sheetData>
    <row r="1" spans="1:10" ht="15.75">
      <c r="A1" s="430" t="s">
        <v>615</v>
      </c>
      <c r="B1" s="431"/>
      <c r="C1" s="431"/>
      <c r="D1" s="431"/>
      <c r="E1" s="431"/>
      <c r="F1" s="431"/>
    </row>
    <row r="2" spans="1:10">
      <c r="A2" s="926" t="s">
        <v>66</v>
      </c>
      <c r="B2" s="928" t="s">
        <v>307</v>
      </c>
      <c r="C2" s="929"/>
      <c r="D2" s="929"/>
      <c r="E2" s="929"/>
      <c r="F2" s="929"/>
      <c r="G2" s="929"/>
      <c r="H2" s="929"/>
      <c r="I2" s="929"/>
      <c r="J2" s="930"/>
    </row>
    <row r="3" spans="1:10" ht="22.5">
      <c r="A3" s="927"/>
      <c r="B3" s="549" t="s">
        <v>405</v>
      </c>
      <c r="C3" s="549" t="s">
        <v>406</v>
      </c>
      <c r="D3" s="549" t="s">
        <v>582</v>
      </c>
      <c r="E3" s="549" t="s">
        <v>581</v>
      </c>
      <c r="F3" s="549" t="s">
        <v>397</v>
      </c>
      <c r="G3" s="549" t="s">
        <v>583</v>
      </c>
      <c r="H3" s="549" t="s">
        <v>308</v>
      </c>
      <c r="I3" s="549" t="s">
        <v>309</v>
      </c>
      <c r="J3" s="549" t="s">
        <v>584</v>
      </c>
    </row>
    <row r="4" spans="1:10">
      <c r="A4" s="443">
        <v>1</v>
      </c>
      <c r="B4" s="445">
        <v>2</v>
      </c>
      <c r="C4" s="443">
        <v>3</v>
      </c>
      <c r="D4" s="445">
        <v>4</v>
      </c>
      <c r="E4" s="443">
        <v>5</v>
      </c>
      <c r="F4" s="445">
        <v>6</v>
      </c>
      <c r="G4" s="443">
        <v>7</v>
      </c>
      <c r="H4" s="445">
        <v>8</v>
      </c>
      <c r="I4" s="443">
        <v>9</v>
      </c>
      <c r="J4" s="445">
        <v>10</v>
      </c>
    </row>
    <row r="5" spans="1:10">
      <c r="A5" s="444">
        <v>40277</v>
      </c>
      <c r="B5" s="536" t="s">
        <v>393</v>
      </c>
      <c r="C5" s="536" t="s">
        <v>393</v>
      </c>
      <c r="D5" s="536" t="s">
        <v>393</v>
      </c>
      <c r="E5" s="536" t="s">
        <v>393</v>
      </c>
      <c r="F5" s="536" t="s">
        <v>393</v>
      </c>
      <c r="G5" s="536" t="s">
        <v>393</v>
      </c>
      <c r="H5" s="536" t="s">
        <v>393</v>
      </c>
      <c r="I5" s="536" t="s">
        <v>393</v>
      </c>
      <c r="J5" s="536" t="s">
        <v>393</v>
      </c>
    </row>
    <row r="6" spans="1:10">
      <c r="A6" s="444">
        <v>40307</v>
      </c>
      <c r="B6" s="536" t="s">
        <v>393</v>
      </c>
      <c r="C6" s="536" t="s">
        <v>393</v>
      </c>
      <c r="D6" s="536" t="s">
        <v>393</v>
      </c>
      <c r="E6" s="536" t="s">
        <v>393</v>
      </c>
      <c r="F6" s="536" t="s">
        <v>393</v>
      </c>
      <c r="G6" s="536" t="s">
        <v>393</v>
      </c>
      <c r="H6" s="536" t="s">
        <v>393</v>
      </c>
      <c r="I6" s="536" t="s">
        <v>393</v>
      </c>
      <c r="J6" s="536" t="s">
        <v>393</v>
      </c>
    </row>
    <row r="7" spans="1:10">
      <c r="A7" s="444">
        <v>40338</v>
      </c>
      <c r="B7" s="536" t="s">
        <v>393</v>
      </c>
      <c r="C7" s="536" t="s">
        <v>393</v>
      </c>
      <c r="D7" s="536" t="s">
        <v>393</v>
      </c>
      <c r="E7" s="536" t="s">
        <v>393</v>
      </c>
      <c r="F7" s="536" t="s">
        <v>393</v>
      </c>
      <c r="G7" s="536" t="s">
        <v>393</v>
      </c>
      <c r="H7" s="536" t="s">
        <v>393</v>
      </c>
      <c r="I7" s="536" t="s">
        <v>393</v>
      </c>
      <c r="J7" s="536" t="s">
        <v>393</v>
      </c>
    </row>
    <row r="8" spans="1:10">
      <c r="A8" s="444">
        <v>40368</v>
      </c>
      <c r="B8" s="536" t="s">
        <v>393</v>
      </c>
      <c r="C8" s="536" t="s">
        <v>393</v>
      </c>
      <c r="D8" s="536" t="s">
        <v>393</v>
      </c>
      <c r="E8" s="536" t="s">
        <v>393</v>
      </c>
      <c r="F8" s="536" t="s">
        <v>393</v>
      </c>
      <c r="G8" s="536" t="s">
        <v>393</v>
      </c>
      <c r="H8" s="536" t="s">
        <v>393</v>
      </c>
      <c r="I8" s="536" t="s">
        <v>393</v>
      </c>
      <c r="J8" s="536" t="s">
        <v>393</v>
      </c>
    </row>
    <row r="9" spans="1:10">
      <c r="A9" s="444">
        <v>40399</v>
      </c>
      <c r="B9" s="536" t="s">
        <v>393</v>
      </c>
      <c r="C9" s="536" t="s">
        <v>393</v>
      </c>
      <c r="D9" s="536" t="s">
        <v>393</v>
      </c>
      <c r="E9" s="536" t="s">
        <v>393</v>
      </c>
      <c r="F9" s="536" t="s">
        <v>393</v>
      </c>
      <c r="G9" s="536" t="s">
        <v>393</v>
      </c>
      <c r="H9" s="536" t="s">
        <v>393</v>
      </c>
      <c r="I9" s="536" t="s">
        <v>393</v>
      </c>
      <c r="J9" s="536" t="s">
        <v>393</v>
      </c>
    </row>
    <row r="10" spans="1:10">
      <c r="A10" s="444">
        <v>40430</v>
      </c>
      <c r="B10" s="536" t="s">
        <v>393</v>
      </c>
      <c r="C10" s="536" t="s">
        <v>393</v>
      </c>
      <c r="D10" s="536" t="s">
        <v>393</v>
      </c>
      <c r="E10" s="536" t="s">
        <v>393</v>
      </c>
      <c r="F10" s="536" t="s">
        <v>393</v>
      </c>
      <c r="G10" s="536" t="s">
        <v>393</v>
      </c>
      <c r="H10" s="536" t="s">
        <v>393</v>
      </c>
      <c r="I10" s="536" t="s">
        <v>393</v>
      </c>
      <c r="J10" s="536" t="s">
        <v>393</v>
      </c>
    </row>
    <row r="11" spans="1:10">
      <c r="A11" s="444">
        <v>40460</v>
      </c>
      <c r="B11" s="536" t="s">
        <v>393</v>
      </c>
      <c r="C11" s="536" t="s">
        <v>393</v>
      </c>
      <c r="D11" s="536" t="s">
        <v>393</v>
      </c>
      <c r="E11" s="536" t="s">
        <v>393</v>
      </c>
      <c r="F11" s="536" t="s">
        <v>393</v>
      </c>
      <c r="G11" s="536" t="s">
        <v>393</v>
      </c>
      <c r="H11" s="536" t="s">
        <v>393</v>
      </c>
      <c r="I11" s="536" t="s">
        <v>393</v>
      </c>
      <c r="J11" s="536" t="s">
        <v>393</v>
      </c>
    </row>
    <row r="12" spans="1:10">
      <c r="A12" s="444">
        <v>40491</v>
      </c>
      <c r="B12" s="536" t="s">
        <v>393</v>
      </c>
      <c r="C12" s="536" t="s">
        <v>393</v>
      </c>
      <c r="D12" s="536" t="s">
        <v>393</v>
      </c>
      <c r="E12" s="536" t="s">
        <v>393</v>
      </c>
      <c r="F12" s="536" t="s">
        <v>393</v>
      </c>
      <c r="G12" s="536" t="s">
        <v>393</v>
      </c>
      <c r="H12" s="536" t="s">
        <v>393</v>
      </c>
      <c r="I12" s="536" t="s">
        <v>393</v>
      </c>
      <c r="J12" s="536" t="s">
        <v>393</v>
      </c>
    </row>
    <row r="13" spans="1:10">
      <c r="A13" s="444">
        <v>40521</v>
      </c>
      <c r="B13" s="536" t="s">
        <v>393</v>
      </c>
      <c r="C13" s="536" t="s">
        <v>393</v>
      </c>
      <c r="D13" s="536" t="s">
        <v>393</v>
      </c>
      <c r="E13" s="536" t="s">
        <v>393</v>
      </c>
      <c r="F13" s="536" t="s">
        <v>393</v>
      </c>
      <c r="G13" s="536" t="s">
        <v>393</v>
      </c>
      <c r="H13" s="536" t="s">
        <v>393</v>
      </c>
      <c r="I13" s="536" t="s">
        <v>393</v>
      </c>
      <c r="J13" s="536" t="s">
        <v>393</v>
      </c>
    </row>
    <row r="14" spans="1:10">
      <c r="A14" s="444">
        <v>40544</v>
      </c>
      <c r="B14" s="536" t="s">
        <v>393</v>
      </c>
      <c r="C14" s="536" t="s">
        <v>393</v>
      </c>
      <c r="D14" s="536" t="s">
        <v>393</v>
      </c>
      <c r="E14" s="536" t="s">
        <v>393</v>
      </c>
      <c r="F14" s="536" t="s">
        <v>393</v>
      </c>
      <c r="G14" s="536" t="s">
        <v>393</v>
      </c>
      <c r="H14" s="536" t="s">
        <v>393</v>
      </c>
      <c r="I14" s="536" t="s">
        <v>393</v>
      </c>
      <c r="J14" s="536" t="s">
        <v>393</v>
      </c>
    </row>
    <row r="15" spans="1:10">
      <c r="A15" s="444">
        <v>40575</v>
      </c>
      <c r="B15" s="536" t="s">
        <v>393</v>
      </c>
      <c r="C15" s="536" t="s">
        <v>393</v>
      </c>
      <c r="D15" s="536" t="s">
        <v>393</v>
      </c>
      <c r="E15" s="536" t="s">
        <v>393</v>
      </c>
      <c r="F15" s="536" t="s">
        <v>393</v>
      </c>
      <c r="G15" s="536" t="s">
        <v>393</v>
      </c>
      <c r="H15" s="536" t="s">
        <v>393</v>
      </c>
      <c r="I15" s="536" t="s">
        <v>393</v>
      </c>
      <c r="J15" s="536" t="s">
        <v>393</v>
      </c>
    </row>
    <row r="16" spans="1:10">
      <c r="A16" s="444">
        <v>40603</v>
      </c>
      <c r="B16" s="536" t="s">
        <v>393</v>
      </c>
      <c r="C16" s="536" t="s">
        <v>393</v>
      </c>
      <c r="D16" s="536" t="s">
        <v>393</v>
      </c>
      <c r="E16" s="536" t="s">
        <v>393</v>
      </c>
      <c r="F16" s="536" t="s">
        <v>393</v>
      </c>
      <c r="G16" s="536" t="s">
        <v>393</v>
      </c>
      <c r="H16" s="536" t="s">
        <v>393</v>
      </c>
      <c r="I16" s="536" t="s">
        <v>393</v>
      </c>
      <c r="J16" s="536" t="s">
        <v>393</v>
      </c>
    </row>
    <row r="17" spans="1:10">
      <c r="A17" s="444">
        <v>40634</v>
      </c>
      <c r="B17" s="536" t="s">
        <v>393</v>
      </c>
      <c r="C17" s="536" t="s">
        <v>393</v>
      </c>
      <c r="D17" s="536" t="s">
        <v>393</v>
      </c>
      <c r="E17" s="536" t="s">
        <v>393</v>
      </c>
      <c r="F17" s="536" t="s">
        <v>393</v>
      </c>
      <c r="G17" s="536" t="s">
        <v>393</v>
      </c>
      <c r="H17" s="536" t="s">
        <v>393</v>
      </c>
      <c r="I17" s="536" t="s">
        <v>393</v>
      </c>
      <c r="J17" s="536" t="s">
        <v>393</v>
      </c>
    </row>
    <row r="18" spans="1:10">
      <c r="A18" s="444">
        <v>40664</v>
      </c>
      <c r="B18" s="536" t="s">
        <v>393</v>
      </c>
      <c r="C18" s="536" t="s">
        <v>393</v>
      </c>
      <c r="D18" s="536" t="s">
        <v>393</v>
      </c>
      <c r="E18" s="536" t="s">
        <v>393</v>
      </c>
      <c r="F18" s="536" t="s">
        <v>393</v>
      </c>
      <c r="G18" s="536" t="s">
        <v>393</v>
      </c>
      <c r="H18" s="536" t="s">
        <v>393</v>
      </c>
      <c r="I18" s="536" t="s">
        <v>393</v>
      </c>
      <c r="J18" s="536" t="s">
        <v>393</v>
      </c>
    </row>
    <row r="19" spans="1:10">
      <c r="A19" s="444">
        <v>40695</v>
      </c>
      <c r="B19" s="536" t="s">
        <v>393</v>
      </c>
      <c r="C19" s="536" t="s">
        <v>393</v>
      </c>
      <c r="D19" s="536" t="s">
        <v>393</v>
      </c>
      <c r="E19" s="536" t="s">
        <v>393</v>
      </c>
      <c r="F19" s="536" t="s">
        <v>393</v>
      </c>
      <c r="G19" s="536" t="s">
        <v>393</v>
      </c>
      <c r="H19" s="536" t="s">
        <v>393</v>
      </c>
      <c r="I19" s="536" t="s">
        <v>393</v>
      </c>
      <c r="J19" s="536" t="s">
        <v>393</v>
      </c>
    </row>
    <row r="20" spans="1:10">
      <c r="A20" s="444">
        <v>40725</v>
      </c>
      <c r="B20" s="536" t="s">
        <v>393</v>
      </c>
      <c r="C20" s="536" t="s">
        <v>393</v>
      </c>
      <c r="D20" s="536" t="s">
        <v>393</v>
      </c>
      <c r="E20" s="536" t="s">
        <v>393</v>
      </c>
      <c r="F20" s="536" t="s">
        <v>393</v>
      </c>
      <c r="G20" s="536" t="s">
        <v>393</v>
      </c>
      <c r="H20" s="536" t="s">
        <v>393</v>
      </c>
      <c r="I20" s="536" t="s">
        <v>393</v>
      </c>
      <c r="J20" s="536" t="s">
        <v>393</v>
      </c>
    </row>
    <row r="21" spans="1:10">
      <c r="A21" s="444">
        <v>40756</v>
      </c>
      <c r="B21" s="536" t="s">
        <v>393</v>
      </c>
      <c r="C21" s="536" t="s">
        <v>393</v>
      </c>
      <c r="D21" s="536" t="s">
        <v>393</v>
      </c>
      <c r="E21" s="536" t="s">
        <v>393</v>
      </c>
      <c r="F21" s="536" t="s">
        <v>393</v>
      </c>
      <c r="G21" s="536" t="s">
        <v>393</v>
      </c>
      <c r="H21" s="536" t="s">
        <v>393</v>
      </c>
      <c r="I21" s="536" t="s">
        <v>393</v>
      </c>
      <c r="J21" s="536" t="s">
        <v>393</v>
      </c>
    </row>
    <row r="22" spans="1:10">
      <c r="A22" s="444">
        <v>40787</v>
      </c>
      <c r="B22" s="536" t="s">
        <v>393</v>
      </c>
      <c r="C22" s="536" t="s">
        <v>393</v>
      </c>
      <c r="D22" s="536" t="s">
        <v>393</v>
      </c>
      <c r="E22" s="536" t="s">
        <v>393</v>
      </c>
      <c r="F22" s="536" t="s">
        <v>393</v>
      </c>
      <c r="G22" s="536" t="s">
        <v>393</v>
      </c>
      <c r="H22" s="536" t="s">
        <v>393</v>
      </c>
      <c r="I22" s="536" t="s">
        <v>393</v>
      </c>
      <c r="J22" s="536" t="s">
        <v>393</v>
      </c>
    </row>
    <row r="23" spans="1:10">
      <c r="A23" s="444">
        <v>40817</v>
      </c>
      <c r="B23" s="536" t="s">
        <v>393</v>
      </c>
      <c r="C23" s="536" t="s">
        <v>393</v>
      </c>
      <c r="D23" s="536" t="s">
        <v>393</v>
      </c>
      <c r="E23" s="536" t="s">
        <v>393</v>
      </c>
      <c r="F23" s="536" t="s">
        <v>393</v>
      </c>
      <c r="G23" s="536" t="s">
        <v>393</v>
      </c>
      <c r="H23" s="536" t="s">
        <v>393</v>
      </c>
      <c r="I23" s="536" t="s">
        <v>393</v>
      </c>
      <c r="J23" s="536" t="s">
        <v>393</v>
      </c>
    </row>
    <row r="24" spans="1:10">
      <c r="A24" s="444">
        <v>40858</v>
      </c>
      <c r="B24" s="536" t="s">
        <v>393</v>
      </c>
      <c r="C24" s="536" t="s">
        <v>393</v>
      </c>
      <c r="D24" s="536" t="s">
        <v>393</v>
      </c>
      <c r="E24" s="536" t="s">
        <v>393</v>
      </c>
      <c r="F24" s="536" t="s">
        <v>393</v>
      </c>
      <c r="G24" s="536" t="s">
        <v>393</v>
      </c>
      <c r="H24" s="536" t="s">
        <v>393</v>
      </c>
      <c r="I24" s="536" t="s">
        <v>393</v>
      </c>
      <c r="J24" s="536" t="s">
        <v>393</v>
      </c>
    </row>
    <row r="25" spans="1:10">
      <c r="A25" s="444">
        <v>40888</v>
      </c>
      <c r="B25" s="536" t="s">
        <v>393</v>
      </c>
      <c r="C25" s="536" t="s">
        <v>393</v>
      </c>
      <c r="D25" s="536" t="s">
        <v>393</v>
      </c>
      <c r="E25" s="536" t="s">
        <v>393</v>
      </c>
      <c r="F25" s="536" t="s">
        <v>393</v>
      </c>
      <c r="G25" s="536" t="s">
        <v>393</v>
      </c>
      <c r="H25" s="536" t="s">
        <v>393</v>
      </c>
      <c r="I25" s="536" t="s">
        <v>393</v>
      </c>
      <c r="J25" s="536" t="s">
        <v>393</v>
      </c>
    </row>
    <row r="26" spans="1:10">
      <c r="A26" s="444">
        <v>40919</v>
      </c>
      <c r="B26" s="536" t="s">
        <v>393</v>
      </c>
      <c r="C26" s="536" t="s">
        <v>393</v>
      </c>
      <c r="D26" s="536" t="s">
        <v>393</v>
      </c>
      <c r="E26" s="536" t="s">
        <v>393</v>
      </c>
      <c r="F26" s="536" t="s">
        <v>393</v>
      </c>
      <c r="G26" s="536" t="s">
        <v>393</v>
      </c>
      <c r="H26" s="536" t="s">
        <v>393</v>
      </c>
      <c r="I26" s="536" t="s">
        <v>393</v>
      </c>
      <c r="J26" s="536" t="s">
        <v>393</v>
      </c>
    </row>
    <row r="27" spans="1:10">
      <c r="A27" s="444">
        <v>40951</v>
      </c>
      <c r="B27" s="536" t="s">
        <v>393</v>
      </c>
      <c r="C27" s="536" t="s">
        <v>393</v>
      </c>
      <c r="D27" s="536" t="s">
        <v>393</v>
      </c>
      <c r="E27" s="536" t="s">
        <v>393</v>
      </c>
      <c r="F27" s="536" t="s">
        <v>393</v>
      </c>
      <c r="G27" s="536" t="s">
        <v>393</v>
      </c>
      <c r="H27" s="536" t="s">
        <v>393</v>
      </c>
      <c r="I27" s="536" t="s">
        <v>393</v>
      </c>
      <c r="J27" s="536" t="s">
        <v>393</v>
      </c>
    </row>
    <row r="28" spans="1:10">
      <c r="A28" s="444">
        <v>40979</v>
      </c>
      <c r="B28" s="536" t="s">
        <v>393</v>
      </c>
      <c r="C28" s="536" t="s">
        <v>393</v>
      </c>
      <c r="D28" s="536" t="s">
        <v>393</v>
      </c>
      <c r="E28" s="536" t="s">
        <v>393</v>
      </c>
      <c r="F28" s="536" t="s">
        <v>393</v>
      </c>
      <c r="G28" s="536" t="s">
        <v>393</v>
      </c>
      <c r="H28" s="536" t="s">
        <v>393</v>
      </c>
      <c r="I28" s="536" t="s">
        <v>393</v>
      </c>
      <c r="J28" s="536" t="s">
        <v>393</v>
      </c>
    </row>
    <row r="29" spans="1:10">
      <c r="A29" s="444">
        <v>41011</v>
      </c>
      <c r="B29" s="536">
        <v>100</v>
      </c>
      <c r="C29" s="536">
        <v>0</v>
      </c>
      <c r="D29" s="536">
        <v>0</v>
      </c>
      <c r="E29" s="536">
        <v>0</v>
      </c>
      <c r="F29" s="536">
        <v>0</v>
      </c>
      <c r="G29" s="536">
        <v>0</v>
      </c>
      <c r="H29" s="536">
        <v>0</v>
      </c>
      <c r="I29" s="536">
        <v>0</v>
      </c>
      <c r="J29" s="536">
        <v>0</v>
      </c>
    </row>
    <row r="30" spans="1:10">
      <c r="A30" s="444">
        <v>41041</v>
      </c>
      <c r="B30" s="536">
        <v>99.81</v>
      </c>
      <c r="C30" s="536">
        <v>0.19</v>
      </c>
      <c r="D30" s="536">
        <v>0</v>
      </c>
      <c r="E30" s="536">
        <v>0</v>
      </c>
      <c r="F30" s="536">
        <v>0</v>
      </c>
      <c r="G30" s="536">
        <v>0</v>
      </c>
      <c r="H30" s="536">
        <v>0</v>
      </c>
      <c r="I30" s="536">
        <v>0</v>
      </c>
      <c r="J30" s="536">
        <v>0</v>
      </c>
    </row>
    <row r="31" spans="1:10">
      <c r="A31" s="444">
        <v>41072</v>
      </c>
      <c r="B31" s="536">
        <v>99.66</v>
      </c>
      <c r="C31" s="536">
        <v>0.34</v>
      </c>
      <c r="D31" s="536">
        <v>0</v>
      </c>
      <c r="E31" s="536">
        <v>0</v>
      </c>
      <c r="F31" s="536">
        <v>0</v>
      </c>
      <c r="G31" s="536">
        <v>0</v>
      </c>
      <c r="H31" s="536">
        <v>0</v>
      </c>
      <c r="I31" s="536">
        <v>0</v>
      </c>
      <c r="J31" s="536">
        <v>0</v>
      </c>
    </row>
    <row r="32" spans="1:10">
      <c r="A32" s="444">
        <v>41091</v>
      </c>
      <c r="B32" s="536">
        <v>100</v>
      </c>
      <c r="C32" s="536">
        <v>0</v>
      </c>
      <c r="D32" s="536">
        <v>0</v>
      </c>
      <c r="E32" s="536">
        <v>0</v>
      </c>
      <c r="F32" s="536">
        <v>0</v>
      </c>
      <c r="G32" s="536">
        <v>0</v>
      </c>
      <c r="H32" s="536">
        <v>0</v>
      </c>
      <c r="I32" s="536">
        <v>0</v>
      </c>
      <c r="J32" s="536">
        <v>0</v>
      </c>
    </row>
    <row r="33" spans="1:10">
      <c r="A33" s="444">
        <v>41141</v>
      </c>
      <c r="B33" s="536">
        <v>0.81000000000000016</v>
      </c>
      <c r="C33" s="536">
        <v>0</v>
      </c>
      <c r="D33" s="536">
        <v>0</v>
      </c>
      <c r="E33" s="536">
        <v>0</v>
      </c>
      <c r="F33" s="536">
        <v>99.19</v>
      </c>
      <c r="G33" s="536">
        <v>0</v>
      </c>
      <c r="H33" s="536">
        <v>0</v>
      </c>
      <c r="I33" s="536">
        <v>0</v>
      </c>
      <c r="J33" s="536">
        <v>0</v>
      </c>
    </row>
    <row r="34" spans="1:10">
      <c r="A34" s="444">
        <v>41161</v>
      </c>
      <c r="B34" s="536">
        <v>0.91999999999999993</v>
      </c>
      <c r="C34" s="536">
        <v>0</v>
      </c>
      <c r="D34" s="536">
        <v>0</v>
      </c>
      <c r="E34" s="536">
        <v>0</v>
      </c>
      <c r="F34" s="536">
        <v>99.08</v>
      </c>
      <c r="G34" s="536">
        <v>0</v>
      </c>
      <c r="H34" s="536">
        <v>0</v>
      </c>
      <c r="I34" s="536">
        <v>0</v>
      </c>
      <c r="J34" s="536">
        <v>0</v>
      </c>
    </row>
    <row r="35" spans="1:10">
      <c r="A35" s="444">
        <v>41211</v>
      </c>
      <c r="B35" s="536">
        <v>4.22</v>
      </c>
      <c r="C35" s="536">
        <v>0</v>
      </c>
      <c r="D35" s="536">
        <v>0</v>
      </c>
      <c r="E35" s="536">
        <v>0</v>
      </c>
      <c r="F35" s="536">
        <v>95.78</v>
      </c>
      <c r="G35" s="536">
        <v>0</v>
      </c>
      <c r="H35" s="536">
        <v>0</v>
      </c>
      <c r="I35" s="536">
        <v>0</v>
      </c>
      <c r="J35" s="536">
        <v>0</v>
      </c>
    </row>
    <row r="36" spans="1:10">
      <c r="A36" s="444">
        <v>41231</v>
      </c>
      <c r="B36" s="536">
        <v>38.96</v>
      </c>
      <c r="C36" s="536">
        <v>0</v>
      </c>
      <c r="D36" s="536">
        <v>0</v>
      </c>
      <c r="E36" s="536">
        <v>0</v>
      </c>
      <c r="F36" s="536">
        <v>61.039999999999992</v>
      </c>
      <c r="G36" s="536">
        <v>0</v>
      </c>
      <c r="H36" s="536">
        <v>0</v>
      </c>
      <c r="I36" s="536">
        <v>0</v>
      </c>
      <c r="J36" s="536">
        <v>0</v>
      </c>
    </row>
    <row r="37" spans="1:10">
      <c r="A37" s="444">
        <v>41251</v>
      </c>
      <c r="B37" s="536">
        <v>42.34</v>
      </c>
      <c r="C37" s="536">
        <v>0</v>
      </c>
      <c r="D37" s="536">
        <v>0</v>
      </c>
      <c r="E37" s="536">
        <v>0</v>
      </c>
      <c r="F37" s="536">
        <v>57.66</v>
      </c>
      <c r="G37" s="536">
        <v>0</v>
      </c>
      <c r="H37" s="536">
        <v>0</v>
      </c>
      <c r="I37" s="536">
        <v>0</v>
      </c>
      <c r="J37" s="536">
        <v>0</v>
      </c>
    </row>
    <row r="38" spans="1:10">
      <c r="A38" s="444">
        <v>41286</v>
      </c>
      <c r="B38" s="536">
        <v>31.25</v>
      </c>
      <c r="C38" s="536">
        <v>0</v>
      </c>
      <c r="D38" s="536">
        <v>0</v>
      </c>
      <c r="E38" s="536">
        <v>0</v>
      </c>
      <c r="F38" s="536">
        <v>68.75</v>
      </c>
      <c r="G38" s="536">
        <v>0</v>
      </c>
      <c r="H38" s="536">
        <v>0</v>
      </c>
      <c r="I38" s="536">
        <v>0</v>
      </c>
      <c r="J38" s="536">
        <v>0</v>
      </c>
    </row>
    <row r="39" spans="1:10">
      <c r="A39" s="444">
        <v>41321</v>
      </c>
      <c r="B39" s="536">
        <v>99.91</v>
      </c>
      <c r="C39" s="536">
        <v>0</v>
      </c>
      <c r="D39" s="536">
        <v>0</v>
      </c>
      <c r="E39" s="536">
        <v>0</v>
      </c>
      <c r="F39" s="536">
        <v>0.09</v>
      </c>
      <c r="G39" s="536">
        <v>0</v>
      </c>
      <c r="H39" s="536">
        <v>0</v>
      </c>
      <c r="I39" s="536">
        <v>0</v>
      </c>
      <c r="J39" s="536">
        <v>0</v>
      </c>
    </row>
    <row r="40" spans="1:10">
      <c r="A40" s="444">
        <v>41346</v>
      </c>
      <c r="B40" s="536">
        <v>99.99</v>
      </c>
      <c r="C40" s="536">
        <v>0</v>
      </c>
      <c r="D40" s="536">
        <v>0</v>
      </c>
      <c r="E40" s="536">
        <v>0</v>
      </c>
      <c r="F40" s="536">
        <v>0.01</v>
      </c>
      <c r="G40" s="536">
        <v>0</v>
      </c>
      <c r="H40" s="536">
        <v>0</v>
      </c>
      <c r="I40" s="536">
        <v>0</v>
      </c>
      <c r="J40" s="536">
        <v>0</v>
      </c>
    </row>
    <row r="41" spans="1:10">
      <c r="A41" s="444">
        <v>41365</v>
      </c>
      <c r="B41" s="536">
        <v>91.39</v>
      </c>
      <c r="C41" s="536">
        <v>0</v>
      </c>
      <c r="D41" s="536">
        <v>0</v>
      </c>
      <c r="E41" s="536">
        <v>0</v>
      </c>
      <c r="F41" s="536">
        <v>8.61</v>
      </c>
      <c r="G41" s="536">
        <v>0</v>
      </c>
      <c r="H41" s="536">
        <v>0</v>
      </c>
      <c r="I41" s="536">
        <v>0</v>
      </c>
      <c r="J41" s="536">
        <v>0</v>
      </c>
    </row>
    <row r="42" spans="1:10">
      <c r="A42" s="444">
        <v>41395</v>
      </c>
      <c r="B42" s="536">
        <v>0.66</v>
      </c>
      <c r="C42" s="536">
        <v>0</v>
      </c>
      <c r="D42" s="536">
        <v>0</v>
      </c>
      <c r="E42" s="536">
        <v>0</v>
      </c>
      <c r="F42" s="536">
        <v>99.33</v>
      </c>
      <c r="G42" s="536">
        <v>0</v>
      </c>
      <c r="H42" s="536">
        <v>0</v>
      </c>
      <c r="I42" s="536">
        <v>0</v>
      </c>
      <c r="J42" s="536">
        <v>0</v>
      </c>
    </row>
    <row r="43" spans="1:10">
      <c r="A43" s="444">
        <v>41426</v>
      </c>
      <c r="B43" s="536">
        <v>0.3</v>
      </c>
      <c r="C43" s="536">
        <v>0</v>
      </c>
      <c r="D43" s="536">
        <v>0</v>
      </c>
      <c r="E43" s="536">
        <v>0</v>
      </c>
      <c r="F43" s="536">
        <v>99.7</v>
      </c>
      <c r="G43" s="536">
        <v>0</v>
      </c>
      <c r="H43" s="536">
        <v>0</v>
      </c>
      <c r="I43" s="536">
        <v>0</v>
      </c>
      <c r="J43" s="536">
        <v>0</v>
      </c>
    </row>
    <row r="44" spans="1:10">
      <c r="A44" s="444">
        <v>41456</v>
      </c>
      <c r="B44" s="536">
        <v>0.15999999999999659</v>
      </c>
      <c r="C44" s="536">
        <v>0</v>
      </c>
      <c r="D44" s="536">
        <v>0</v>
      </c>
      <c r="E44" s="536">
        <v>0</v>
      </c>
      <c r="F44" s="536">
        <v>99.84</v>
      </c>
      <c r="G44" s="536">
        <v>0</v>
      </c>
      <c r="H44" s="536">
        <v>0</v>
      </c>
      <c r="I44" s="536">
        <v>0</v>
      </c>
      <c r="J44" s="536">
        <v>0</v>
      </c>
    </row>
    <row r="45" spans="1:10">
      <c r="A45" s="444">
        <v>41487</v>
      </c>
      <c r="B45" s="536">
        <v>0.02</v>
      </c>
      <c r="C45" s="536">
        <v>0</v>
      </c>
      <c r="D45" s="536">
        <v>0</v>
      </c>
      <c r="E45" s="536">
        <v>0</v>
      </c>
      <c r="F45" s="536">
        <v>99.98</v>
      </c>
      <c r="G45" s="536">
        <v>0</v>
      </c>
      <c r="H45" s="536">
        <v>0</v>
      </c>
      <c r="I45" s="536">
        <v>0</v>
      </c>
      <c r="J45" s="536">
        <v>0</v>
      </c>
    </row>
    <row r="46" spans="1:10">
      <c r="A46" s="444">
        <v>41518</v>
      </c>
      <c r="B46" s="536">
        <v>95.5</v>
      </c>
      <c r="C46" s="536">
        <v>0</v>
      </c>
      <c r="D46" s="536">
        <v>0</v>
      </c>
      <c r="E46" s="536">
        <v>0</v>
      </c>
      <c r="F46" s="536">
        <v>4.5</v>
      </c>
      <c r="G46" s="536">
        <v>0</v>
      </c>
      <c r="H46" s="536">
        <v>0</v>
      </c>
      <c r="I46" s="536">
        <v>0</v>
      </c>
      <c r="J46" s="536">
        <v>0</v>
      </c>
    </row>
    <row r="47" spans="1:10">
      <c r="A47" s="444">
        <v>41548</v>
      </c>
      <c r="B47" s="536">
        <v>99.25</v>
      </c>
      <c r="C47" s="536">
        <v>0</v>
      </c>
      <c r="D47" s="536">
        <v>0</v>
      </c>
      <c r="E47" s="536">
        <v>0</v>
      </c>
      <c r="F47" s="536">
        <v>0.75</v>
      </c>
      <c r="G47" s="536">
        <v>0</v>
      </c>
      <c r="H47" s="536">
        <v>0</v>
      </c>
      <c r="I47" s="536">
        <v>0</v>
      </c>
      <c r="J47" s="536">
        <v>0</v>
      </c>
    </row>
    <row r="48" spans="1:10">
      <c r="A48" s="444">
        <v>41579</v>
      </c>
      <c r="B48" s="536">
        <v>99.995999999999995</v>
      </c>
      <c r="C48" s="536">
        <v>0</v>
      </c>
      <c r="D48" s="536">
        <v>0</v>
      </c>
      <c r="E48" s="536">
        <v>0</v>
      </c>
      <c r="F48" s="536">
        <v>3.0000000000000001E-3</v>
      </c>
      <c r="G48" s="536">
        <v>0</v>
      </c>
      <c r="H48" s="536">
        <v>0</v>
      </c>
      <c r="I48" s="536">
        <v>0</v>
      </c>
      <c r="J48" s="536">
        <v>0</v>
      </c>
    </row>
    <row r="49" spans="1:10">
      <c r="A49" s="444">
        <v>41621</v>
      </c>
      <c r="B49" s="536">
        <v>99.998999999999995</v>
      </c>
      <c r="C49" s="536">
        <v>0</v>
      </c>
      <c r="D49" s="536">
        <v>0</v>
      </c>
      <c r="E49" s="536">
        <v>0</v>
      </c>
      <c r="F49" s="536">
        <v>1E-3</v>
      </c>
      <c r="G49" s="536">
        <v>0</v>
      </c>
      <c r="H49" s="536">
        <v>0</v>
      </c>
      <c r="I49" s="536">
        <v>0</v>
      </c>
      <c r="J49" s="536">
        <v>0</v>
      </c>
    </row>
    <row r="50" spans="1:10">
      <c r="A50" s="444">
        <v>41651</v>
      </c>
      <c r="B50" s="536">
        <v>99.999899999999997</v>
      </c>
      <c r="C50" s="536">
        <v>0</v>
      </c>
      <c r="D50" s="536">
        <v>0</v>
      </c>
      <c r="E50" s="536">
        <v>0</v>
      </c>
      <c r="F50" s="536">
        <v>1E-4</v>
      </c>
      <c r="G50" s="536">
        <v>0</v>
      </c>
      <c r="H50" s="536">
        <v>0</v>
      </c>
      <c r="I50" s="536">
        <v>0</v>
      </c>
      <c r="J50" s="536">
        <v>0</v>
      </c>
    </row>
    <row r="51" spans="1:10">
      <c r="A51" s="444">
        <v>41686</v>
      </c>
      <c r="B51" s="536">
        <v>13.61</v>
      </c>
      <c r="C51" s="536">
        <v>0</v>
      </c>
      <c r="D51" s="536">
        <v>0</v>
      </c>
      <c r="E51" s="536">
        <v>0</v>
      </c>
      <c r="F51" s="536">
        <v>86.39</v>
      </c>
      <c r="G51" s="536">
        <v>0</v>
      </c>
      <c r="H51" s="536">
        <v>0</v>
      </c>
      <c r="I51" s="536">
        <v>0</v>
      </c>
      <c r="J51" s="536">
        <v>0</v>
      </c>
    </row>
    <row r="52" spans="1:10">
      <c r="A52" s="444">
        <v>41711</v>
      </c>
      <c r="B52" s="536">
        <v>0.47</v>
      </c>
      <c r="C52" s="536">
        <v>0</v>
      </c>
      <c r="D52" s="536">
        <v>0</v>
      </c>
      <c r="E52" s="536">
        <v>0</v>
      </c>
      <c r="F52" s="536">
        <v>99.53</v>
      </c>
      <c r="G52" s="536">
        <v>0</v>
      </c>
      <c r="H52" s="536">
        <v>0</v>
      </c>
      <c r="I52" s="536">
        <v>0</v>
      </c>
      <c r="J52" s="536">
        <v>0</v>
      </c>
    </row>
    <row r="53" spans="1:10">
      <c r="A53" s="444">
        <v>41730</v>
      </c>
      <c r="B53" s="536">
        <v>0.81</v>
      </c>
      <c r="C53" s="536">
        <v>0</v>
      </c>
      <c r="D53" s="536">
        <v>0</v>
      </c>
      <c r="E53" s="536">
        <v>0</v>
      </c>
      <c r="F53" s="536">
        <v>99.19</v>
      </c>
      <c r="G53" s="536">
        <v>0</v>
      </c>
      <c r="H53" s="536">
        <v>0</v>
      </c>
      <c r="I53" s="536">
        <v>0</v>
      </c>
      <c r="J53" s="536">
        <v>0</v>
      </c>
    </row>
    <row r="54" spans="1:10">
      <c r="A54" s="444">
        <v>41760</v>
      </c>
      <c r="B54" s="536">
        <v>9.4700000000000006</v>
      </c>
      <c r="C54" s="536">
        <v>0</v>
      </c>
      <c r="D54" s="536">
        <v>0</v>
      </c>
      <c r="E54" s="536">
        <v>0</v>
      </c>
      <c r="F54" s="536">
        <v>90.53</v>
      </c>
      <c r="G54" s="536">
        <v>0</v>
      </c>
      <c r="H54" s="536">
        <v>0</v>
      </c>
      <c r="I54" s="536">
        <v>0</v>
      </c>
      <c r="J54" s="536">
        <v>0</v>
      </c>
    </row>
    <row r="55" spans="1:10">
      <c r="A55" s="444">
        <v>41791</v>
      </c>
      <c r="B55" s="536">
        <v>99.999899999999997</v>
      </c>
      <c r="C55" s="536">
        <v>0</v>
      </c>
      <c r="D55" s="536">
        <v>0</v>
      </c>
      <c r="E55" s="536">
        <v>0</v>
      </c>
      <c r="F55" s="536">
        <v>1E-4</v>
      </c>
      <c r="G55" s="536">
        <v>0</v>
      </c>
      <c r="H55" s="536">
        <v>0</v>
      </c>
      <c r="I55" s="536">
        <v>0</v>
      </c>
      <c r="J55" s="536">
        <v>0</v>
      </c>
    </row>
    <row r="56" spans="1:10">
      <c r="A56" s="444">
        <v>41821</v>
      </c>
      <c r="B56" s="536">
        <v>99.999970000000005</v>
      </c>
      <c r="C56" s="536">
        <v>0</v>
      </c>
      <c r="D56" s="536">
        <v>0</v>
      </c>
      <c r="E56" s="536">
        <v>0</v>
      </c>
      <c r="F56" s="536">
        <v>3.0000000000000001E-5</v>
      </c>
      <c r="G56" s="536">
        <v>0</v>
      </c>
      <c r="H56" s="536">
        <v>0</v>
      </c>
      <c r="I56" s="536">
        <v>0</v>
      </c>
      <c r="J56" s="536">
        <v>0</v>
      </c>
    </row>
    <row r="57" spans="1:10">
      <c r="A57" s="444">
        <v>41852</v>
      </c>
      <c r="B57" s="536">
        <v>99.999899999999997</v>
      </c>
      <c r="C57" s="536">
        <v>0</v>
      </c>
      <c r="D57" s="536">
        <v>0</v>
      </c>
      <c r="E57" s="536">
        <v>0</v>
      </c>
      <c r="F57" s="536">
        <v>1E-4</v>
      </c>
      <c r="G57" s="536">
        <v>0</v>
      </c>
      <c r="H57" s="536">
        <v>0</v>
      </c>
      <c r="I57" s="536">
        <v>0</v>
      </c>
      <c r="J57" s="536">
        <v>0</v>
      </c>
    </row>
    <row r="58" spans="1:10">
      <c r="A58" s="444">
        <v>41883</v>
      </c>
      <c r="B58" s="536">
        <v>99.999979999999994</v>
      </c>
      <c r="C58" s="536">
        <v>0</v>
      </c>
      <c r="D58" s="536">
        <v>0</v>
      </c>
      <c r="E58" s="536">
        <v>0</v>
      </c>
      <c r="F58" s="536">
        <v>2.0000000000000002E-5</v>
      </c>
      <c r="G58" s="536">
        <v>0</v>
      </c>
      <c r="H58" s="536">
        <v>0</v>
      </c>
      <c r="I58" s="536">
        <v>0</v>
      </c>
      <c r="J58" s="536">
        <v>0</v>
      </c>
    </row>
    <row r="59" spans="1:10">
      <c r="A59" s="444">
        <v>41913</v>
      </c>
      <c r="B59" s="536">
        <v>100</v>
      </c>
      <c r="C59" s="536">
        <v>0</v>
      </c>
      <c r="D59" s="536">
        <v>0</v>
      </c>
      <c r="E59" s="536">
        <v>0</v>
      </c>
      <c r="F59" s="536">
        <v>0</v>
      </c>
      <c r="G59" s="536">
        <v>0</v>
      </c>
      <c r="H59" s="536">
        <v>0</v>
      </c>
      <c r="I59" s="536">
        <v>0</v>
      </c>
      <c r="J59" s="536">
        <v>0</v>
      </c>
    </row>
    <row r="60" spans="1:10">
      <c r="A60" s="444">
        <v>41944</v>
      </c>
      <c r="B60" s="536">
        <v>100</v>
      </c>
      <c r="C60" s="536">
        <v>0</v>
      </c>
      <c r="D60" s="536">
        <v>0</v>
      </c>
      <c r="E60" s="536">
        <v>0</v>
      </c>
      <c r="F60" s="536">
        <v>0</v>
      </c>
      <c r="G60" s="536">
        <v>0</v>
      </c>
      <c r="H60" s="536">
        <v>0</v>
      </c>
      <c r="I60" s="536">
        <v>0</v>
      </c>
      <c r="J60" s="536">
        <v>0</v>
      </c>
    </row>
    <row r="61" spans="1:10">
      <c r="A61" s="444">
        <v>41986</v>
      </c>
      <c r="B61" s="536">
        <v>100</v>
      </c>
      <c r="C61" s="536">
        <v>0</v>
      </c>
      <c r="D61" s="536">
        <v>0</v>
      </c>
      <c r="E61" s="536">
        <v>0</v>
      </c>
      <c r="F61" s="536">
        <v>0</v>
      </c>
      <c r="G61" s="536">
        <v>0</v>
      </c>
      <c r="H61" s="536">
        <v>0</v>
      </c>
      <c r="I61" s="536">
        <v>0</v>
      </c>
      <c r="J61" s="536">
        <v>0</v>
      </c>
    </row>
    <row r="62" spans="1:10">
      <c r="A62" s="444">
        <v>42005</v>
      </c>
      <c r="B62" s="536">
        <v>100</v>
      </c>
      <c r="C62" s="536">
        <v>0</v>
      </c>
      <c r="D62" s="536">
        <v>0</v>
      </c>
      <c r="E62" s="536">
        <v>0</v>
      </c>
      <c r="F62" s="536">
        <v>0</v>
      </c>
      <c r="G62" s="536">
        <v>0</v>
      </c>
      <c r="H62" s="536">
        <v>0</v>
      </c>
      <c r="I62" s="536">
        <v>0</v>
      </c>
      <c r="J62" s="536">
        <v>0</v>
      </c>
    </row>
    <row r="63" spans="1:10">
      <c r="A63" s="444">
        <v>42036</v>
      </c>
      <c r="B63" s="536">
        <v>98.04</v>
      </c>
      <c r="C63" s="536">
        <v>0</v>
      </c>
      <c r="D63" s="536">
        <v>0</v>
      </c>
      <c r="E63" s="536">
        <v>0</v>
      </c>
      <c r="F63" s="536">
        <v>1.9599999999999937</v>
      </c>
      <c r="G63" s="536">
        <v>0</v>
      </c>
      <c r="H63" s="536">
        <v>0</v>
      </c>
      <c r="I63" s="536">
        <v>0</v>
      </c>
      <c r="J63" s="536">
        <v>0</v>
      </c>
    </row>
    <row r="64" spans="1:10">
      <c r="A64" s="444">
        <v>42064</v>
      </c>
      <c r="B64" s="536">
        <v>99.999648715406053</v>
      </c>
      <c r="C64" s="536">
        <v>3.5128459394684342E-4</v>
      </c>
      <c r="D64" s="536">
        <v>0</v>
      </c>
      <c r="E64" s="536">
        <v>0</v>
      </c>
      <c r="F64" s="536">
        <v>0</v>
      </c>
      <c r="G64" s="536">
        <v>0</v>
      </c>
      <c r="H64" s="536">
        <v>0</v>
      </c>
      <c r="I64" s="536">
        <v>0</v>
      </c>
      <c r="J64" s="536">
        <v>0</v>
      </c>
    </row>
    <row r="65" spans="1:10">
      <c r="A65" s="444">
        <v>42095</v>
      </c>
      <c r="B65" s="536">
        <v>100</v>
      </c>
      <c r="C65" s="536">
        <v>0</v>
      </c>
      <c r="D65" s="536">
        <v>0</v>
      </c>
      <c r="E65" s="536">
        <v>0</v>
      </c>
      <c r="F65" s="536">
        <v>0</v>
      </c>
      <c r="G65" s="536">
        <v>0</v>
      </c>
      <c r="H65" s="536">
        <v>0</v>
      </c>
      <c r="I65" s="536">
        <v>0</v>
      </c>
      <c r="J65" s="536">
        <v>0</v>
      </c>
    </row>
    <row r="66" spans="1:10">
      <c r="A66" s="444">
        <v>42125</v>
      </c>
      <c r="B66" s="536">
        <v>99.999968134189643</v>
      </c>
      <c r="C66" s="536">
        <v>0</v>
      </c>
      <c r="D66" s="536">
        <v>0</v>
      </c>
      <c r="E66" s="536">
        <v>0</v>
      </c>
      <c r="F66" s="536">
        <v>3.1865810356634938E-5</v>
      </c>
      <c r="G66" s="536">
        <v>0</v>
      </c>
      <c r="H66" s="536">
        <v>0</v>
      </c>
      <c r="I66" s="536">
        <v>0</v>
      </c>
      <c r="J66" s="536">
        <v>0</v>
      </c>
    </row>
    <row r="67" spans="1:10">
      <c r="A67" s="444">
        <v>42156</v>
      </c>
      <c r="B67" s="536">
        <v>100</v>
      </c>
      <c r="C67" s="536">
        <v>0</v>
      </c>
      <c r="D67" s="536">
        <v>0</v>
      </c>
      <c r="E67" s="536">
        <v>0</v>
      </c>
      <c r="F67" s="536">
        <v>0</v>
      </c>
      <c r="G67" s="536">
        <v>0</v>
      </c>
      <c r="H67" s="536">
        <v>0</v>
      </c>
      <c r="I67" s="536">
        <v>0</v>
      </c>
      <c r="J67" s="536">
        <v>0</v>
      </c>
    </row>
    <row r="68" spans="1:10">
      <c r="A68" s="444">
        <v>42186</v>
      </c>
      <c r="B68" s="536">
        <v>100</v>
      </c>
      <c r="C68" s="536">
        <v>0</v>
      </c>
      <c r="D68" s="536">
        <v>0</v>
      </c>
      <c r="E68" s="536">
        <v>0</v>
      </c>
      <c r="F68" s="536">
        <v>0</v>
      </c>
      <c r="G68" s="536">
        <v>0</v>
      </c>
      <c r="H68" s="536">
        <v>0</v>
      </c>
      <c r="I68" s="536">
        <v>0</v>
      </c>
      <c r="J68" s="536">
        <v>0</v>
      </c>
    </row>
    <row r="69" spans="1:10">
      <c r="A69" s="444">
        <v>42217</v>
      </c>
      <c r="B69" s="536">
        <v>100</v>
      </c>
      <c r="C69" s="536">
        <v>0</v>
      </c>
      <c r="D69" s="536">
        <v>0</v>
      </c>
      <c r="E69" s="536">
        <v>0</v>
      </c>
      <c r="F69" s="536">
        <v>0</v>
      </c>
      <c r="G69" s="536">
        <v>0</v>
      </c>
      <c r="H69" s="536">
        <v>0</v>
      </c>
      <c r="I69" s="536">
        <v>0</v>
      </c>
      <c r="J69" s="536">
        <v>0</v>
      </c>
    </row>
    <row r="70" spans="1:10">
      <c r="A70" s="444">
        <v>42248</v>
      </c>
      <c r="B70" s="536">
        <v>100</v>
      </c>
      <c r="C70" s="536">
        <v>0</v>
      </c>
      <c r="D70" s="536">
        <v>0</v>
      </c>
      <c r="E70" s="536">
        <v>0</v>
      </c>
      <c r="F70" s="536">
        <v>0</v>
      </c>
      <c r="G70" s="536">
        <v>0</v>
      </c>
      <c r="H70" s="536">
        <v>0</v>
      </c>
      <c r="I70" s="536">
        <v>0</v>
      </c>
      <c r="J70" s="536">
        <v>0</v>
      </c>
    </row>
    <row r="71" spans="1:10">
      <c r="A71" s="444">
        <v>42278</v>
      </c>
      <c r="B71" s="536">
        <v>99.999483362907</v>
      </c>
      <c r="C71" s="536">
        <v>0</v>
      </c>
      <c r="D71" s="536">
        <v>0</v>
      </c>
      <c r="E71" s="536">
        <v>0</v>
      </c>
      <c r="F71" s="536">
        <v>5.1663709297233244E-4</v>
      </c>
      <c r="G71" s="536">
        <v>0</v>
      </c>
      <c r="H71" s="536">
        <v>0</v>
      </c>
      <c r="I71" s="536">
        <v>0</v>
      </c>
      <c r="J71" s="536">
        <v>0</v>
      </c>
    </row>
    <row r="72" spans="1:10">
      <c r="A72" s="444">
        <v>42309</v>
      </c>
      <c r="B72" s="536">
        <v>99.999226952058777</v>
      </c>
      <c r="C72" s="536">
        <v>0</v>
      </c>
      <c r="D72" s="536">
        <v>0</v>
      </c>
      <c r="E72" s="536">
        <v>0</v>
      </c>
      <c r="F72" s="536">
        <v>7.7304794122516304E-4</v>
      </c>
      <c r="G72" s="536">
        <v>0</v>
      </c>
      <c r="H72" s="536">
        <v>0</v>
      </c>
      <c r="I72" s="536">
        <v>0</v>
      </c>
      <c r="J72" s="536">
        <v>0</v>
      </c>
    </row>
    <row r="73" spans="1:10">
      <c r="A73" s="444">
        <v>42339</v>
      </c>
      <c r="B73" s="536">
        <v>100</v>
      </c>
      <c r="C73" s="536">
        <v>0</v>
      </c>
      <c r="D73" s="536">
        <v>0</v>
      </c>
      <c r="E73" s="536">
        <v>0</v>
      </c>
      <c r="F73" s="536">
        <v>0</v>
      </c>
      <c r="G73" s="536">
        <v>0</v>
      </c>
      <c r="H73" s="536">
        <v>0</v>
      </c>
      <c r="I73" s="536">
        <v>0</v>
      </c>
      <c r="J73" s="536">
        <v>0</v>
      </c>
    </row>
    <row r="74" spans="1:10">
      <c r="A74" s="432" t="s">
        <v>302</v>
      </c>
      <c r="B74" s="433"/>
      <c r="C74" s="434"/>
      <c r="D74" s="434"/>
      <c r="E74" s="434"/>
      <c r="F74" s="435"/>
    </row>
    <row r="75" spans="1:10" ht="15">
      <c r="A75" s="431"/>
      <c r="B75" s="431"/>
      <c r="C75" s="431"/>
      <c r="D75" s="431"/>
      <c r="E75" s="431"/>
      <c r="F75" s="431"/>
    </row>
    <row r="76" spans="1:10" ht="15">
      <c r="A76" s="431"/>
      <c r="B76" s="431"/>
      <c r="C76" s="431"/>
      <c r="D76" s="431"/>
      <c r="E76" s="431"/>
      <c r="F76" s="431"/>
    </row>
    <row r="77" spans="1:10" ht="15">
      <c r="A77" s="431"/>
      <c r="B77" s="431"/>
      <c r="C77" s="431"/>
      <c r="D77" s="431"/>
      <c r="E77" s="431"/>
      <c r="F77" s="431"/>
    </row>
  </sheetData>
  <mergeCells count="2">
    <mergeCell ref="A2:A3"/>
    <mergeCell ref="B2:J2"/>
  </mergeCells>
  <pageMargins left="0.7" right="0.7" top="0.75" bottom="0.75" header="0.3" footer="0.3"/>
  <pageSetup orientation="landscape" r:id="rId1"/>
</worksheet>
</file>

<file path=xl/worksheets/sheet32.xml><?xml version="1.0" encoding="utf-8"?>
<worksheet xmlns="http://schemas.openxmlformats.org/spreadsheetml/2006/main" xmlns:r="http://schemas.openxmlformats.org/officeDocument/2006/relationships">
  <sheetPr>
    <tabColor rgb="FF92D050"/>
  </sheetPr>
  <dimension ref="A1:H77"/>
  <sheetViews>
    <sheetView workbookViewId="0">
      <selection activeCell="L15" sqref="L15"/>
    </sheetView>
  </sheetViews>
  <sheetFormatPr defaultRowHeight="12.75"/>
  <cols>
    <col min="2" max="2" width="13.33203125" customWidth="1"/>
    <col min="3" max="3" width="12.33203125" customWidth="1"/>
    <col min="4" max="4" width="13.1640625" customWidth="1"/>
    <col min="5" max="5" width="13.33203125" customWidth="1"/>
    <col min="6" max="6" width="13.83203125" customWidth="1"/>
    <col min="7" max="7" width="14.33203125" bestFit="1" customWidth="1"/>
    <col min="8" max="8" width="12.83203125" customWidth="1"/>
  </cols>
  <sheetData>
    <row r="1" spans="1:8" ht="15.75">
      <c r="A1" s="430" t="s">
        <v>616</v>
      </c>
      <c r="B1" s="431"/>
      <c r="C1" s="431"/>
      <c r="D1" s="431"/>
      <c r="E1" s="431"/>
      <c r="F1" s="431"/>
    </row>
    <row r="2" spans="1:8">
      <c r="A2" s="926" t="s">
        <v>66</v>
      </c>
      <c r="B2" s="931" t="s">
        <v>307</v>
      </c>
      <c r="C2" s="932"/>
      <c r="D2" s="932"/>
      <c r="E2" s="932"/>
      <c r="F2" s="932"/>
      <c r="G2" s="932"/>
      <c r="H2" s="933"/>
    </row>
    <row r="3" spans="1:8">
      <c r="A3" s="927"/>
      <c r="B3" s="549" t="s">
        <v>398</v>
      </c>
      <c r="C3" s="549" t="s">
        <v>401</v>
      </c>
      <c r="D3" s="549" t="s">
        <v>402</v>
      </c>
      <c r="E3" s="549" t="s">
        <v>403</v>
      </c>
      <c r="F3" s="549" t="s">
        <v>404</v>
      </c>
      <c r="G3" s="549" t="s">
        <v>310</v>
      </c>
      <c r="H3" s="549" t="s">
        <v>311</v>
      </c>
    </row>
    <row r="4" spans="1:8">
      <c r="A4" s="443">
        <v>1</v>
      </c>
      <c r="B4" s="445">
        <v>2</v>
      </c>
      <c r="C4" s="443">
        <v>3</v>
      </c>
      <c r="D4" s="445">
        <v>4</v>
      </c>
      <c r="E4" s="443">
        <v>5</v>
      </c>
      <c r="F4" s="445">
        <v>6</v>
      </c>
      <c r="G4" s="443">
        <v>7</v>
      </c>
      <c r="H4" s="445">
        <v>8</v>
      </c>
    </row>
    <row r="5" spans="1:8">
      <c r="A5" s="444">
        <v>40277</v>
      </c>
      <c r="B5" s="536">
        <v>96.73</v>
      </c>
      <c r="C5" s="536">
        <v>0</v>
      </c>
      <c r="D5" s="536">
        <v>0</v>
      </c>
      <c r="E5" s="536">
        <v>2.2999999999999998</v>
      </c>
      <c r="F5" s="536">
        <v>0</v>
      </c>
      <c r="G5" s="536">
        <v>0</v>
      </c>
      <c r="H5" s="536">
        <v>0</v>
      </c>
    </row>
    <row r="6" spans="1:8">
      <c r="A6" s="444">
        <v>40307</v>
      </c>
      <c r="B6" s="536">
        <v>96.78</v>
      </c>
      <c r="C6" s="536">
        <v>0</v>
      </c>
      <c r="D6" s="536">
        <v>0</v>
      </c>
      <c r="E6" s="536">
        <v>2.1800000000000002</v>
      </c>
      <c r="F6" s="536">
        <v>0</v>
      </c>
      <c r="G6" s="536">
        <v>0</v>
      </c>
      <c r="H6" s="536">
        <v>0</v>
      </c>
    </row>
    <row r="7" spans="1:8">
      <c r="A7" s="444">
        <v>40338</v>
      </c>
      <c r="B7" s="536">
        <v>96.59</v>
      </c>
      <c r="C7" s="536">
        <v>0</v>
      </c>
      <c r="D7" s="536">
        <v>0</v>
      </c>
      <c r="E7" s="536">
        <v>2.35</v>
      </c>
      <c r="F7" s="536">
        <v>0</v>
      </c>
      <c r="G7" s="536">
        <v>0</v>
      </c>
      <c r="H7" s="536">
        <v>0</v>
      </c>
    </row>
    <row r="8" spans="1:8">
      <c r="A8" s="444">
        <v>40368</v>
      </c>
      <c r="B8" s="536">
        <v>96.56</v>
      </c>
      <c r="C8" s="536">
        <v>0</v>
      </c>
      <c r="D8" s="536">
        <v>0</v>
      </c>
      <c r="E8" s="536">
        <v>2.5499999999999998</v>
      </c>
      <c r="F8" s="536">
        <v>0</v>
      </c>
      <c r="G8" s="536">
        <v>0</v>
      </c>
      <c r="H8" s="536">
        <v>0</v>
      </c>
    </row>
    <row r="9" spans="1:8">
      <c r="A9" s="444">
        <v>40399</v>
      </c>
      <c r="B9" s="536">
        <v>96.179999999999993</v>
      </c>
      <c r="C9" s="536">
        <v>0</v>
      </c>
      <c r="D9" s="536">
        <v>0</v>
      </c>
      <c r="E9" s="536">
        <v>3.0700000000000003</v>
      </c>
      <c r="F9" s="536">
        <v>0</v>
      </c>
      <c r="G9" s="536">
        <v>0</v>
      </c>
      <c r="H9" s="536">
        <v>0</v>
      </c>
    </row>
    <row r="10" spans="1:8">
      <c r="A10" s="444">
        <v>40430</v>
      </c>
      <c r="B10" s="536">
        <v>96.93</v>
      </c>
      <c r="C10" s="536">
        <v>0</v>
      </c>
      <c r="D10" s="536">
        <v>0</v>
      </c>
      <c r="E10" s="536">
        <v>2.4500000000000002</v>
      </c>
      <c r="F10" s="536">
        <v>0</v>
      </c>
      <c r="G10" s="536">
        <v>0</v>
      </c>
      <c r="H10" s="536">
        <v>0</v>
      </c>
    </row>
    <row r="11" spans="1:8">
      <c r="A11" s="444">
        <v>40460</v>
      </c>
      <c r="B11" s="536">
        <v>97.38</v>
      </c>
      <c r="C11" s="536">
        <v>0</v>
      </c>
      <c r="D11" s="536">
        <v>0</v>
      </c>
      <c r="E11" s="536">
        <v>1.96</v>
      </c>
      <c r="F11" s="536">
        <v>0</v>
      </c>
      <c r="G11" s="536">
        <v>0</v>
      </c>
      <c r="H11" s="536">
        <v>0</v>
      </c>
    </row>
    <row r="12" spans="1:8">
      <c r="A12" s="444">
        <v>40491</v>
      </c>
      <c r="B12" s="536">
        <v>97.330000000000013</v>
      </c>
      <c r="C12" s="536">
        <v>0</v>
      </c>
      <c r="D12" s="536">
        <v>0</v>
      </c>
      <c r="E12" s="536">
        <v>2.04</v>
      </c>
      <c r="F12" s="536">
        <v>0</v>
      </c>
      <c r="G12" s="536">
        <v>0</v>
      </c>
      <c r="H12" s="536">
        <v>0</v>
      </c>
    </row>
    <row r="13" spans="1:8">
      <c r="A13" s="444">
        <v>40521</v>
      </c>
      <c r="B13" s="536">
        <v>96.850000000000009</v>
      </c>
      <c r="C13" s="536">
        <v>0</v>
      </c>
      <c r="D13" s="536">
        <v>0</v>
      </c>
      <c r="E13" s="536">
        <v>2.52</v>
      </c>
      <c r="F13" s="536">
        <v>0.01</v>
      </c>
      <c r="G13" s="536">
        <v>0</v>
      </c>
      <c r="H13" s="536">
        <v>0</v>
      </c>
    </row>
    <row r="14" spans="1:8">
      <c r="A14" s="444">
        <v>40544</v>
      </c>
      <c r="B14" s="536">
        <v>97.3</v>
      </c>
      <c r="C14" s="536">
        <v>0</v>
      </c>
      <c r="D14" s="536">
        <v>0</v>
      </c>
      <c r="E14" s="536">
        <v>2.11</v>
      </c>
      <c r="F14" s="536">
        <v>0.01</v>
      </c>
      <c r="G14" s="536">
        <v>0</v>
      </c>
      <c r="H14" s="536">
        <v>0</v>
      </c>
    </row>
    <row r="15" spans="1:8">
      <c r="A15" s="444">
        <v>40575</v>
      </c>
      <c r="B15" s="536">
        <v>97.48</v>
      </c>
      <c r="C15" s="536">
        <v>0</v>
      </c>
      <c r="D15" s="536">
        <v>0</v>
      </c>
      <c r="E15" s="536">
        <v>1.91</v>
      </c>
      <c r="F15" s="536">
        <v>0</v>
      </c>
      <c r="G15" s="536">
        <v>0</v>
      </c>
      <c r="H15" s="536">
        <v>0</v>
      </c>
    </row>
    <row r="16" spans="1:8">
      <c r="A16" s="444">
        <v>40603</v>
      </c>
      <c r="B16" s="536">
        <v>97.41</v>
      </c>
      <c r="C16" s="536">
        <v>0</v>
      </c>
      <c r="D16" s="536">
        <v>0</v>
      </c>
      <c r="E16" s="536">
        <v>1.8499999999999999</v>
      </c>
      <c r="F16" s="536">
        <v>0.01</v>
      </c>
      <c r="G16" s="536">
        <v>0</v>
      </c>
      <c r="H16" s="536">
        <v>0</v>
      </c>
    </row>
    <row r="17" spans="1:8">
      <c r="A17" s="444">
        <v>40634</v>
      </c>
      <c r="B17" s="536">
        <v>97.58</v>
      </c>
      <c r="C17" s="536">
        <v>0</v>
      </c>
      <c r="D17" s="536">
        <v>0</v>
      </c>
      <c r="E17" s="536">
        <v>1.7500000000000002</v>
      </c>
      <c r="F17" s="536">
        <v>0</v>
      </c>
      <c r="G17" s="536">
        <v>0</v>
      </c>
      <c r="H17" s="536">
        <v>0</v>
      </c>
    </row>
    <row r="18" spans="1:8">
      <c r="A18" s="444">
        <v>40664</v>
      </c>
      <c r="B18" s="536">
        <v>97.5</v>
      </c>
      <c r="C18" s="536">
        <v>0</v>
      </c>
      <c r="D18" s="536">
        <v>0</v>
      </c>
      <c r="E18" s="536">
        <v>1.87</v>
      </c>
      <c r="F18" s="536">
        <v>0</v>
      </c>
      <c r="G18" s="536">
        <v>0</v>
      </c>
      <c r="H18" s="536">
        <v>0</v>
      </c>
    </row>
    <row r="19" spans="1:8">
      <c r="A19" s="444">
        <v>40695</v>
      </c>
      <c r="B19" s="536">
        <v>97.88</v>
      </c>
      <c r="C19" s="536">
        <v>0</v>
      </c>
      <c r="D19" s="536">
        <v>0</v>
      </c>
      <c r="E19" s="536">
        <v>1.5699999999999998</v>
      </c>
      <c r="F19" s="536">
        <v>0</v>
      </c>
      <c r="G19" s="536">
        <v>0</v>
      </c>
      <c r="H19" s="536">
        <v>0</v>
      </c>
    </row>
    <row r="20" spans="1:8">
      <c r="A20" s="444">
        <v>40725</v>
      </c>
      <c r="B20" s="536">
        <v>97.94</v>
      </c>
      <c r="C20" s="536">
        <v>0</v>
      </c>
      <c r="D20" s="536">
        <v>0</v>
      </c>
      <c r="E20" s="536">
        <v>1.55</v>
      </c>
      <c r="F20" s="536">
        <v>0</v>
      </c>
      <c r="G20" s="536">
        <v>0</v>
      </c>
      <c r="H20" s="536">
        <v>0</v>
      </c>
    </row>
    <row r="21" spans="1:8">
      <c r="A21" s="444">
        <v>40756</v>
      </c>
      <c r="B21" s="536">
        <v>97.84</v>
      </c>
      <c r="C21" s="536">
        <v>0</v>
      </c>
      <c r="D21" s="536">
        <v>0</v>
      </c>
      <c r="E21" s="536">
        <v>1.6099999999999999</v>
      </c>
      <c r="F21" s="536">
        <v>0</v>
      </c>
      <c r="G21" s="536">
        <v>0.01</v>
      </c>
      <c r="H21" s="536">
        <v>0</v>
      </c>
    </row>
    <row r="22" spans="1:8">
      <c r="A22" s="444">
        <v>40787</v>
      </c>
      <c r="B22" s="536">
        <v>97.570000000000007</v>
      </c>
      <c r="C22" s="536">
        <v>0</v>
      </c>
      <c r="D22" s="536">
        <v>0</v>
      </c>
      <c r="E22" s="536">
        <v>1.73</v>
      </c>
      <c r="F22" s="536">
        <v>0</v>
      </c>
      <c r="G22" s="536">
        <v>0.05</v>
      </c>
      <c r="H22" s="536">
        <v>0</v>
      </c>
    </row>
    <row r="23" spans="1:8">
      <c r="A23" s="444">
        <v>40817</v>
      </c>
      <c r="B23" s="536">
        <v>97.350000000000009</v>
      </c>
      <c r="C23" s="536">
        <v>0</v>
      </c>
      <c r="D23" s="536">
        <v>0</v>
      </c>
      <c r="E23" s="536">
        <v>1.8900000000000001</v>
      </c>
      <c r="F23" s="536">
        <v>0</v>
      </c>
      <c r="G23" s="536">
        <v>0.05</v>
      </c>
      <c r="H23" s="536">
        <v>0</v>
      </c>
    </row>
    <row r="24" spans="1:8">
      <c r="A24" s="444">
        <v>40858</v>
      </c>
      <c r="B24" s="536">
        <v>97.52</v>
      </c>
      <c r="C24" s="536">
        <v>0</v>
      </c>
      <c r="D24" s="536">
        <v>0</v>
      </c>
      <c r="E24" s="536">
        <v>1.7500000000000002</v>
      </c>
      <c r="F24" s="536">
        <v>0</v>
      </c>
      <c r="G24" s="536">
        <v>0.06</v>
      </c>
      <c r="H24" s="536">
        <v>0</v>
      </c>
    </row>
    <row r="25" spans="1:8">
      <c r="A25" s="444">
        <v>40888</v>
      </c>
      <c r="B25" s="536">
        <v>97.44</v>
      </c>
      <c r="C25" s="536">
        <v>0</v>
      </c>
      <c r="D25" s="536">
        <v>0</v>
      </c>
      <c r="E25" s="536">
        <v>1.78</v>
      </c>
      <c r="F25" s="536">
        <v>0</v>
      </c>
      <c r="G25" s="536">
        <v>0.06</v>
      </c>
      <c r="H25" s="536">
        <v>0</v>
      </c>
    </row>
    <row r="26" spans="1:8">
      <c r="A26" s="444">
        <v>40919</v>
      </c>
      <c r="B26" s="536">
        <v>96.3</v>
      </c>
      <c r="C26" s="536">
        <v>0</v>
      </c>
      <c r="D26" s="536">
        <v>0</v>
      </c>
      <c r="E26" s="536">
        <v>2.67</v>
      </c>
      <c r="F26" s="536">
        <v>0.01</v>
      </c>
      <c r="G26" s="536">
        <v>0.19</v>
      </c>
      <c r="H26" s="536">
        <v>0</v>
      </c>
    </row>
    <row r="27" spans="1:8">
      <c r="A27" s="444">
        <v>40951</v>
      </c>
      <c r="B27" s="536">
        <v>96.399999999999991</v>
      </c>
      <c r="C27" s="536">
        <v>0</v>
      </c>
      <c r="D27" s="536">
        <v>0</v>
      </c>
      <c r="E27" s="536">
        <v>2.78</v>
      </c>
      <c r="F27" s="536">
        <v>0</v>
      </c>
      <c r="G27" s="536">
        <v>0.12</v>
      </c>
      <c r="H27" s="536">
        <v>0</v>
      </c>
    </row>
    <row r="28" spans="1:8">
      <c r="A28" s="444">
        <v>40979</v>
      </c>
      <c r="B28" s="536">
        <v>96.64</v>
      </c>
      <c r="C28" s="536">
        <v>0</v>
      </c>
      <c r="D28" s="536">
        <v>0</v>
      </c>
      <c r="E28" s="536">
        <v>2.65</v>
      </c>
      <c r="F28" s="536">
        <v>0</v>
      </c>
      <c r="G28" s="536">
        <v>0.06</v>
      </c>
      <c r="H28" s="536">
        <v>0</v>
      </c>
    </row>
    <row r="29" spans="1:8">
      <c r="A29" s="444">
        <v>41011</v>
      </c>
      <c r="B29" s="536">
        <v>96.289999999999992</v>
      </c>
      <c r="C29" s="536">
        <v>0</v>
      </c>
      <c r="D29" s="536">
        <v>0</v>
      </c>
      <c r="E29" s="536">
        <v>3.1300000000000003</v>
      </c>
      <c r="F29" s="536">
        <v>0</v>
      </c>
      <c r="G29" s="536">
        <v>0.01</v>
      </c>
      <c r="H29" s="536">
        <v>0</v>
      </c>
    </row>
    <row r="30" spans="1:8">
      <c r="A30" s="444">
        <v>41041</v>
      </c>
      <c r="B30" s="536">
        <v>96.2</v>
      </c>
      <c r="C30" s="536">
        <v>0</v>
      </c>
      <c r="D30" s="536">
        <v>0</v>
      </c>
      <c r="E30" s="536">
        <v>3.08</v>
      </c>
      <c r="F30" s="536">
        <v>0</v>
      </c>
      <c r="G30" s="536">
        <v>0.01</v>
      </c>
      <c r="H30" s="536">
        <v>0.18</v>
      </c>
    </row>
    <row r="31" spans="1:8">
      <c r="A31" s="444">
        <v>41072</v>
      </c>
      <c r="B31" s="536">
        <v>95.49</v>
      </c>
      <c r="C31" s="536">
        <v>0</v>
      </c>
      <c r="D31" s="536">
        <v>0</v>
      </c>
      <c r="E31" s="536">
        <v>3.85</v>
      </c>
      <c r="F31" s="536">
        <v>0</v>
      </c>
      <c r="G31" s="536">
        <v>0.01</v>
      </c>
      <c r="H31" s="536">
        <v>0.11</v>
      </c>
    </row>
    <row r="32" spans="1:8">
      <c r="A32" s="444">
        <v>41091</v>
      </c>
      <c r="B32" s="536">
        <v>95.37</v>
      </c>
      <c r="C32" s="536">
        <v>0</v>
      </c>
      <c r="D32" s="536">
        <v>0</v>
      </c>
      <c r="E32" s="536">
        <v>4.08</v>
      </c>
      <c r="F32" s="536">
        <v>0</v>
      </c>
      <c r="G32" s="536">
        <v>0.01</v>
      </c>
      <c r="H32" s="536">
        <v>6.9999999999999993E-2</v>
      </c>
    </row>
    <row r="33" spans="1:8">
      <c r="A33" s="444">
        <v>41141</v>
      </c>
      <c r="B33" s="536">
        <v>95.320000000000007</v>
      </c>
      <c r="C33" s="536">
        <v>0</v>
      </c>
      <c r="D33" s="536">
        <v>0</v>
      </c>
      <c r="E33" s="536">
        <v>4.2</v>
      </c>
      <c r="F33" s="536">
        <v>0</v>
      </c>
      <c r="G33" s="536">
        <v>0.01</v>
      </c>
      <c r="H33" s="536">
        <v>0.06</v>
      </c>
    </row>
    <row r="34" spans="1:8">
      <c r="A34" s="444">
        <v>41161</v>
      </c>
      <c r="B34" s="536">
        <v>94.39</v>
      </c>
      <c r="C34" s="536">
        <v>0</v>
      </c>
      <c r="D34" s="536">
        <v>0</v>
      </c>
      <c r="E34" s="536">
        <v>5.21</v>
      </c>
      <c r="F34" s="536">
        <v>0</v>
      </c>
      <c r="G34" s="536">
        <v>0.01</v>
      </c>
      <c r="H34" s="536">
        <v>0.05</v>
      </c>
    </row>
    <row r="35" spans="1:8">
      <c r="A35" s="444">
        <v>41211</v>
      </c>
      <c r="B35" s="536">
        <v>94.199999999999989</v>
      </c>
      <c r="C35" s="536">
        <v>0</v>
      </c>
      <c r="D35" s="536">
        <v>0</v>
      </c>
      <c r="E35" s="536">
        <v>5.3199999999999994</v>
      </c>
      <c r="F35" s="536">
        <v>0</v>
      </c>
      <c r="G35" s="536">
        <v>0</v>
      </c>
      <c r="H35" s="536">
        <v>0.05</v>
      </c>
    </row>
    <row r="36" spans="1:8">
      <c r="A36" s="444">
        <v>41231</v>
      </c>
      <c r="B36" s="536">
        <v>94.33</v>
      </c>
      <c r="C36" s="536">
        <v>0</v>
      </c>
      <c r="D36" s="536">
        <v>0</v>
      </c>
      <c r="E36" s="536">
        <v>5.3199999999999994</v>
      </c>
      <c r="F36" s="536">
        <v>0</v>
      </c>
      <c r="G36" s="536">
        <v>0.01</v>
      </c>
      <c r="H36" s="536">
        <v>0.01</v>
      </c>
    </row>
    <row r="37" spans="1:8">
      <c r="A37" s="444">
        <v>41251</v>
      </c>
      <c r="B37" s="536">
        <v>93.81</v>
      </c>
      <c r="C37" s="536">
        <v>0</v>
      </c>
      <c r="D37" s="536">
        <v>0</v>
      </c>
      <c r="E37" s="536">
        <v>5.92</v>
      </c>
      <c r="F37" s="536">
        <v>0</v>
      </c>
      <c r="G37" s="536">
        <v>0</v>
      </c>
      <c r="H37" s="536">
        <v>0</v>
      </c>
    </row>
    <row r="38" spans="1:8">
      <c r="A38" s="444">
        <v>41286</v>
      </c>
      <c r="B38" s="536">
        <v>92.35820554633429</v>
      </c>
      <c r="C38" s="536">
        <v>6.1065173397431422E-5</v>
      </c>
      <c r="D38" s="536">
        <v>1.0008390652993785E-4</v>
      </c>
      <c r="E38" s="536">
        <v>7.4008406545955099</v>
      </c>
      <c r="F38" s="536">
        <v>1.2484788536211635E-3</v>
      </c>
      <c r="G38" s="536">
        <v>7.1028193430503683E-3</v>
      </c>
      <c r="H38" s="536">
        <v>6.2371595977723081E-3</v>
      </c>
    </row>
    <row r="39" spans="1:8">
      <c r="A39" s="444">
        <v>41321</v>
      </c>
      <c r="B39" s="536">
        <v>93.519712882312433</v>
      </c>
      <c r="C39" s="536">
        <v>5.5566343161885333E-6</v>
      </c>
      <c r="D39" s="536">
        <v>5.9759573866888554E-5</v>
      </c>
      <c r="E39" s="536">
        <v>6.4317947051343287</v>
      </c>
      <c r="F39" s="536">
        <v>1.6196766853869368E-5</v>
      </c>
      <c r="G39" s="536">
        <v>1.1975620178232166E-2</v>
      </c>
      <c r="H39" s="536">
        <v>7.6183572096968286E-3</v>
      </c>
    </row>
    <row r="40" spans="1:8">
      <c r="A40" s="444">
        <v>41346</v>
      </c>
      <c r="B40" s="536">
        <v>92.147766223927036</v>
      </c>
      <c r="C40" s="536">
        <v>6.5152445603875436E-6</v>
      </c>
      <c r="D40" s="536">
        <v>4.9347856217093076E-5</v>
      </c>
      <c r="E40" s="536">
        <v>7.7911538945137622</v>
      </c>
      <c r="F40" s="536">
        <v>5.2472152308759683E-6</v>
      </c>
      <c r="G40" s="536">
        <v>1.3990801702535203E-2</v>
      </c>
      <c r="H40" s="536">
        <v>5.5652107983259333E-3</v>
      </c>
    </row>
    <row r="41" spans="1:8">
      <c r="A41" s="444">
        <v>41365</v>
      </c>
      <c r="B41" s="536">
        <v>91.976630585678819</v>
      </c>
      <c r="C41" s="536">
        <v>0</v>
      </c>
      <c r="D41" s="536">
        <v>0</v>
      </c>
      <c r="E41" s="536">
        <v>7.9546184517409966</v>
      </c>
      <c r="F41" s="536">
        <v>2.1428684592887082E-3</v>
      </c>
      <c r="G41" s="536">
        <v>1.7279796308444246E-2</v>
      </c>
      <c r="H41" s="536">
        <v>2.1071022734265379E-3</v>
      </c>
    </row>
    <row r="42" spans="1:8">
      <c r="A42" s="444">
        <v>41395</v>
      </c>
      <c r="B42" s="536">
        <v>92.256257667818304</v>
      </c>
      <c r="C42" s="536">
        <v>2.1585186609076926E-5</v>
      </c>
      <c r="D42" s="536">
        <v>2.3984373788401977E-5</v>
      </c>
      <c r="E42" s="536">
        <v>7.6922940308489602</v>
      </c>
      <c r="F42" s="536">
        <v>5.9732855625844897E-4</v>
      </c>
      <c r="G42" s="536">
        <v>1.7125859387692611E-2</v>
      </c>
      <c r="H42" s="536">
        <v>6.5054608160143243E-4</v>
      </c>
    </row>
    <row r="43" spans="1:8">
      <c r="A43" s="444">
        <v>41426</v>
      </c>
      <c r="B43" s="536">
        <v>93.572432288187585</v>
      </c>
      <c r="C43" s="536">
        <v>1.926171552209574E-5</v>
      </c>
      <c r="D43" s="536">
        <v>2.1154209620274725E-5</v>
      </c>
      <c r="E43" s="536">
        <v>6.3749223390972869</v>
      </c>
      <c r="F43" s="536">
        <v>5.8732517749420269E-4</v>
      </c>
      <c r="G43" s="536">
        <v>1.2756508510931727E-2</v>
      </c>
      <c r="H43" s="536">
        <v>3.0312525016382799E-3</v>
      </c>
    </row>
    <row r="44" spans="1:8">
      <c r="A44" s="444">
        <v>41456</v>
      </c>
      <c r="B44" s="536">
        <v>91.827963045810151</v>
      </c>
      <c r="C44" s="536">
        <v>1.9959615311148648E-6</v>
      </c>
      <c r="D44" s="536">
        <v>0</v>
      </c>
      <c r="E44" s="536">
        <v>8.1300000000000008</v>
      </c>
      <c r="F44" s="536">
        <v>2.3145169914807967E-3</v>
      </c>
      <c r="G44" s="536">
        <v>1.1502327111508738E-2</v>
      </c>
      <c r="H44" s="536">
        <v>1.2430848415783374E-3</v>
      </c>
    </row>
    <row r="45" spans="1:8">
      <c r="A45" s="444">
        <v>41487</v>
      </c>
      <c r="B45" s="536">
        <v>93.613410853690908</v>
      </c>
      <c r="C45" s="536">
        <v>1.4539867785692459E-5</v>
      </c>
      <c r="D45" s="536">
        <v>0</v>
      </c>
      <c r="E45" s="536">
        <v>6.3501787365770666</v>
      </c>
      <c r="F45" s="536">
        <v>3.8136619712194949E-3</v>
      </c>
      <c r="G45" s="536">
        <v>7.8967853850888722E-3</v>
      </c>
      <c r="H45" s="536">
        <v>2.0839194914556527E-3</v>
      </c>
    </row>
    <row r="46" spans="1:8">
      <c r="A46" s="444">
        <v>41518</v>
      </c>
      <c r="B46" s="536">
        <v>93.39410244271977</v>
      </c>
      <c r="C46" s="536">
        <v>4.3161441510530249E-6</v>
      </c>
      <c r="D46" s="536">
        <v>1.2963158516783595E-6</v>
      </c>
      <c r="E46" s="536">
        <v>6.5752553590514529</v>
      </c>
      <c r="F46" s="536">
        <v>5.7344030696149719E-6</v>
      </c>
      <c r="G46" s="536">
        <v>5.471694405050017E-3</v>
      </c>
      <c r="H46" s="536">
        <v>9.7366621421737917E-4</v>
      </c>
    </row>
    <row r="47" spans="1:8">
      <c r="A47" s="444">
        <v>41548</v>
      </c>
      <c r="B47" s="536">
        <v>91.863278589344347</v>
      </c>
      <c r="C47" s="536">
        <v>0</v>
      </c>
      <c r="D47" s="536">
        <v>6.724839282004684E-7</v>
      </c>
      <c r="E47" s="536">
        <v>8.0929168414019461</v>
      </c>
      <c r="F47" s="536">
        <v>2.0561561822213955E-3</v>
      </c>
      <c r="G47" s="536">
        <v>8.0409976163161277E-3</v>
      </c>
      <c r="H47" s="536">
        <v>2.5226954579480113E-4</v>
      </c>
    </row>
    <row r="48" spans="1:8">
      <c r="A48" s="444">
        <v>41579</v>
      </c>
      <c r="B48" s="536">
        <v>91.221464738278513</v>
      </c>
      <c r="C48" s="536">
        <v>0</v>
      </c>
      <c r="D48" s="536">
        <v>0</v>
      </c>
      <c r="E48" s="536">
        <v>8.7389533557887162</v>
      </c>
      <c r="F48" s="536">
        <v>5.2643367148130296E-3</v>
      </c>
      <c r="G48" s="536">
        <v>8.9100202079428065E-3</v>
      </c>
      <c r="H48" s="536">
        <v>1.3459675888098749E-4</v>
      </c>
    </row>
    <row r="49" spans="1:8">
      <c r="A49" s="444">
        <v>41621</v>
      </c>
      <c r="B49" s="536">
        <v>89.602447113963251</v>
      </c>
      <c r="C49" s="536">
        <v>1.0345073253694426E-5</v>
      </c>
      <c r="D49" s="536">
        <v>5.3395328775950474E-6</v>
      </c>
      <c r="E49" s="536">
        <v>10.33956866851231</v>
      </c>
      <c r="F49" s="536">
        <v>1.1988178137689997E-2</v>
      </c>
      <c r="G49" s="536">
        <v>1.0240383924959367E-2</v>
      </c>
      <c r="H49" s="536">
        <v>3.0973837600813841E-4</v>
      </c>
    </row>
    <row r="50" spans="1:8">
      <c r="A50" s="444">
        <v>41651</v>
      </c>
      <c r="B50" s="536">
        <v>90.801929185917217</v>
      </c>
      <c r="C50" s="536">
        <v>5.4659072087864145E-6</v>
      </c>
      <c r="D50" s="536">
        <v>2.9782103621766676E-6</v>
      </c>
      <c r="E50" s="536">
        <v>9.1413576975143354</v>
      </c>
      <c r="F50" s="536">
        <v>4.9317635089932777E-3</v>
      </c>
      <c r="G50" s="536">
        <v>8.078855884017154E-3</v>
      </c>
      <c r="H50" s="536">
        <v>3.5097675165942185E-4</v>
      </c>
    </row>
    <row r="51" spans="1:8">
      <c r="A51" s="444">
        <v>41686</v>
      </c>
      <c r="B51" s="536">
        <v>90.393426100485414</v>
      </c>
      <c r="C51" s="536">
        <v>3.7490927045498481E-5</v>
      </c>
      <c r="D51" s="536">
        <v>2.0966938007668868E-5</v>
      </c>
      <c r="E51" s="536">
        <v>9.526416505298263</v>
      </c>
      <c r="F51" s="536">
        <v>3.5163708478711585E-5</v>
      </c>
      <c r="G51" s="536">
        <v>1.3775069717179012E-2</v>
      </c>
      <c r="H51" s="536">
        <v>7.771427340630356E-4</v>
      </c>
    </row>
    <row r="52" spans="1:8">
      <c r="A52" s="444">
        <v>41711</v>
      </c>
      <c r="B52" s="536">
        <v>87.757118058880508</v>
      </c>
      <c r="C52" s="536">
        <v>5.7504868086018616E-6</v>
      </c>
      <c r="D52" s="536">
        <v>1.5702622061029475E-6</v>
      </c>
      <c r="E52" s="536">
        <v>12.128645751976572</v>
      </c>
      <c r="F52" s="536">
        <v>2.5989870678473838E-6</v>
      </c>
      <c r="G52" s="536">
        <v>8.9426216057746158E-3</v>
      </c>
      <c r="H52" s="536">
        <v>3.6074841551805907E-4</v>
      </c>
    </row>
    <row r="53" spans="1:8">
      <c r="A53" s="444">
        <v>41730</v>
      </c>
      <c r="B53" s="536">
        <v>87.644189818269794</v>
      </c>
      <c r="C53" s="536">
        <v>2.7255966523636857E-5</v>
      </c>
      <c r="D53" s="536">
        <v>2.3568213759780874E-5</v>
      </c>
      <c r="E53" s="536">
        <v>12.241821331469685</v>
      </c>
      <c r="F53" s="536">
        <v>2.6735951372856943E-5</v>
      </c>
      <c r="G53" s="536">
        <v>1.0808539180603626E-2</v>
      </c>
      <c r="H53" s="536">
        <v>2.2800461341848625E-4</v>
      </c>
    </row>
    <row r="54" spans="1:8">
      <c r="A54" s="444">
        <v>41760</v>
      </c>
      <c r="B54" s="536">
        <v>91.052794367092517</v>
      </c>
      <c r="C54" s="536">
        <v>1.4417766468368267E-5</v>
      </c>
      <c r="D54" s="536">
        <v>1.6769593118444396E-6</v>
      </c>
      <c r="E54" s="536">
        <v>8.8887594521559627</v>
      </c>
      <c r="F54" s="536">
        <v>5.4385949442708271E-6</v>
      </c>
      <c r="G54" s="536">
        <v>7.1009367189400529E-3</v>
      </c>
      <c r="H54" s="536">
        <v>4.1403489436845899E-4</v>
      </c>
    </row>
    <row r="55" spans="1:8">
      <c r="A55" s="444">
        <v>41791</v>
      </c>
      <c r="B55" s="536">
        <v>91.046261520812905</v>
      </c>
      <c r="C55" s="536">
        <v>0</v>
      </c>
      <c r="D55" s="536">
        <v>0</v>
      </c>
      <c r="E55" s="536">
        <v>8.9205276781225855</v>
      </c>
      <c r="F55" s="536">
        <v>1.6633317816815297E-6</v>
      </c>
      <c r="G55" s="536">
        <v>5.4617626479116811E-3</v>
      </c>
      <c r="H55" s="536">
        <v>2.7186486152341307E-4</v>
      </c>
    </row>
    <row r="56" spans="1:8">
      <c r="A56" s="444">
        <v>41821</v>
      </c>
      <c r="B56" s="536">
        <v>90.534545198286679</v>
      </c>
      <c r="C56" s="536">
        <v>2.5950923401396619E-6</v>
      </c>
      <c r="D56" s="536">
        <v>0</v>
      </c>
      <c r="E56" s="536">
        <v>9.4318211132789163</v>
      </c>
      <c r="F56" s="536">
        <v>6.489724008828525E-6</v>
      </c>
      <c r="G56" s="536">
        <v>6.0297257870159156E-3</v>
      </c>
      <c r="H56" s="536">
        <v>9.3878960273411797E-5</v>
      </c>
    </row>
    <row r="57" spans="1:8">
      <c r="A57" s="444">
        <v>41852</v>
      </c>
      <c r="B57" s="536">
        <v>88.592554456043587</v>
      </c>
      <c r="C57" s="536">
        <v>0</v>
      </c>
      <c r="D57" s="536">
        <v>0</v>
      </c>
      <c r="E57" s="536">
        <v>11.37571669676786</v>
      </c>
      <c r="F57" s="536">
        <v>0</v>
      </c>
      <c r="G57" s="536">
        <v>7.9518418758466446E-3</v>
      </c>
      <c r="H57" s="536">
        <v>9.4040426377035676E-5</v>
      </c>
    </row>
    <row r="58" spans="1:8">
      <c r="A58" s="444">
        <v>41883</v>
      </c>
      <c r="B58" s="536">
        <v>89.070906758227437</v>
      </c>
      <c r="C58" s="536">
        <v>0</v>
      </c>
      <c r="D58" s="536">
        <v>0</v>
      </c>
      <c r="E58" s="536">
        <v>10.90576478620612</v>
      </c>
      <c r="F58" s="536">
        <v>2.4665468409138017E-6</v>
      </c>
      <c r="G58" s="536">
        <v>6.5195515082051448E-3</v>
      </c>
      <c r="H58" s="536">
        <v>2.6173086015842236E-4</v>
      </c>
    </row>
    <row r="59" spans="1:8">
      <c r="A59" s="444">
        <v>41913</v>
      </c>
      <c r="B59" s="536">
        <v>86.302784110907638</v>
      </c>
      <c r="C59" s="536">
        <v>0</v>
      </c>
      <c r="D59" s="536">
        <v>0</v>
      </c>
      <c r="E59" s="536">
        <v>13.644618920488918</v>
      </c>
      <c r="F59" s="536">
        <v>2.4883891283580626E-3</v>
      </c>
      <c r="G59" s="536">
        <v>1.5759679651381107E-2</v>
      </c>
      <c r="H59" s="536">
        <v>1.1550796297757923E-4</v>
      </c>
    </row>
    <row r="60" spans="1:8">
      <c r="A60" s="444">
        <v>41944</v>
      </c>
      <c r="B60" s="536">
        <v>84.758363508878915</v>
      </c>
      <c r="C60" s="536">
        <v>9.6109139422930697E-6</v>
      </c>
      <c r="D60" s="536">
        <v>1.2505091917135939E-5</v>
      </c>
      <c r="E60" s="536">
        <v>15.205797384723937</v>
      </c>
      <c r="F60" s="536">
        <v>2.7723905606634903E-4</v>
      </c>
      <c r="G60" s="536">
        <v>8.4475669391181184E-3</v>
      </c>
      <c r="H60" s="536">
        <v>2.7120846458551802E-5</v>
      </c>
    </row>
    <row r="61" spans="1:8">
      <c r="A61" s="444">
        <v>41986</v>
      </c>
      <c r="B61" s="536">
        <v>85.234881923337866</v>
      </c>
      <c r="C61" s="536">
        <v>0</v>
      </c>
      <c r="D61" s="536">
        <v>0</v>
      </c>
      <c r="E61" s="536">
        <v>14.737134090606391</v>
      </c>
      <c r="F61" s="536">
        <v>6.5259526017397975E-4</v>
      </c>
      <c r="G61" s="536">
        <v>6.5996438680034162E-3</v>
      </c>
      <c r="H61" s="536">
        <v>7.1702444852046867E-5</v>
      </c>
    </row>
    <row r="62" spans="1:8">
      <c r="A62" s="444">
        <v>42005</v>
      </c>
      <c r="B62" s="536">
        <v>86.596985945636789</v>
      </c>
      <c r="C62" s="536">
        <v>1.0036241224071598E-2</v>
      </c>
      <c r="D62" s="536">
        <v>1.4465876217983799E-5</v>
      </c>
      <c r="E62" s="536">
        <v>13.375065982103143</v>
      </c>
      <c r="F62" s="536">
        <v>1.9451596430881789E-5</v>
      </c>
      <c r="G62" s="536">
        <v>6.7323836165498266E-3</v>
      </c>
      <c r="H62" s="536">
        <v>2.0872973721242237E-5</v>
      </c>
    </row>
    <row r="63" spans="1:8">
      <c r="A63" s="444">
        <v>42036</v>
      </c>
      <c r="B63" s="536">
        <v>84.203566659007379</v>
      </c>
      <c r="C63" s="536">
        <v>1.0531858458883759E-2</v>
      </c>
      <c r="D63" s="536">
        <v>0</v>
      </c>
      <c r="E63" s="536">
        <v>15.773230545334755</v>
      </c>
      <c r="F63" s="536">
        <v>1.1807584820190436E-6</v>
      </c>
      <c r="G63" s="536">
        <v>6.3732739921724593E-3</v>
      </c>
      <c r="H63" s="536">
        <v>3.8874054728681074E-5</v>
      </c>
    </row>
    <row r="64" spans="1:8">
      <c r="A64" s="444">
        <v>42064</v>
      </c>
      <c r="B64" s="536">
        <v>83.926310374703306</v>
      </c>
      <c r="C64" s="536">
        <v>8.3916131881728116E-3</v>
      </c>
      <c r="D64" s="536">
        <v>1.4162554850305591E-6</v>
      </c>
      <c r="E64" s="536">
        <v>16.051580499972147</v>
      </c>
      <c r="F64" s="536">
        <v>0</v>
      </c>
      <c r="G64" s="536">
        <v>5.6250952371072645E-3</v>
      </c>
      <c r="H64" s="536">
        <v>4.1008485528431497E-5</v>
      </c>
    </row>
    <row r="65" spans="1:8">
      <c r="A65" s="444">
        <v>42095</v>
      </c>
      <c r="B65" s="536">
        <v>86.838731528879947</v>
      </c>
      <c r="C65" s="536">
        <v>7.8293945122134122E-3</v>
      </c>
      <c r="D65" s="536">
        <v>0</v>
      </c>
      <c r="E65" s="536">
        <v>13.141338092561435</v>
      </c>
      <c r="F65" s="536">
        <v>0</v>
      </c>
      <c r="G65" s="536">
        <v>5.0728174375831228E-3</v>
      </c>
      <c r="H65" s="536">
        <v>5.3199230952594915E-5</v>
      </c>
    </row>
    <row r="66" spans="1:8">
      <c r="A66" s="444">
        <v>42125</v>
      </c>
      <c r="B66" s="536">
        <v>86.67655259950287</v>
      </c>
      <c r="C66" s="536">
        <v>8.785428153913628E-3</v>
      </c>
      <c r="D66" s="536">
        <v>7.6135094366457491E-7</v>
      </c>
      <c r="E66" s="536">
        <v>13.299543583044503</v>
      </c>
      <c r="F66" s="536">
        <v>0</v>
      </c>
      <c r="G66" s="536">
        <v>6.730857021931538E-3</v>
      </c>
      <c r="H66" s="536">
        <v>1.2884755958012736E-5</v>
      </c>
    </row>
    <row r="67" spans="1:8">
      <c r="A67" s="444">
        <v>42156</v>
      </c>
      <c r="B67" s="536">
        <v>85.15</v>
      </c>
      <c r="C67" s="536">
        <v>0.01</v>
      </c>
      <c r="D67" s="536">
        <v>0</v>
      </c>
      <c r="E67" s="536">
        <v>14.83</v>
      </c>
      <c r="F67" s="536">
        <v>0</v>
      </c>
      <c r="G67" s="536">
        <v>0.01</v>
      </c>
      <c r="H67" s="536">
        <v>0</v>
      </c>
    </row>
    <row r="68" spans="1:8">
      <c r="A68" s="444">
        <v>42186</v>
      </c>
      <c r="B68" s="536">
        <v>85.179767338093797</v>
      </c>
      <c r="C68" s="536">
        <v>7.5677953305392752E-3</v>
      </c>
      <c r="D68" s="536">
        <v>0</v>
      </c>
      <c r="E68" s="536">
        <v>14.79721937502068</v>
      </c>
      <c r="F68" s="536">
        <v>1.0408339304491055E-3</v>
      </c>
      <c r="G68" s="536">
        <v>7.547244881519379E-3</v>
      </c>
      <c r="H68" s="536">
        <v>1.4973591189459819E-5</v>
      </c>
    </row>
    <row r="69" spans="1:8">
      <c r="A69" s="444">
        <v>42217</v>
      </c>
      <c r="B69" s="536">
        <v>85.739592455257736</v>
      </c>
      <c r="C69" s="536">
        <v>7.8471535341857954E-3</v>
      </c>
      <c r="D69" s="536">
        <v>1.3239019605508418E-5</v>
      </c>
      <c r="E69" s="536">
        <v>14.24</v>
      </c>
      <c r="F69" s="536">
        <v>4.9642178080829252E-4</v>
      </c>
      <c r="G69" s="536">
        <v>6.6644481317438362E-3</v>
      </c>
      <c r="H69" s="536">
        <v>4.7712574912175278E-6</v>
      </c>
    </row>
    <row r="70" spans="1:8">
      <c r="A70" s="444">
        <v>42248</v>
      </c>
      <c r="B70" s="536">
        <v>82.174723983792902</v>
      </c>
      <c r="C70" s="536">
        <v>7.3581423500691627E-3</v>
      </c>
      <c r="D70" s="536">
        <v>1.371988355530754E-5</v>
      </c>
      <c r="E70" s="536">
        <v>17.800177642068011</v>
      </c>
      <c r="F70" s="536">
        <v>5.8654765272515873E-4</v>
      </c>
      <c r="G70" s="536">
        <v>7.7137125099724525E-3</v>
      </c>
      <c r="H70" s="536">
        <v>1.4366509682321436E-5</v>
      </c>
    </row>
    <row r="71" spans="1:8">
      <c r="A71" s="444">
        <v>42278</v>
      </c>
      <c r="B71" s="536">
        <v>83.319206905646084</v>
      </c>
      <c r="C71" s="536">
        <v>8.2797096189631408E-3</v>
      </c>
      <c r="D71" s="536">
        <v>1.4543633412219544E-5</v>
      </c>
      <c r="E71" s="536">
        <v>16.657373646473321</v>
      </c>
      <c r="F71" s="536">
        <v>7.4938349287398918E-4</v>
      </c>
      <c r="G71" s="536">
        <v>5.7246470814766729E-3</v>
      </c>
      <c r="H71" s="536">
        <v>3.1270973358759755E-6</v>
      </c>
    </row>
    <row r="72" spans="1:8">
      <c r="A72" s="444">
        <v>42309</v>
      </c>
      <c r="B72" s="536">
        <v>85.932372620329559</v>
      </c>
      <c r="C72" s="536">
        <v>4.4156108250366782E-3</v>
      </c>
      <c r="D72" s="536">
        <v>1.4543633412219544E-5</v>
      </c>
      <c r="E72" s="536">
        <v>14.042660116415451</v>
      </c>
      <c r="F72" s="536">
        <v>7.4938349287398918E-4</v>
      </c>
      <c r="G72" s="536">
        <v>1.0960424639000191E-2</v>
      </c>
      <c r="H72" s="536">
        <v>3.1270973358759755E-6</v>
      </c>
    </row>
    <row r="73" spans="1:8">
      <c r="A73" s="444">
        <v>42339</v>
      </c>
      <c r="B73" s="536">
        <v>86.351851671221553</v>
      </c>
      <c r="C73" s="536">
        <v>1.9539239006445715E-5</v>
      </c>
      <c r="D73" s="536">
        <v>4.3830570290438456E-3</v>
      </c>
      <c r="E73" s="536">
        <v>13.621507454331322</v>
      </c>
      <c r="F73" s="536">
        <v>7.0933141082687675E-4</v>
      </c>
      <c r="G73" s="536">
        <v>1.2744008824591278E-2</v>
      </c>
      <c r="H73" s="536">
        <v>8.5805962164071818E-6</v>
      </c>
    </row>
    <row r="74" spans="1:8">
      <c r="A74" s="432" t="s">
        <v>306</v>
      </c>
      <c r="B74" s="433"/>
      <c r="C74" s="434"/>
      <c r="D74" s="434"/>
      <c r="E74" s="434"/>
      <c r="F74" s="435"/>
    </row>
    <row r="75" spans="1:8" ht="15">
      <c r="A75" s="431"/>
      <c r="B75" s="431"/>
      <c r="C75" s="431"/>
      <c r="D75" s="431"/>
      <c r="E75" s="431"/>
      <c r="F75" s="431"/>
    </row>
    <row r="76" spans="1:8" ht="15">
      <c r="A76" s="431"/>
      <c r="B76" s="431"/>
      <c r="C76" s="431"/>
      <c r="D76" s="431"/>
      <c r="E76" s="431"/>
      <c r="F76" s="431"/>
    </row>
    <row r="77" spans="1:8" ht="15">
      <c r="A77" s="431"/>
      <c r="B77" s="431"/>
      <c r="C77" s="431"/>
      <c r="D77" s="431"/>
      <c r="E77" s="431"/>
      <c r="F77" s="431"/>
    </row>
  </sheetData>
  <mergeCells count="2">
    <mergeCell ref="A2:A3"/>
    <mergeCell ref="B2:H2"/>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sheetPr>
    <tabColor rgb="FF92D050"/>
  </sheetPr>
  <dimension ref="A1:I74"/>
  <sheetViews>
    <sheetView workbookViewId="0">
      <selection activeCell="L82" sqref="L82"/>
    </sheetView>
  </sheetViews>
  <sheetFormatPr defaultColWidth="9.33203125" defaultRowHeight="12"/>
  <cols>
    <col min="1" max="1" width="9.33203125" style="198"/>
    <col min="2" max="2" width="10.83203125" style="436" customWidth="1"/>
    <col min="3" max="4" width="12.5" style="436" customWidth="1"/>
    <col min="5" max="5" width="11.6640625" style="436" customWidth="1"/>
    <col min="6" max="6" width="12.5" style="436" customWidth="1"/>
    <col min="7" max="7" width="10.6640625" style="436" customWidth="1"/>
    <col min="8" max="8" width="11.33203125" style="436" customWidth="1"/>
    <col min="9" max="16384" width="9.33203125" style="436"/>
  </cols>
  <sheetData>
    <row r="1" spans="1:9" s="4" customFormat="1" ht="12.75">
      <c r="A1" s="750" t="s">
        <v>560</v>
      </c>
    </row>
    <row r="2" spans="1:9" ht="12.75" customHeight="1">
      <c r="A2" s="816" t="s">
        <v>66</v>
      </c>
      <c r="B2" s="934" t="s">
        <v>67</v>
      </c>
      <c r="C2" s="935"/>
      <c r="D2" s="935"/>
      <c r="E2" s="935"/>
      <c r="F2" s="935"/>
      <c r="G2" s="935"/>
      <c r="H2" s="936"/>
    </row>
    <row r="3" spans="1:9" ht="26.25" customHeight="1">
      <c r="A3" s="817"/>
      <c r="B3" s="584" t="s">
        <v>356</v>
      </c>
      <c r="C3" s="585" t="s">
        <v>357</v>
      </c>
      <c r="D3" s="585" t="s">
        <v>350</v>
      </c>
      <c r="E3" s="585" t="s">
        <v>324</v>
      </c>
      <c r="F3" s="585" t="s">
        <v>351</v>
      </c>
      <c r="G3" s="585" t="s">
        <v>325</v>
      </c>
      <c r="H3" s="585" t="s">
        <v>352</v>
      </c>
    </row>
    <row r="4" spans="1:9" ht="11.25" customHeight="1">
      <c r="A4" s="638">
        <v>1</v>
      </c>
      <c r="B4" s="584">
        <v>2</v>
      </c>
      <c r="C4" s="638">
        <v>3</v>
      </c>
      <c r="D4" s="584">
        <v>4</v>
      </c>
      <c r="E4" s="638">
        <v>5</v>
      </c>
      <c r="F4" s="584">
        <v>6</v>
      </c>
      <c r="G4" s="638">
        <v>7</v>
      </c>
      <c r="H4" s="584">
        <v>8</v>
      </c>
    </row>
    <row r="5" spans="1:9" ht="12.75" customHeight="1">
      <c r="A5" s="451">
        <v>40269</v>
      </c>
      <c r="B5" s="533">
        <v>7.6064821231340822</v>
      </c>
      <c r="C5" s="533">
        <v>80.497245249504715</v>
      </c>
      <c r="D5" s="533">
        <v>2.0201938078051276</v>
      </c>
      <c r="E5" s="533">
        <v>1.8167728505286611</v>
      </c>
      <c r="F5" s="533">
        <v>8.030932787153958</v>
      </c>
      <c r="G5" s="532">
        <v>0</v>
      </c>
      <c r="H5" s="533">
        <v>2.8373181873441684E-2</v>
      </c>
      <c r="I5" s="450"/>
    </row>
    <row r="6" spans="1:9" ht="12.75" customHeight="1">
      <c r="A6" s="451">
        <v>40299</v>
      </c>
      <c r="B6" s="533">
        <v>8.2926899925452702</v>
      </c>
      <c r="C6" s="533">
        <v>79.191218856822033</v>
      </c>
      <c r="D6" s="533">
        <v>2.7201990763562445</v>
      </c>
      <c r="E6" s="533">
        <v>1.6465381639825145</v>
      </c>
      <c r="F6" s="533">
        <v>8.1237426340233672</v>
      </c>
      <c r="G6" s="532">
        <v>0</v>
      </c>
      <c r="H6" s="533">
        <v>2.5611276270553391E-2</v>
      </c>
      <c r="I6" s="450"/>
    </row>
    <row r="7" spans="1:9" ht="12.75" customHeight="1">
      <c r="A7" s="451">
        <v>40330</v>
      </c>
      <c r="B7" s="533">
        <v>7.9083997536868242</v>
      </c>
      <c r="C7" s="533">
        <v>79.854163147039444</v>
      </c>
      <c r="D7" s="533">
        <v>2.2159112143980408</v>
      </c>
      <c r="E7" s="533">
        <v>1.2457060777622428</v>
      </c>
      <c r="F7" s="533">
        <v>8.7520211899530267</v>
      </c>
      <c r="G7" s="532">
        <v>0</v>
      </c>
      <c r="H7" s="533">
        <v>2.379861716039906E-2</v>
      </c>
      <c r="I7" s="450"/>
    </row>
    <row r="8" spans="1:9" ht="12.75" customHeight="1">
      <c r="A8" s="451">
        <v>40360</v>
      </c>
      <c r="B8" s="533">
        <v>8.9220728438383734</v>
      </c>
      <c r="C8" s="533">
        <v>79.005750273605301</v>
      </c>
      <c r="D8" s="533">
        <v>2.065238466909062</v>
      </c>
      <c r="E8" s="533">
        <v>1.3017297708102549</v>
      </c>
      <c r="F8" s="533">
        <v>8.6584432516991487</v>
      </c>
      <c r="G8" s="532">
        <v>0</v>
      </c>
      <c r="H8" s="533">
        <v>4.6765393137860697E-2</v>
      </c>
      <c r="I8" s="450"/>
    </row>
    <row r="9" spans="1:9" ht="12.75" customHeight="1">
      <c r="A9" s="451">
        <v>40391</v>
      </c>
      <c r="B9" s="533">
        <v>10.211954141541057</v>
      </c>
      <c r="C9" s="533">
        <v>77.248870633054096</v>
      </c>
      <c r="D9" s="533">
        <v>2.5083813264425205</v>
      </c>
      <c r="E9" s="533">
        <v>1.1659993536828173</v>
      </c>
      <c r="F9" s="533">
        <v>8.3249296710907892</v>
      </c>
      <c r="G9" s="532">
        <v>0</v>
      </c>
      <c r="H9" s="533">
        <v>0.53986487418871332</v>
      </c>
      <c r="I9" s="450"/>
    </row>
    <row r="10" spans="1:9" ht="12.75" customHeight="1">
      <c r="A10" s="451">
        <v>40422</v>
      </c>
      <c r="B10" s="533">
        <v>11.405791225505794</v>
      </c>
      <c r="C10" s="533">
        <v>75.479976991344131</v>
      </c>
      <c r="D10" s="533">
        <v>2.4133907229217861</v>
      </c>
      <c r="E10" s="533">
        <v>1.6923752253397277</v>
      </c>
      <c r="F10" s="533">
        <v>8.0603529948482873</v>
      </c>
      <c r="G10" s="533">
        <v>3.9048319294013785E-5</v>
      </c>
      <c r="H10" s="533">
        <v>0.94807379172097639</v>
      </c>
      <c r="I10" s="450"/>
    </row>
    <row r="11" spans="1:9" ht="12.75" customHeight="1">
      <c r="A11" s="451">
        <v>40452</v>
      </c>
      <c r="B11" s="533">
        <v>11.444210153829683</v>
      </c>
      <c r="C11" s="533">
        <v>75.35188160259591</v>
      </c>
      <c r="D11" s="533">
        <v>2.3735530468432406</v>
      </c>
      <c r="E11" s="533">
        <v>1.8774598244892418</v>
      </c>
      <c r="F11" s="533">
        <v>7.9993863236713842</v>
      </c>
      <c r="G11" s="533">
        <v>1.2830315787684132E-3</v>
      </c>
      <c r="H11" s="533">
        <v>0.95222601699176945</v>
      </c>
      <c r="I11" s="450"/>
    </row>
    <row r="12" spans="1:9" ht="12.75" customHeight="1">
      <c r="A12" s="451">
        <v>40483</v>
      </c>
      <c r="B12" s="533">
        <v>14.839954838872584</v>
      </c>
      <c r="C12" s="533">
        <v>72.855027772101792</v>
      </c>
      <c r="D12" s="533">
        <v>2.5105326282714171</v>
      </c>
      <c r="E12" s="533">
        <v>1.7194621179935479</v>
      </c>
      <c r="F12" s="533">
        <v>7.8801126546966138</v>
      </c>
      <c r="G12" s="533">
        <v>2.6224791287656249E-3</v>
      </c>
      <c r="H12" s="533">
        <v>0.19228750893529925</v>
      </c>
      <c r="I12" s="450"/>
    </row>
    <row r="13" spans="1:9" ht="12.75" customHeight="1">
      <c r="A13" s="451">
        <v>40513</v>
      </c>
      <c r="B13" s="533">
        <v>14.703603517241293</v>
      </c>
      <c r="C13" s="533">
        <v>73.100631562704919</v>
      </c>
      <c r="D13" s="533">
        <v>2.4307169644513236</v>
      </c>
      <c r="E13" s="533">
        <v>1.477645556432978</v>
      </c>
      <c r="F13" s="533">
        <v>8.053438382122236</v>
      </c>
      <c r="G13" s="533">
        <v>3.7434947598183888E-3</v>
      </c>
      <c r="H13" s="533">
        <v>0.23022052228742063</v>
      </c>
      <c r="I13" s="450"/>
    </row>
    <row r="14" spans="1:9" ht="12.75" customHeight="1">
      <c r="A14" s="451">
        <v>40544</v>
      </c>
      <c r="B14" s="533">
        <v>17.540459942127963</v>
      </c>
      <c r="C14" s="533">
        <v>70.773376035918531</v>
      </c>
      <c r="D14" s="533">
        <v>2.6379353131873375</v>
      </c>
      <c r="E14" s="533">
        <v>1.3458240109334367</v>
      </c>
      <c r="F14" s="533">
        <v>7.5251926787018224</v>
      </c>
      <c r="G14" s="533">
        <v>6.75794960963195E-3</v>
      </c>
      <c r="H14" s="533">
        <v>0.17045406952127667</v>
      </c>
      <c r="I14" s="450"/>
    </row>
    <row r="15" spans="1:9" ht="12.75" customHeight="1">
      <c r="A15" s="451">
        <v>40575</v>
      </c>
      <c r="B15" s="533">
        <v>19.938851567601453</v>
      </c>
      <c r="C15" s="533">
        <v>68.194277912710575</v>
      </c>
      <c r="D15" s="533">
        <v>2.8526341502093828</v>
      </c>
      <c r="E15" s="533">
        <v>1.6832870052938518</v>
      </c>
      <c r="F15" s="533">
        <v>7.3249652993684995</v>
      </c>
      <c r="G15" s="533">
        <v>5.7445318452161234E-3</v>
      </c>
      <c r="H15" s="533">
        <v>2.3953297102610315E-4</v>
      </c>
      <c r="I15" s="450"/>
    </row>
    <row r="16" spans="1:9" ht="12.75" customHeight="1">
      <c r="A16" s="451">
        <v>40603</v>
      </c>
      <c r="B16" s="533">
        <v>18.138209028299155</v>
      </c>
      <c r="C16" s="533">
        <v>69.755776797405375</v>
      </c>
      <c r="D16" s="533">
        <v>2.4511201943280554</v>
      </c>
      <c r="E16" s="533">
        <v>1.9480617769182673</v>
      </c>
      <c r="F16" s="533">
        <v>7.7003146910728679</v>
      </c>
      <c r="G16" s="533">
        <v>6.0593892578378701E-3</v>
      </c>
      <c r="H16" s="533">
        <v>4.5812271845653487E-4</v>
      </c>
      <c r="I16" s="450"/>
    </row>
    <row r="17" spans="1:9" ht="12.75" customHeight="1">
      <c r="A17" s="451">
        <v>40634</v>
      </c>
      <c r="B17" s="533">
        <v>19.932452769896731</v>
      </c>
      <c r="C17" s="533">
        <v>67.055408592772139</v>
      </c>
      <c r="D17" s="533">
        <v>2.6584475016395444</v>
      </c>
      <c r="E17" s="533">
        <v>2.2190600484771763</v>
      </c>
      <c r="F17" s="533">
        <v>8.0039917653001851</v>
      </c>
      <c r="G17" s="533">
        <v>7.6154024896771394E-3</v>
      </c>
      <c r="H17" s="533">
        <v>0.12302391942452355</v>
      </c>
      <c r="I17" s="450"/>
    </row>
    <row r="18" spans="1:9" ht="12.75" customHeight="1">
      <c r="A18" s="451">
        <v>40664</v>
      </c>
      <c r="B18" s="533">
        <v>21.281699188902067</v>
      </c>
      <c r="C18" s="533">
        <v>64.941097956810964</v>
      </c>
      <c r="D18" s="533">
        <v>3.19214627315904</v>
      </c>
      <c r="E18" s="533">
        <v>2.0572138399828757</v>
      </c>
      <c r="F18" s="533">
        <v>8.5182938698041823</v>
      </c>
      <c r="G18" s="533">
        <v>9.4095223236044818E-3</v>
      </c>
      <c r="H18" s="533">
        <v>1.3934901725662428E-4</v>
      </c>
      <c r="I18" s="450"/>
    </row>
    <row r="19" spans="1:9" ht="12.75" customHeight="1">
      <c r="A19" s="451">
        <v>40695</v>
      </c>
      <c r="B19" s="533">
        <v>20.965574517450253</v>
      </c>
      <c r="C19" s="533">
        <v>65.108150013497109</v>
      </c>
      <c r="D19" s="533">
        <v>2.6505675201630567</v>
      </c>
      <c r="E19" s="533">
        <v>2.415282461926914</v>
      </c>
      <c r="F19" s="533">
        <v>8.8500505479214926</v>
      </c>
      <c r="G19" s="533">
        <v>1.0291273844871496E-2</v>
      </c>
      <c r="H19" s="533">
        <v>8.3665196312103027E-5</v>
      </c>
      <c r="I19" s="450"/>
    </row>
    <row r="20" spans="1:9" ht="12.75" customHeight="1">
      <c r="A20" s="451">
        <v>40725</v>
      </c>
      <c r="B20" s="533">
        <v>20.886396786211215</v>
      </c>
      <c r="C20" s="533">
        <v>64.601314883064546</v>
      </c>
      <c r="D20" s="533">
        <v>3.1832065875758833</v>
      </c>
      <c r="E20" s="533">
        <v>2.331734071955708</v>
      </c>
      <c r="F20" s="533">
        <v>8.9840227653816758</v>
      </c>
      <c r="G20" s="533">
        <v>1.3324905810970867E-2</v>
      </c>
      <c r="H20" s="533">
        <v>8.3665196312103027E-5</v>
      </c>
      <c r="I20" s="450"/>
    </row>
    <row r="21" spans="1:9" ht="12.75" customHeight="1">
      <c r="A21" s="451">
        <v>40756</v>
      </c>
      <c r="B21" s="533">
        <v>23.925603768648052</v>
      </c>
      <c r="C21" s="533">
        <v>60.60769867114297</v>
      </c>
      <c r="D21" s="533">
        <v>4.1948455639008646</v>
      </c>
      <c r="E21" s="533">
        <v>2.7618492296331105</v>
      </c>
      <c r="F21" s="533">
        <v>8.494108881396464</v>
      </c>
      <c r="G21" s="533">
        <v>1.5893885278537235E-2</v>
      </c>
      <c r="H21" s="533">
        <v>8.3665196312103027E-5</v>
      </c>
      <c r="I21" s="450"/>
    </row>
    <row r="22" spans="1:9" ht="12.75" customHeight="1">
      <c r="A22" s="451">
        <v>40787</v>
      </c>
      <c r="B22" s="533">
        <v>22.201171569361509</v>
      </c>
      <c r="C22" s="533">
        <v>61.389915235121272</v>
      </c>
      <c r="D22" s="533">
        <v>3.9277017807066543</v>
      </c>
      <c r="E22" s="533">
        <v>3.2368905567296093</v>
      </c>
      <c r="F22" s="533">
        <v>9.2241127551148931</v>
      </c>
      <c r="G22" s="533">
        <v>2.0198299962599357E-2</v>
      </c>
      <c r="H22" s="533">
        <v>9.8030034672747842E-6</v>
      </c>
      <c r="I22" s="450"/>
    </row>
    <row r="23" spans="1:9" ht="12.75" customHeight="1">
      <c r="A23" s="451">
        <v>40817</v>
      </c>
      <c r="B23" s="533">
        <v>22.082139225110453</v>
      </c>
      <c r="C23" s="533">
        <v>61.39838147674152</v>
      </c>
      <c r="D23" s="533">
        <v>3.5409012623165572</v>
      </c>
      <c r="E23" s="533">
        <v>3.5115801623701377</v>
      </c>
      <c r="F23" s="533">
        <v>9.4378527217452035</v>
      </c>
      <c r="G23" s="533">
        <v>2.9140927657743947E-2</v>
      </c>
      <c r="H23" s="533">
        <v>4.2240583774562526E-6</v>
      </c>
      <c r="I23" s="450"/>
    </row>
    <row r="24" spans="1:9" ht="12.75" customHeight="1">
      <c r="A24" s="451">
        <v>40848</v>
      </c>
      <c r="B24" s="533">
        <v>24.360966310551991</v>
      </c>
      <c r="C24" s="533">
        <v>58.811033452899842</v>
      </c>
      <c r="D24" s="533">
        <v>3.3742261587079101</v>
      </c>
      <c r="E24" s="533">
        <v>3.9027590810673569</v>
      </c>
      <c r="F24" s="533">
        <v>9.5212210165086866</v>
      </c>
      <c r="G24" s="533">
        <v>2.9767169811366945E-2</v>
      </c>
      <c r="H24" s="533">
        <v>2.6810452852018552E-5</v>
      </c>
      <c r="I24" s="450"/>
    </row>
    <row r="25" spans="1:9" ht="12.75" customHeight="1">
      <c r="A25" s="451">
        <v>40878</v>
      </c>
      <c r="B25" s="533">
        <v>24.174091239715011</v>
      </c>
      <c r="C25" s="533">
        <v>58.892516886414953</v>
      </c>
      <c r="D25" s="533">
        <v>2.8615032972990897</v>
      </c>
      <c r="E25" s="533">
        <v>4.0698810175780809</v>
      </c>
      <c r="F25" s="533">
        <v>9.9639468233477757</v>
      </c>
      <c r="G25" s="533">
        <v>3.805302371291483E-2</v>
      </c>
      <c r="H25" s="533">
        <v>7.7119321913535408E-6</v>
      </c>
      <c r="I25" s="450"/>
    </row>
    <row r="26" spans="1:9" ht="12.75" customHeight="1">
      <c r="A26" s="451">
        <v>40909</v>
      </c>
      <c r="B26" s="533">
        <v>23.790417646529825</v>
      </c>
      <c r="C26" s="533">
        <v>60.462422173531465</v>
      </c>
      <c r="D26" s="533">
        <v>2.2778348747892876</v>
      </c>
      <c r="E26" s="533">
        <v>3.5308445107235267</v>
      </c>
      <c r="F26" s="533">
        <v>9.8967650242635692</v>
      </c>
      <c r="G26" s="533">
        <v>4.1715770162324958E-2</v>
      </c>
      <c r="H26" s="532">
        <v>0</v>
      </c>
      <c r="I26" s="450"/>
    </row>
    <row r="27" spans="1:9" ht="12.75" customHeight="1">
      <c r="A27" s="451">
        <v>40940</v>
      </c>
      <c r="B27" s="533">
        <v>25.543048888152711</v>
      </c>
      <c r="C27" s="533">
        <v>59.499575462678621</v>
      </c>
      <c r="D27" s="533">
        <v>2.3624384249691168</v>
      </c>
      <c r="E27" s="533">
        <v>3.1962953508490766</v>
      </c>
      <c r="F27" s="533">
        <v>9.3651376410670544</v>
      </c>
      <c r="G27" s="533">
        <v>3.3504232283421434E-2</v>
      </c>
      <c r="H27" s="532">
        <v>0</v>
      </c>
      <c r="I27" s="450"/>
    </row>
    <row r="28" spans="1:9" ht="12.75" customHeight="1">
      <c r="A28" s="451">
        <v>40969</v>
      </c>
      <c r="B28" s="533">
        <v>26.334827904601323</v>
      </c>
      <c r="C28" s="533">
        <v>59.192233606245679</v>
      </c>
      <c r="D28" s="533">
        <v>2.0822216794306043</v>
      </c>
      <c r="E28" s="533">
        <v>2.9577945869410591</v>
      </c>
      <c r="F28" s="533">
        <v>9.3901121883967029</v>
      </c>
      <c r="G28" s="533">
        <v>4.2810034384630428E-2</v>
      </c>
      <c r="H28" s="532">
        <v>0</v>
      </c>
      <c r="I28" s="450"/>
    </row>
    <row r="29" spans="1:9" ht="12.75" customHeight="1">
      <c r="A29" s="451">
        <v>41000</v>
      </c>
      <c r="B29" s="534">
        <v>4.2597182774376883</v>
      </c>
      <c r="C29" s="534">
        <v>58.96911494696392</v>
      </c>
      <c r="D29" s="534">
        <v>7.6119017465298295</v>
      </c>
      <c r="E29" s="534">
        <v>18.788508148619094</v>
      </c>
      <c r="F29" s="534">
        <v>10.272624625016908</v>
      </c>
      <c r="G29" s="534">
        <v>9.8132255432557117E-2</v>
      </c>
      <c r="H29" s="532">
        <v>0</v>
      </c>
      <c r="I29" s="450"/>
    </row>
    <row r="30" spans="1:9" ht="12.75" customHeight="1">
      <c r="A30" s="451">
        <v>41030</v>
      </c>
      <c r="B30" s="534">
        <v>4.7317620465915748</v>
      </c>
      <c r="C30" s="534">
        <v>56.933929378654092</v>
      </c>
      <c r="D30" s="534">
        <v>8.1877298623917216</v>
      </c>
      <c r="E30" s="534">
        <v>19.79616431872083</v>
      </c>
      <c r="F30" s="534">
        <v>10.182699166662198</v>
      </c>
      <c r="G30" s="534">
        <v>0.16771522697957739</v>
      </c>
      <c r="H30" s="532">
        <v>0</v>
      </c>
      <c r="I30" s="450"/>
    </row>
    <row r="31" spans="1:9" ht="12.75" customHeight="1">
      <c r="A31" s="451">
        <v>41061</v>
      </c>
      <c r="B31" s="534">
        <v>5.1607771141318173</v>
      </c>
      <c r="C31" s="534">
        <v>57.821441864946465</v>
      </c>
      <c r="D31" s="534">
        <v>7.8578418550285587</v>
      </c>
      <c r="E31" s="534">
        <v>18.45135434101692</v>
      </c>
      <c r="F31" s="534">
        <v>10.532549084834441</v>
      </c>
      <c r="G31" s="534">
        <v>0.1760357400417992</v>
      </c>
      <c r="H31" s="532">
        <v>0</v>
      </c>
      <c r="I31" s="450"/>
    </row>
    <row r="32" spans="1:9" ht="12.75" customHeight="1">
      <c r="A32" s="451">
        <v>41091</v>
      </c>
      <c r="B32" s="534">
        <v>4.7763591927156774</v>
      </c>
      <c r="C32" s="534">
        <v>58.130700469493298</v>
      </c>
      <c r="D32" s="534">
        <v>7.6686628036733921</v>
      </c>
      <c r="E32" s="534">
        <v>19.041324782574446</v>
      </c>
      <c r="F32" s="534">
        <v>10.197094590428227</v>
      </c>
      <c r="G32" s="534">
        <v>0.18585816111496498</v>
      </c>
      <c r="H32" s="532">
        <v>0</v>
      </c>
      <c r="I32" s="450"/>
    </row>
    <row r="33" spans="1:9" ht="12.75" customHeight="1">
      <c r="A33" s="451">
        <v>41122</v>
      </c>
      <c r="B33" s="534">
        <v>5.2777591254793847</v>
      </c>
      <c r="C33" s="534">
        <v>56.735388918675937</v>
      </c>
      <c r="D33" s="534">
        <v>7.509620876338353</v>
      </c>
      <c r="E33" s="534">
        <v>20.073103494831894</v>
      </c>
      <c r="F33" s="534">
        <v>10.218686373689144</v>
      </c>
      <c r="G33" s="534">
        <v>0.1854412109852962</v>
      </c>
      <c r="H33" s="532">
        <v>0</v>
      </c>
      <c r="I33" s="450"/>
    </row>
    <row r="34" spans="1:9" ht="12.75" customHeight="1">
      <c r="A34" s="451">
        <v>41153</v>
      </c>
      <c r="B34" s="534">
        <v>5.49</v>
      </c>
      <c r="C34" s="534">
        <v>54.84</v>
      </c>
      <c r="D34" s="534">
        <v>8.11</v>
      </c>
      <c r="E34" s="534">
        <v>21.68</v>
      </c>
      <c r="F34" s="534">
        <v>9.6999999999999993</v>
      </c>
      <c r="G34" s="534">
        <v>0.18</v>
      </c>
      <c r="H34" s="532">
        <v>0</v>
      </c>
      <c r="I34" s="450"/>
    </row>
    <row r="35" spans="1:9" ht="12.75" customHeight="1">
      <c r="A35" s="451">
        <v>41183</v>
      </c>
      <c r="B35" s="534">
        <v>5.91</v>
      </c>
      <c r="C35" s="534">
        <v>56.23</v>
      </c>
      <c r="D35" s="534">
        <v>7.08</v>
      </c>
      <c r="E35" s="534">
        <v>20.09</v>
      </c>
      <c r="F35" s="534">
        <v>10.49</v>
      </c>
      <c r="G35" s="534">
        <v>0.2</v>
      </c>
      <c r="H35" s="532">
        <v>0</v>
      </c>
      <c r="I35" s="450"/>
    </row>
    <row r="36" spans="1:9" ht="12.75" customHeight="1">
      <c r="A36" s="451">
        <v>41214</v>
      </c>
      <c r="B36" s="534">
        <v>5.16</v>
      </c>
      <c r="C36" s="534">
        <v>55.37</v>
      </c>
      <c r="D36" s="534">
        <v>6.99</v>
      </c>
      <c r="E36" s="534">
        <v>22.3</v>
      </c>
      <c r="F36" s="534">
        <v>9.9700000000000006</v>
      </c>
      <c r="G36" s="534">
        <v>0.21</v>
      </c>
      <c r="H36" s="532">
        <v>0</v>
      </c>
      <c r="I36" s="450"/>
    </row>
    <row r="37" spans="1:9" ht="12.75" customHeight="1">
      <c r="A37" s="451">
        <v>41244</v>
      </c>
      <c r="B37" s="534">
        <v>4.79</v>
      </c>
      <c r="C37" s="534">
        <v>56.77</v>
      </c>
      <c r="D37" s="534">
        <v>6.12</v>
      </c>
      <c r="E37" s="534">
        <v>21.88</v>
      </c>
      <c r="F37" s="534">
        <v>10.24</v>
      </c>
      <c r="G37" s="534">
        <v>0.2</v>
      </c>
      <c r="H37" s="532">
        <v>0</v>
      </c>
      <c r="I37" s="450"/>
    </row>
    <row r="38" spans="1:9" ht="12.75" customHeight="1">
      <c r="A38" s="451">
        <v>41275</v>
      </c>
      <c r="B38" s="534">
        <v>4.7</v>
      </c>
      <c r="C38" s="534">
        <v>55.512999999999998</v>
      </c>
      <c r="D38" s="534">
        <v>6.75</v>
      </c>
      <c r="E38" s="534">
        <v>22.11</v>
      </c>
      <c r="F38" s="534">
        <v>10.71</v>
      </c>
      <c r="G38" s="534">
        <v>0.22</v>
      </c>
      <c r="H38" s="532">
        <v>0</v>
      </c>
      <c r="I38" s="450"/>
    </row>
    <row r="39" spans="1:9" ht="12.75" customHeight="1">
      <c r="A39" s="451">
        <v>41306</v>
      </c>
      <c r="B39" s="534">
        <v>5.83</v>
      </c>
      <c r="C39" s="534">
        <v>52.59</v>
      </c>
      <c r="D39" s="534">
        <v>7.67</v>
      </c>
      <c r="E39" s="534">
        <v>23.33</v>
      </c>
      <c r="F39" s="534">
        <v>10.37</v>
      </c>
      <c r="G39" s="534">
        <v>0.21</v>
      </c>
      <c r="H39" s="532">
        <v>0</v>
      </c>
      <c r="I39" s="450"/>
    </row>
    <row r="40" spans="1:9" ht="12.75" customHeight="1">
      <c r="A40" s="451">
        <v>41334</v>
      </c>
      <c r="B40" s="534">
        <v>5.73</v>
      </c>
      <c r="C40" s="534">
        <v>51.1</v>
      </c>
      <c r="D40" s="534">
        <v>8.61</v>
      </c>
      <c r="E40" s="534">
        <v>24.24</v>
      </c>
      <c r="F40" s="534">
        <v>10.08</v>
      </c>
      <c r="G40" s="534">
        <v>0.24</v>
      </c>
      <c r="H40" s="532">
        <v>0</v>
      </c>
      <c r="I40" s="450"/>
    </row>
    <row r="41" spans="1:9" ht="12.75" customHeight="1">
      <c r="A41" s="451">
        <v>41365</v>
      </c>
      <c r="B41" s="534">
        <v>5.37</v>
      </c>
      <c r="C41" s="534">
        <v>50.81</v>
      </c>
      <c r="D41" s="534">
        <v>8.8800000000000008</v>
      </c>
      <c r="E41" s="534">
        <v>24.74</v>
      </c>
      <c r="F41" s="534">
        <v>9.9700000000000006</v>
      </c>
      <c r="G41" s="534">
        <v>0.23</v>
      </c>
      <c r="H41" s="532">
        <v>0</v>
      </c>
      <c r="I41" s="450"/>
    </row>
    <row r="42" spans="1:9" ht="12.75" customHeight="1">
      <c r="A42" s="451">
        <v>41395</v>
      </c>
      <c r="B42" s="534">
        <v>5.73</v>
      </c>
      <c r="C42" s="534">
        <v>51.1</v>
      </c>
      <c r="D42" s="534">
        <v>8.61</v>
      </c>
      <c r="E42" s="534">
        <v>24.24</v>
      </c>
      <c r="F42" s="534">
        <v>10.08</v>
      </c>
      <c r="G42" s="534">
        <v>0.24</v>
      </c>
      <c r="H42" s="532">
        <v>0</v>
      </c>
      <c r="I42" s="450"/>
    </row>
    <row r="43" spans="1:9" ht="12.75" customHeight="1">
      <c r="A43" s="451">
        <v>41426</v>
      </c>
      <c r="B43" s="535">
        <v>5.67</v>
      </c>
      <c r="C43" s="535">
        <v>47.73</v>
      </c>
      <c r="D43" s="535">
        <v>9.5500000000000007</v>
      </c>
      <c r="E43" s="535">
        <v>26.89</v>
      </c>
      <c r="F43" s="535">
        <v>9.89</v>
      </c>
      <c r="G43" s="535">
        <v>0.27</v>
      </c>
      <c r="H43" s="532">
        <v>0</v>
      </c>
      <c r="I43" s="450"/>
    </row>
    <row r="44" spans="1:9" ht="12.75" customHeight="1">
      <c r="A44" s="451">
        <v>41456</v>
      </c>
      <c r="B44" s="535">
        <v>5.19</v>
      </c>
      <c r="C44" s="535">
        <v>47.02</v>
      </c>
      <c r="D44" s="535">
        <v>9.2899999999999991</v>
      </c>
      <c r="E44" s="535">
        <v>27.98</v>
      </c>
      <c r="F44" s="535">
        <v>10.199999999999999</v>
      </c>
      <c r="G44" s="535">
        <v>0.32</v>
      </c>
      <c r="H44" s="532">
        <v>0</v>
      </c>
      <c r="I44" s="450"/>
    </row>
    <row r="45" spans="1:9" ht="12.75" customHeight="1">
      <c r="A45" s="451">
        <v>41487</v>
      </c>
      <c r="B45" s="535">
        <v>6.62</v>
      </c>
      <c r="C45" s="535">
        <v>42.27</v>
      </c>
      <c r="D45" s="535">
        <v>9.9</v>
      </c>
      <c r="E45" s="535">
        <v>32.24</v>
      </c>
      <c r="F45" s="535">
        <v>8.6999999999999993</v>
      </c>
      <c r="G45" s="535">
        <v>0.27</v>
      </c>
      <c r="H45" s="532">
        <v>0</v>
      </c>
      <c r="I45" s="450"/>
    </row>
    <row r="46" spans="1:9" ht="12.75" customHeight="1">
      <c r="A46" s="451">
        <v>41518</v>
      </c>
      <c r="B46" s="535">
        <v>6.53</v>
      </c>
      <c r="C46" s="535">
        <v>43.42</v>
      </c>
      <c r="D46" s="535">
        <v>10.119999999999999</v>
      </c>
      <c r="E46" s="535">
        <v>30.09</v>
      </c>
      <c r="F46" s="535">
        <v>9.5299999999999994</v>
      </c>
      <c r="G46" s="535">
        <v>0.31</v>
      </c>
      <c r="H46" s="532">
        <v>0</v>
      </c>
      <c r="I46" s="450"/>
    </row>
    <row r="47" spans="1:9" ht="12.75" customHeight="1">
      <c r="A47" s="451">
        <v>41548</v>
      </c>
      <c r="B47" s="535">
        <v>5.16</v>
      </c>
      <c r="C47" s="535">
        <v>45.9</v>
      </c>
      <c r="D47" s="535">
        <v>9.09</v>
      </c>
      <c r="E47" s="535">
        <v>28.98</v>
      </c>
      <c r="F47" s="535">
        <v>10.54</v>
      </c>
      <c r="G47" s="535">
        <v>0.33</v>
      </c>
      <c r="H47" s="532">
        <v>0</v>
      </c>
      <c r="I47" s="450"/>
    </row>
    <row r="48" spans="1:9" ht="12.75" customHeight="1">
      <c r="A48" s="451">
        <v>41579</v>
      </c>
      <c r="B48" s="535">
        <v>5.29</v>
      </c>
      <c r="C48" s="535">
        <v>45.81</v>
      </c>
      <c r="D48" s="535">
        <v>8.5399999999999991</v>
      </c>
      <c r="E48" s="535">
        <v>29.38</v>
      </c>
      <c r="F48" s="535">
        <v>10.58</v>
      </c>
      <c r="G48" s="535">
        <v>0.4</v>
      </c>
      <c r="H48" s="532">
        <v>0</v>
      </c>
      <c r="I48" s="450"/>
    </row>
    <row r="49" spans="1:9" ht="12.75" customHeight="1">
      <c r="A49" s="451">
        <v>41609</v>
      </c>
      <c r="B49" s="535">
        <v>5.3</v>
      </c>
      <c r="C49" s="535">
        <v>47.54</v>
      </c>
      <c r="D49" s="535">
        <v>8.06</v>
      </c>
      <c r="E49" s="535">
        <v>27.73</v>
      </c>
      <c r="F49" s="535">
        <v>10.94</v>
      </c>
      <c r="G49" s="535">
        <v>0.43</v>
      </c>
      <c r="H49" s="532">
        <v>0</v>
      </c>
      <c r="I49" s="450"/>
    </row>
    <row r="50" spans="1:9" ht="12.75" customHeight="1">
      <c r="A50" s="451">
        <v>41640</v>
      </c>
      <c r="B50" s="535">
        <v>5.2</v>
      </c>
      <c r="C50" s="535">
        <v>46.29</v>
      </c>
      <c r="D50" s="535">
        <v>8.0299999999999994</v>
      </c>
      <c r="E50" s="535">
        <v>29.31</v>
      </c>
      <c r="F50" s="535">
        <v>10.74</v>
      </c>
      <c r="G50" s="535">
        <v>0.43</v>
      </c>
      <c r="H50" s="532">
        <v>0</v>
      </c>
      <c r="I50" s="450"/>
    </row>
    <row r="51" spans="1:9" ht="12.75" customHeight="1">
      <c r="A51" s="451">
        <v>41671</v>
      </c>
      <c r="B51" s="535">
        <v>4.8899999999999997</v>
      </c>
      <c r="C51" s="535">
        <v>47.39</v>
      </c>
      <c r="D51" s="535">
        <v>7.91</v>
      </c>
      <c r="E51" s="535">
        <v>28.27</v>
      </c>
      <c r="F51" s="535">
        <v>11.08</v>
      </c>
      <c r="G51" s="535">
        <v>0.46</v>
      </c>
      <c r="H51" s="532">
        <v>0</v>
      </c>
      <c r="I51" s="450"/>
    </row>
    <row r="52" spans="1:9" ht="12.75" customHeight="1">
      <c r="A52" s="451">
        <v>41699</v>
      </c>
      <c r="B52" s="535">
        <v>4.78</v>
      </c>
      <c r="C52" s="535">
        <v>45.36</v>
      </c>
      <c r="D52" s="535">
        <v>8.4</v>
      </c>
      <c r="E52" s="535">
        <v>30.63</v>
      </c>
      <c r="F52" s="535">
        <v>10.39</v>
      </c>
      <c r="G52" s="535">
        <v>0.44</v>
      </c>
      <c r="H52" s="532">
        <v>0</v>
      </c>
      <c r="I52" s="450"/>
    </row>
    <row r="53" spans="1:9" ht="12.75" customHeight="1">
      <c r="A53" s="451">
        <v>41730</v>
      </c>
      <c r="B53" s="535">
        <v>4.38</v>
      </c>
      <c r="C53" s="535">
        <v>46.11</v>
      </c>
      <c r="D53" s="535">
        <v>8.1</v>
      </c>
      <c r="E53" s="535">
        <v>29.79</v>
      </c>
      <c r="F53" s="535">
        <v>11.16</v>
      </c>
      <c r="G53" s="535">
        <v>0.46</v>
      </c>
      <c r="H53" s="532">
        <v>0</v>
      </c>
      <c r="I53" s="450"/>
    </row>
    <row r="54" spans="1:9" ht="12.75" customHeight="1">
      <c r="A54" s="451">
        <v>41760</v>
      </c>
      <c r="B54" s="535">
        <v>4.03</v>
      </c>
      <c r="C54" s="535">
        <v>44.22</v>
      </c>
      <c r="D54" s="535">
        <v>7.45</v>
      </c>
      <c r="E54" s="535">
        <v>33.4</v>
      </c>
      <c r="F54" s="535">
        <v>10.45</v>
      </c>
      <c r="G54" s="535">
        <v>0.45</v>
      </c>
      <c r="H54" s="532">
        <v>0</v>
      </c>
      <c r="I54" s="450"/>
    </row>
    <row r="55" spans="1:9" ht="12.75" customHeight="1">
      <c r="A55" s="451">
        <v>41791</v>
      </c>
      <c r="B55" s="535">
        <v>3.83</v>
      </c>
      <c r="C55" s="535">
        <v>47.44</v>
      </c>
      <c r="D55" s="535">
        <v>6.01</v>
      </c>
      <c r="E55" s="535">
        <v>31</v>
      </c>
      <c r="F55" s="535">
        <v>11.24</v>
      </c>
      <c r="G55" s="535">
        <v>0.48</v>
      </c>
      <c r="H55" s="532">
        <v>0</v>
      </c>
      <c r="I55" s="450"/>
    </row>
    <row r="56" spans="1:9" ht="12.75" customHeight="1">
      <c r="A56" s="451">
        <v>41821</v>
      </c>
      <c r="B56" s="535">
        <v>3.85</v>
      </c>
      <c r="C56" s="535">
        <v>46.78</v>
      </c>
      <c r="D56" s="535">
        <v>5.86</v>
      </c>
      <c r="E56" s="535">
        <v>31.24</v>
      </c>
      <c r="F56" s="535">
        <v>11.77</v>
      </c>
      <c r="G56" s="535">
        <v>0.5</v>
      </c>
      <c r="H56" s="532">
        <v>0</v>
      </c>
      <c r="I56" s="450"/>
    </row>
    <row r="57" spans="1:9" ht="12.75" customHeight="1">
      <c r="A57" s="451">
        <v>41852</v>
      </c>
      <c r="B57" s="535">
        <v>3.85</v>
      </c>
      <c r="C57" s="535">
        <v>46.87</v>
      </c>
      <c r="D57" s="535">
        <v>5.79</v>
      </c>
      <c r="E57" s="535">
        <v>30.9</v>
      </c>
      <c r="F57" s="535">
        <v>12.06</v>
      </c>
      <c r="G57" s="535">
        <v>0.53</v>
      </c>
      <c r="H57" s="532">
        <v>0</v>
      </c>
      <c r="I57" s="450"/>
    </row>
    <row r="58" spans="1:9" ht="12.75" customHeight="1">
      <c r="A58" s="451">
        <v>41883</v>
      </c>
      <c r="B58" s="535">
        <v>3.4679183911517595</v>
      </c>
      <c r="C58" s="535">
        <v>45.774398987346494</v>
      </c>
      <c r="D58" s="535">
        <v>5.8118550880801889</v>
      </c>
      <c r="E58" s="535">
        <v>32.613904815991788</v>
      </c>
      <c r="F58" s="535">
        <v>11.795086743177098</v>
      </c>
      <c r="G58" s="535">
        <v>0.53683597425267104</v>
      </c>
      <c r="H58" s="532">
        <v>0</v>
      </c>
      <c r="I58" s="450"/>
    </row>
    <row r="59" spans="1:9" ht="12.75" customHeight="1">
      <c r="A59" s="451">
        <v>41913</v>
      </c>
      <c r="B59" s="535">
        <v>3.77</v>
      </c>
      <c r="C59" s="535">
        <v>45.76</v>
      </c>
      <c r="D59" s="535">
        <v>5.77</v>
      </c>
      <c r="E59" s="535">
        <v>33.409999999999997</v>
      </c>
      <c r="F59" s="535">
        <v>10.73</v>
      </c>
      <c r="G59" s="535">
        <v>0.56000000000000005</v>
      </c>
      <c r="H59" s="532">
        <v>0</v>
      </c>
      <c r="I59" s="450"/>
    </row>
    <row r="60" spans="1:9" ht="12.75" customHeight="1">
      <c r="A60" s="451">
        <v>41944</v>
      </c>
      <c r="B60" s="535">
        <v>3.39</v>
      </c>
      <c r="C60" s="535">
        <v>46.55</v>
      </c>
      <c r="D60" s="535">
        <v>5.33</v>
      </c>
      <c r="E60" s="535">
        <v>33.43</v>
      </c>
      <c r="F60" s="535">
        <v>10.78</v>
      </c>
      <c r="G60" s="535">
        <v>0.52</v>
      </c>
      <c r="H60" s="532">
        <v>0</v>
      </c>
      <c r="I60" s="450"/>
    </row>
    <row r="61" spans="1:9" ht="12.75" customHeight="1">
      <c r="A61" s="451">
        <v>41974</v>
      </c>
      <c r="B61" s="535">
        <v>3.4</v>
      </c>
      <c r="C61" s="535">
        <v>46.7</v>
      </c>
      <c r="D61" s="535">
        <v>3.94</v>
      </c>
      <c r="E61" s="535">
        <v>34.03</v>
      </c>
      <c r="F61" s="535">
        <v>11.33</v>
      </c>
      <c r="G61" s="535">
        <v>0.6</v>
      </c>
      <c r="H61" s="532">
        <v>0</v>
      </c>
      <c r="I61" s="450"/>
    </row>
    <row r="62" spans="1:9" ht="12.75" customHeight="1">
      <c r="A62" s="451">
        <v>42005</v>
      </c>
      <c r="B62" s="535">
        <v>3.63</v>
      </c>
      <c r="C62" s="535">
        <v>46.43</v>
      </c>
      <c r="D62" s="535">
        <v>4.1399999999999997</v>
      </c>
      <c r="E62" s="535">
        <v>34.159999999999997</v>
      </c>
      <c r="F62" s="535">
        <v>11.02</v>
      </c>
      <c r="G62" s="535">
        <v>0.61</v>
      </c>
      <c r="H62" s="532">
        <v>0</v>
      </c>
      <c r="I62" s="450"/>
    </row>
    <row r="63" spans="1:9" ht="12.75" customHeight="1">
      <c r="A63" s="451">
        <v>42036</v>
      </c>
      <c r="B63" s="535">
        <v>3.2</v>
      </c>
      <c r="C63" s="535">
        <v>46.3</v>
      </c>
      <c r="D63" s="535">
        <v>3.8</v>
      </c>
      <c r="E63" s="535">
        <v>34.659999999999997</v>
      </c>
      <c r="F63" s="535">
        <v>11.34</v>
      </c>
      <c r="G63" s="535">
        <v>0.63</v>
      </c>
      <c r="H63" s="532">
        <v>7.0000000000000007E-2</v>
      </c>
      <c r="I63" s="450"/>
    </row>
    <row r="64" spans="1:9" ht="12.75" customHeight="1">
      <c r="A64" s="451">
        <v>42064</v>
      </c>
      <c r="B64" s="535">
        <v>3.3495798307059017</v>
      </c>
      <c r="C64" s="535">
        <v>45.739519671847667</v>
      </c>
      <c r="D64" s="535">
        <v>3.7659859211889497</v>
      </c>
      <c r="E64" s="535">
        <v>34.723299031124668</v>
      </c>
      <c r="F64" s="535">
        <v>11.673744991090089</v>
      </c>
      <c r="G64" s="535">
        <v>0.67030258853945501</v>
      </c>
      <c r="H64" s="532">
        <v>7.7567965503266875E-2</v>
      </c>
      <c r="I64" s="450"/>
    </row>
    <row r="65" spans="1:9" ht="12.75" customHeight="1">
      <c r="A65" s="451">
        <v>42095</v>
      </c>
      <c r="B65" s="535">
        <v>3.09</v>
      </c>
      <c r="C65" s="535">
        <v>44.86</v>
      </c>
      <c r="D65" s="535">
        <v>3.87</v>
      </c>
      <c r="E65" s="535">
        <v>36.130000000000003</v>
      </c>
      <c r="F65" s="535">
        <v>11.19</v>
      </c>
      <c r="G65" s="535">
        <v>0.7</v>
      </c>
      <c r="H65" s="532">
        <v>0.16</v>
      </c>
      <c r="I65" s="450"/>
    </row>
    <row r="66" spans="1:9" ht="12.75" customHeight="1">
      <c r="A66" s="451">
        <v>42125</v>
      </c>
      <c r="B66" s="535">
        <v>3.9544461270215536</v>
      </c>
      <c r="C66" s="535">
        <v>43.895451851065644</v>
      </c>
      <c r="D66" s="535">
        <v>4.0178050690667355</v>
      </c>
      <c r="E66" s="535">
        <v>35.979817460889777</v>
      </c>
      <c r="F66" s="535">
        <v>11.16799074248847</v>
      </c>
      <c r="G66" s="535">
        <v>0.80877714439305659</v>
      </c>
      <c r="H66" s="532">
        <v>0.1757116050747714</v>
      </c>
      <c r="I66" s="450"/>
    </row>
    <row r="67" spans="1:9" ht="12.75" customHeight="1">
      <c r="A67" s="451">
        <v>42156</v>
      </c>
      <c r="B67" s="535">
        <v>4.17</v>
      </c>
      <c r="C67" s="535">
        <v>43.72</v>
      </c>
      <c r="D67" s="535">
        <v>4.3499999999999996</v>
      </c>
      <c r="E67" s="535">
        <v>34.97</v>
      </c>
      <c r="F67" s="535">
        <v>11.8</v>
      </c>
      <c r="G67" s="535">
        <v>0.85</v>
      </c>
      <c r="H67" s="532">
        <v>0.14000000000000001</v>
      </c>
      <c r="I67" s="450"/>
    </row>
    <row r="68" spans="1:9" ht="12.75" customHeight="1">
      <c r="A68" s="451">
        <v>42186</v>
      </c>
      <c r="B68" s="535">
        <v>3.5644302336641664</v>
      </c>
      <c r="C68" s="535">
        <v>45.578087331385539</v>
      </c>
      <c r="D68" s="535">
        <v>4.2980130749331371</v>
      </c>
      <c r="E68" s="535">
        <v>33.400502748916971</v>
      </c>
      <c r="F68" s="535">
        <v>12.108910436452224</v>
      </c>
      <c r="G68" s="535">
        <v>0.87845006949175375</v>
      </c>
      <c r="H68" s="532">
        <v>0.17160610515620695</v>
      </c>
      <c r="I68" s="450"/>
    </row>
    <row r="69" spans="1:9" ht="12.75" customHeight="1">
      <c r="A69" s="451">
        <v>42217</v>
      </c>
      <c r="B69" s="535">
        <v>3.6127386709078433</v>
      </c>
      <c r="C69" s="535">
        <v>42.5692187671238</v>
      </c>
      <c r="D69" s="535">
        <v>4.0968449339465423</v>
      </c>
      <c r="E69" s="535">
        <v>37.578819152435919</v>
      </c>
      <c r="F69" s="535">
        <v>11.136448481061349</v>
      </c>
      <c r="G69" s="535">
        <v>0.84998713984803553</v>
      </c>
      <c r="H69" s="532">
        <v>0.15594285467650934</v>
      </c>
      <c r="I69" s="450"/>
    </row>
    <row r="70" spans="1:9" ht="12.75" customHeight="1">
      <c r="A70" s="451">
        <v>42248</v>
      </c>
      <c r="B70" s="535">
        <v>4.2352134070750598</v>
      </c>
      <c r="C70" s="535">
        <v>42.800409468476701</v>
      </c>
      <c r="D70" s="535">
        <v>3.7330539806964702</v>
      </c>
      <c r="E70" s="535">
        <v>35.934619532034901</v>
      </c>
      <c r="F70" s="535">
        <v>12.247205040518899</v>
      </c>
      <c r="G70" s="535">
        <v>1.01230799230533</v>
      </c>
      <c r="H70" s="532">
        <v>3.7190578892743603E-2</v>
      </c>
      <c r="I70" s="450"/>
    </row>
    <row r="71" spans="1:9" ht="12.75" customHeight="1">
      <c r="A71" s="451">
        <v>42278</v>
      </c>
      <c r="B71" s="535">
        <v>5.0226028950000003</v>
      </c>
      <c r="C71" s="535">
        <v>41.22979222</v>
      </c>
      <c r="D71" s="535">
        <v>3.4579667870000002</v>
      </c>
      <c r="E71" s="535">
        <v>36.511754779999997</v>
      </c>
      <c r="F71" s="535">
        <v>12.674738509999999</v>
      </c>
      <c r="G71" s="535">
        <v>1.1031448180000001</v>
      </c>
      <c r="H71" s="532">
        <v>3.9078721628655099E-3</v>
      </c>
      <c r="I71" s="450"/>
    </row>
    <row r="72" spans="1:9" ht="12.75" customHeight="1">
      <c r="A72" s="451">
        <v>42309</v>
      </c>
      <c r="B72" s="535">
        <v>4.3612372728920201</v>
      </c>
      <c r="C72" s="535">
        <v>44.491410818737002</v>
      </c>
      <c r="D72" s="535">
        <v>3.8617008939075901</v>
      </c>
      <c r="E72" s="535">
        <v>33.826957482252503</v>
      </c>
      <c r="F72" s="535">
        <v>12.360399520035299</v>
      </c>
      <c r="G72" s="535">
        <v>1.09829401217556</v>
      </c>
      <c r="H72" s="532">
        <v>0</v>
      </c>
      <c r="I72" s="450"/>
    </row>
    <row r="73" spans="1:9">
      <c r="A73" s="451">
        <v>42339</v>
      </c>
      <c r="B73" s="535">
        <v>4.21773757292498</v>
      </c>
      <c r="C73" s="535">
        <v>45.384312451309299</v>
      </c>
      <c r="D73" s="535">
        <v>3.9555749346730802</v>
      </c>
      <c r="E73" s="535">
        <v>32.139930580481099</v>
      </c>
      <c r="F73" s="535">
        <v>13.091456028170899</v>
      </c>
      <c r="G73" s="535">
        <v>1.21098843244057</v>
      </c>
      <c r="H73" s="532">
        <v>0</v>
      </c>
    </row>
    <row r="74" spans="1:9" ht="12.75">
      <c r="A74" s="200" t="s">
        <v>328</v>
      </c>
    </row>
  </sheetData>
  <mergeCells count="2">
    <mergeCell ref="A2:A3"/>
    <mergeCell ref="B2:H2"/>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tabColor rgb="FF92D050"/>
  </sheetPr>
  <dimension ref="A1:H74"/>
  <sheetViews>
    <sheetView workbookViewId="0">
      <selection activeCell="K6" sqref="K6"/>
    </sheetView>
  </sheetViews>
  <sheetFormatPr defaultColWidth="9.33203125" defaultRowHeight="12"/>
  <cols>
    <col min="1" max="1" width="10.5" style="198" customWidth="1"/>
    <col min="2" max="8" width="11.83203125" style="436" customWidth="1"/>
    <col min="9" max="16384" width="9.33203125" style="436"/>
  </cols>
  <sheetData>
    <row r="1" spans="1:8" s="4" customFormat="1" ht="12.75">
      <c r="A1" s="750" t="s">
        <v>561</v>
      </c>
    </row>
    <row r="2" spans="1:8" ht="12.75" customHeight="1">
      <c r="A2" s="818" t="s">
        <v>66</v>
      </c>
      <c r="B2" s="820" t="s">
        <v>68</v>
      </c>
      <c r="C2" s="821"/>
      <c r="D2" s="821"/>
      <c r="E2" s="821"/>
      <c r="F2" s="821"/>
      <c r="G2" s="821"/>
      <c r="H2" s="822"/>
    </row>
    <row r="3" spans="1:8" ht="75.75" customHeight="1">
      <c r="A3" s="819"/>
      <c r="B3" s="546" t="s">
        <v>326</v>
      </c>
      <c r="C3" s="547" t="s">
        <v>327</v>
      </c>
      <c r="D3" s="547" t="s">
        <v>350</v>
      </c>
      <c r="E3" s="547" t="s">
        <v>354</v>
      </c>
      <c r="F3" s="547" t="s">
        <v>352</v>
      </c>
      <c r="G3" s="547" t="s">
        <v>325</v>
      </c>
      <c r="H3" s="547" t="s">
        <v>355</v>
      </c>
    </row>
    <row r="4" spans="1:8" ht="16.5" customHeight="1">
      <c r="A4" s="548">
        <v>1</v>
      </c>
      <c r="B4" s="546">
        <v>2</v>
      </c>
      <c r="C4" s="548">
        <v>3</v>
      </c>
      <c r="D4" s="546">
        <v>4</v>
      </c>
      <c r="E4" s="548">
        <v>5</v>
      </c>
      <c r="F4" s="546">
        <v>6</v>
      </c>
      <c r="G4" s="548">
        <v>7</v>
      </c>
      <c r="H4" s="546">
        <v>8</v>
      </c>
    </row>
    <row r="5" spans="1:8">
      <c r="A5" s="451">
        <v>40269</v>
      </c>
      <c r="B5" s="532">
        <v>0</v>
      </c>
      <c r="C5" s="532">
        <v>0</v>
      </c>
      <c r="D5" s="532">
        <v>0</v>
      </c>
      <c r="E5" s="532">
        <v>0</v>
      </c>
      <c r="F5" s="532">
        <v>0</v>
      </c>
      <c r="G5" s="532">
        <v>0</v>
      </c>
      <c r="H5" s="532">
        <v>0</v>
      </c>
    </row>
    <row r="6" spans="1:8">
      <c r="A6" s="451">
        <v>40299</v>
      </c>
      <c r="B6" s="532">
        <v>0</v>
      </c>
      <c r="C6" s="532">
        <v>0</v>
      </c>
      <c r="D6" s="532">
        <v>0</v>
      </c>
      <c r="E6" s="532">
        <v>0</v>
      </c>
      <c r="F6" s="532">
        <v>0</v>
      </c>
      <c r="G6" s="532">
        <v>0</v>
      </c>
      <c r="H6" s="532">
        <v>0</v>
      </c>
    </row>
    <row r="7" spans="1:8">
      <c r="A7" s="451">
        <v>40330</v>
      </c>
      <c r="B7" s="532">
        <v>0</v>
      </c>
      <c r="C7" s="532">
        <v>0</v>
      </c>
      <c r="D7" s="532">
        <v>0</v>
      </c>
      <c r="E7" s="532">
        <v>0</v>
      </c>
      <c r="F7" s="532">
        <v>0</v>
      </c>
      <c r="G7" s="532">
        <v>0</v>
      </c>
      <c r="H7" s="532">
        <v>0</v>
      </c>
    </row>
    <row r="8" spans="1:8">
      <c r="A8" s="451">
        <v>40360</v>
      </c>
      <c r="B8" s="532">
        <v>0</v>
      </c>
      <c r="C8" s="532">
        <v>0</v>
      </c>
      <c r="D8" s="532">
        <v>0</v>
      </c>
      <c r="E8" s="532">
        <v>0</v>
      </c>
      <c r="F8" s="532">
        <v>0</v>
      </c>
      <c r="G8" s="532">
        <v>0</v>
      </c>
      <c r="H8" s="532">
        <v>0</v>
      </c>
    </row>
    <row r="9" spans="1:8">
      <c r="A9" s="451">
        <v>40391</v>
      </c>
      <c r="B9" s="532">
        <v>0</v>
      </c>
      <c r="C9" s="532">
        <v>0</v>
      </c>
      <c r="D9" s="532">
        <v>0</v>
      </c>
      <c r="E9" s="532">
        <v>0</v>
      </c>
      <c r="F9" s="532">
        <v>0</v>
      </c>
      <c r="G9" s="532">
        <v>0</v>
      </c>
      <c r="H9" s="532">
        <v>0</v>
      </c>
    </row>
    <row r="10" spans="1:8">
      <c r="A10" s="451">
        <v>40422</v>
      </c>
      <c r="B10" s="532">
        <v>0</v>
      </c>
      <c r="C10" s="532">
        <v>0</v>
      </c>
      <c r="D10" s="532">
        <v>0</v>
      </c>
      <c r="E10" s="532">
        <v>0</v>
      </c>
      <c r="F10" s="532">
        <v>0</v>
      </c>
      <c r="G10" s="532">
        <v>0</v>
      </c>
      <c r="H10" s="532">
        <v>0</v>
      </c>
    </row>
    <row r="11" spans="1:8">
      <c r="A11" s="451">
        <v>40452</v>
      </c>
      <c r="B11" s="532">
        <v>0</v>
      </c>
      <c r="C11" s="532">
        <v>0</v>
      </c>
      <c r="D11" s="532">
        <v>0</v>
      </c>
      <c r="E11" s="532">
        <v>0</v>
      </c>
      <c r="F11" s="532">
        <v>0</v>
      </c>
      <c r="G11" s="532">
        <v>0</v>
      </c>
      <c r="H11" s="532">
        <v>0</v>
      </c>
    </row>
    <row r="12" spans="1:8">
      <c r="A12" s="451">
        <v>40483</v>
      </c>
      <c r="B12" s="532">
        <v>0</v>
      </c>
      <c r="C12" s="532">
        <v>0</v>
      </c>
      <c r="D12" s="532">
        <v>0</v>
      </c>
      <c r="E12" s="532">
        <v>0</v>
      </c>
      <c r="F12" s="532">
        <v>0</v>
      </c>
      <c r="G12" s="532">
        <v>0</v>
      </c>
      <c r="H12" s="532">
        <v>0</v>
      </c>
    </row>
    <row r="13" spans="1:8">
      <c r="A13" s="451">
        <v>40513</v>
      </c>
      <c r="B13" s="532">
        <v>0</v>
      </c>
      <c r="C13" s="532">
        <v>0</v>
      </c>
      <c r="D13" s="532">
        <v>0</v>
      </c>
      <c r="E13" s="532">
        <v>0</v>
      </c>
      <c r="F13" s="532">
        <v>0</v>
      </c>
      <c r="G13" s="532">
        <v>0</v>
      </c>
      <c r="H13" s="532">
        <v>0</v>
      </c>
    </row>
    <row r="14" spans="1:8">
      <c r="A14" s="451">
        <v>40544</v>
      </c>
      <c r="B14" s="533">
        <v>50</v>
      </c>
      <c r="C14" s="533">
        <v>50</v>
      </c>
      <c r="D14" s="532">
        <v>0</v>
      </c>
      <c r="E14" s="532">
        <v>0</v>
      </c>
      <c r="F14" s="532">
        <v>0</v>
      </c>
      <c r="G14" s="532">
        <v>0</v>
      </c>
      <c r="H14" s="532">
        <v>0</v>
      </c>
    </row>
    <row r="15" spans="1:8">
      <c r="A15" s="451">
        <v>40575</v>
      </c>
      <c r="B15" s="533">
        <v>50.584237671483038</v>
      </c>
      <c r="C15" s="533">
        <v>49.415762328516962</v>
      </c>
      <c r="D15" s="532">
        <v>0</v>
      </c>
      <c r="E15" s="532">
        <v>0</v>
      </c>
      <c r="F15" s="532">
        <v>0</v>
      </c>
      <c r="G15" s="532">
        <v>0</v>
      </c>
      <c r="H15" s="532">
        <v>0</v>
      </c>
    </row>
    <row r="16" spans="1:8">
      <c r="A16" s="451">
        <v>40603</v>
      </c>
      <c r="B16" s="533">
        <v>50.850537792806335</v>
      </c>
      <c r="C16" s="533">
        <v>49.149462207193665</v>
      </c>
      <c r="D16" s="532">
        <v>0</v>
      </c>
      <c r="E16" s="532">
        <v>0</v>
      </c>
      <c r="F16" s="532">
        <v>0</v>
      </c>
      <c r="G16" s="532">
        <v>0</v>
      </c>
      <c r="H16" s="532">
        <v>0</v>
      </c>
    </row>
    <row r="17" spans="1:8">
      <c r="A17" s="451">
        <v>40634</v>
      </c>
      <c r="B17" s="533">
        <v>67.680844984582251</v>
      </c>
      <c r="C17" s="533">
        <v>32.319155015417742</v>
      </c>
      <c r="D17" s="532">
        <v>0</v>
      </c>
      <c r="E17" s="532">
        <v>0</v>
      </c>
      <c r="F17" s="532">
        <v>0</v>
      </c>
      <c r="G17" s="532">
        <v>0</v>
      </c>
      <c r="H17" s="532">
        <v>0</v>
      </c>
    </row>
    <row r="18" spans="1:8">
      <c r="A18" s="451">
        <v>40664</v>
      </c>
      <c r="B18" s="533">
        <v>84.986207147724414</v>
      </c>
      <c r="C18" s="533">
        <v>15.013792852275587</v>
      </c>
      <c r="D18" s="532">
        <v>0</v>
      </c>
      <c r="E18" s="532">
        <v>0</v>
      </c>
      <c r="F18" s="532">
        <v>0</v>
      </c>
      <c r="G18" s="532">
        <v>0</v>
      </c>
      <c r="H18" s="532">
        <v>0</v>
      </c>
    </row>
    <row r="19" spans="1:8">
      <c r="A19" s="451">
        <v>40695</v>
      </c>
      <c r="B19" s="533">
        <v>51.545598912847666</v>
      </c>
      <c r="C19" s="533">
        <v>48.454401087152334</v>
      </c>
      <c r="D19" s="532">
        <v>0</v>
      </c>
      <c r="E19" s="532">
        <v>0</v>
      </c>
      <c r="F19" s="532">
        <v>0</v>
      </c>
      <c r="G19" s="532">
        <v>0</v>
      </c>
      <c r="H19" s="532">
        <v>0</v>
      </c>
    </row>
    <row r="20" spans="1:8">
      <c r="A20" s="451">
        <v>40725</v>
      </c>
      <c r="B20" s="533">
        <v>79.955470963274479</v>
      </c>
      <c r="C20" s="533">
        <v>20.044529036725521</v>
      </c>
      <c r="D20" s="532">
        <v>0</v>
      </c>
      <c r="E20" s="532">
        <v>0</v>
      </c>
      <c r="F20" s="532">
        <v>0</v>
      </c>
      <c r="G20" s="532">
        <v>0</v>
      </c>
      <c r="H20" s="532">
        <v>0</v>
      </c>
    </row>
    <row r="21" spans="1:8">
      <c r="A21" s="451">
        <v>40756</v>
      </c>
      <c r="B21" s="533">
        <v>90.337902958629769</v>
      </c>
      <c r="C21" s="533">
        <v>9.6620970413702327</v>
      </c>
      <c r="D21" s="532">
        <v>0</v>
      </c>
      <c r="E21" s="532">
        <v>0</v>
      </c>
      <c r="F21" s="532">
        <v>0</v>
      </c>
      <c r="G21" s="532">
        <v>0</v>
      </c>
      <c r="H21" s="532">
        <v>0</v>
      </c>
    </row>
    <row r="22" spans="1:8">
      <c r="A22" s="451">
        <v>40787</v>
      </c>
      <c r="B22" s="533">
        <v>82.04539374979673</v>
      </c>
      <c r="C22" s="533">
        <v>17.954606250203273</v>
      </c>
      <c r="D22" s="532">
        <v>0</v>
      </c>
      <c r="E22" s="532">
        <v>0</v>
      </c>
      <c r="F22" s="532">
        <v>0</v>
      </c>
      <c r="G22" s="532">
        <v>0</v>
      </c>
      <c r="H22" s="532">
        <v>0</v>
      </c>
    </row>
    <row r="23" spans="1:8">
      <c r="A23" s="451">
        <v>40817</v>
      </c>
      <c r="B23" s="533">
        <v>69.710163048388722</v>
      </c>
      <c r="C23" s="533">
        <v>30.289836951611278</v>
      </c>
      <c r="D23" s="532">
        <v>0</v>
      </c>
      <c r="E23" s="532">
        <v>0</v>
      </c>
      <c r="F23" s="532">
        <v>0</v>
      </c>
      <c r="G23" s="532">
        <v>0</v>
      </c>
      <c r="H23" s="532">
        <v>0</v>
      </c>
    </row>
    <row r="24" spans="1:8">
      <c r="A24" s="451">
        <v>40848</v>
      </c>
      <c r="B24" s="533">
        <v>58.88000000092709</v>
      </c>
      <c r="C24" s="533">
        <v>41.11999999907291</v>
      </c>
      <c r="D24" s="532">
        <v>0</v>
      </c>
      <c r="E24" s="532">
        <v>0</v>
      </c>
      <c r="F24" s="532">
        <v>0</v>
      </c>
      <c r="G24" s="532">
        <v>0</v>
      </c>
      <c r="H24" s="532">
        <v>0</v>
      </c>
    </row>
    <row r="25" spans="1:8">
      <c r="A25" s="451">
        <v>40878</v>
      </c>
      <c r="B25" s="533">
        <v>60.811972391766659</v>
      </c>
      <c r="C25" s="533">
        <v>39.184208352428449</v>
      </c>
      <c r="D25" s="532">
        <v>0</v>
      </c>
      <c r="E25" s="532">
        <v>0</v>
      </c>
      <c r="F25" s="532">
        <v>0</v>
      </c>
      <c r="G25" s="533">
        <v>3.8192558048989731E-3</v>
      </c>
      <c r="H25" s="532">
        <v>0</v>
      </c>
    </row>
    <row r="26" spans="1:8">
      <c r="A26" s="451">
        <v>40909</v>
      </c>
      <c r="B26" s="533">
        <v>42.79585804323343</v>
      </c>
      <c r="C26" s="533">
        <v>57.201391290701785</v>
      </c>
      <c r="D26" s="532">
        <v>0</v>
      </c>
      <c r="E26" s="532">
        <v>0</v>
      </c>
      <c r="F26" s="532">
        <v>0</v>
      </c>
      <c r="G26" s="533">
        <v>2.7506660647849276E-3</v>
      </c>
      <c r="H26" s="532">
        <v>0</v>
      </c>
    </row>
    <row r="27" spans="1:8">
      <c r="A27" s="451">
        <v>40940</v>
      </c>
      <c r="B27" s="533">
        <v>92.045678703318075</v>
      </c>
      <c r="C27" s="533">
        <v>7.9543119314337067</v>
      </c>
      <c r="D27" s="532">
        <v>0</v>
      </c>
      <c r="E27" s="532">
        <v>0</v>
      </c>
      <c r="F27" s="532">
        <v>0</v>
      </c>
      <c r="G27" s="533">
        <v>9.3652482223347757E-6</v>
      </c>
      <c r="H27" s="532">
        <v>0</v>
      </c>
    </row>
    <row r="28" spans="1:8">
      <c r="A28" s="451">
        <v>40969</v>
      </c>
      <c r="B28" s="533">
        <v>83.271396741080864</v>
      </c>
      <c r="C28" s="533">
        <v>16.728603258919144</v>
      </c>
      <c r="D28" s="532">
        <v>0</v>
      </c>
      <c r="E28" s="532">
        <v>0</v>
      </c>
      <c r="F28" s="532">
        <v>0</v>
      </c>
      <c r="G28" s="533">
        <v>9.3652482223347757E-6</v>
      </c>
      <c r="H28" s="532">
        <v>0</v>
      </c>
    </row>
    <row r="29" spans="1:8">
      <c r="A29" s="451">
        <v>41000</v>
      </c>
      <c r="B29" s="534">
        <v>79.626570953353308</v>
      </c>
      <c r="C29" s="534">
        <v>20.158339969062137</v>
      </c>
      <c r="D29" s="534">
        <v>0.21508907758455029</v>
      </c>
      <c r="E29" s="532">
        <v>0</v>
      </c>
      <c r="F29" s="532">
        <v>0</v>
      </c>
      <c r="G29" s="533">
        <v>9.3652482223347757E-6</v>
      </c>
      <c r="H29" s="532">
        <v>0</v>
      </c>
    </row>
    <row r="30" spans="1:8">
      <c r="A30" s="451">
        <v>41030</v>
      </c>
      <c r="B30" s="534">
        <v>78.196707416128845</v>
      </c>
      <c r="C30" s="534">
        <v>21.698213482257973</v>
      </c>
      <c r="D30" s="534">
        <v>3.5323135154655537E-2</v>
      </c>
      <c r="E30" s="532">
        <v>0</v>
      </c>
      <c r="F30" s="532">
        <v>0</v>
      </c>
      <c r="G30" s="533">
        <v>9.3652482223347757E-6</v>
      </c>
      <c r="H30" s="533">
        <v>6.9755966458528593E-2</v>
      </c>
    </row>
    <row r="31" spans="1:8">
      <c r="A31" s="451">
        <v>41061</v>
      </c>
      <c r="B31" s="534">
        <v>73.895358725198008</v>
      </c>
      <c r="C31" s="534">
        <v>26.103319326094965</v>
      </c>
      <c r="D31" s="532">
        <v>0</v>
      </c>
      <c r="E31" s="532">
        <v>0</v>
      </c>
      <c r="F31" s="532">
        <v>0</v>
      </c>
      <c r="G31" s="533">
        <v>9.3652482223347757E-6</v>
      </c>
      <c r="H31" s="533">
        <v>1.3184625609948006E-3</v>
      </c>
    </row>
    <row r="32" spans="1:8">
      <c r="A32" s="451">
        <v>41091</v>
      </c>
      <c r="B32" s="534">
        <v>72.251701039198181</v>
      </c>
      <c r="C32" s="534">
        <v>27.735917409543859</v>
      </c>
      <c r="D32" s="532">
        <v>0</v>
      </c>
      <c r="E32" s="534">
        <v>2.6061538723318563E-5</v>
      </c>
      <c r="F32" s="534">
        <v>1.2355489719234882E-2</v>
      </c>
      <c r="G32" s="533">
        <v>9.3652482223347757E-6</v>
      </c>
      <c r="H32" s="532">
        <v>0</v>
      </c>
    </row>
    <row r="33" spans="1:8">
      <c r="A33" s="451">
        <v>41122</v>
      </c>
      <c r="B33" s="534">
        <v>53.826522971032766</v>
      </c>
      <c r="C33" s="534">
        <v>46.173477028967227</v>
      </c>
      <c r="D33" s="532">
        <v>0</v>
      </c>
      <c r="E33" s="532">
        <v>0</v>
      </c>
      <c r="F33" s="532">
        <v>0</v>
      </c>
      <c r="G33" s="533">
        <v>9.3652482223347757E-6</v>
      </c>
      <c r="H33" s="532">
        <v>0</v>
      </c>
    </row>
    <row r="34" spans="1:8">
      <c r="A34" s="451">
        <v>41153</v>
      </c>
      <c r="B34" s="534">
        <v>55.267219899378695</v>
      </c>
      <c r="C34" s="534">
        <v>44.732748353280883</v>
      </c>
      <c r="D34" s="532">
        <v>0</v>
      </c>
      <c r="E34" s="534">
        <v>1.8341479695555192E-5</v>
      </c>
      <c r="F34" s="532">
        <v>0</v>
      </c>
      <c r="G34" s="534">
        <v>1.3405860726670555E-5</v>
      </c>
      <c r="H34" s="532">
        <v>0</v>
      </c>
    </row>
    <row r="35" spans="1:8">
      <c r="A35" s="451">
        <v>41183</v>
      </c>
      <c r="B35" s="534">
        <v>57.024233552842709</v>
      </c>
      <c r="C35" s="534">
        <v>42.455167820771962</v>
      </c>
      <c r="D35" s="534">
        <v>6.8568835148790623E-6</v>
      </c>
      <c r="E35" s="534">
        <v>0.52047319905185618</v>
      </c>
      <c r="F35" s="532">
        <v>0</v>
      </c>
      <c r="G35" s="534">
        <v>1.18570449967271E-4</v>
      </c>
      <c r="H35" s="532">
        <v>0</v>
      </c>
    </row>
    <row r="36" spans="1:8">
      <c r="A36" s="451">
        <v>41214</v>
      </c>
      <c r="B36" s="534">
        <v>59.028964893296035</v>
      </c>
      <c r="C36" s="534">
        <v>40.057856079027673</v>
      </c>
      <c r="D36" s="532">
        <v>0</v>
      </c>
      <c r="E36" s="534">
        <v>0.91238930593565715</v>
      </c>
      <c r="F36" s="532">
        <v>0</v>
      </c>
      <c r="G36" s="534">
        <v>7.8972174063535183E-4</v>
      </c>
      <c r="H36" s="532">
        <v>0</v>
      </c>
    </row>
    <row r="37" spans="1:8">
      <c r="A37" s="451">
        <v>41244</v>
      </c>
      <c r="B37" s="534">
        <v>66.044532971246355</v>
      </c>
      <c r="C37" s="534">
        <v>33.954738446593851</v>
      </c>
      <c r="D37" s="532">
        <v>0</v>
      </c>
      <c r="E37" s="532">
        <v>0</v>
      </c>
      <c r="F37" s="532">
        <v>0</v>
      </c>
      <c r="G37" s="534">
        <v>7.2858215979464819E-4</v>
      </c>
      <c r="H37" s="532">
        <v>0</v>
      </c>
    </row>
    <row r="38" spans="1:8">
      <c r="A38" s="451">
        <v>41275</v>
      </c>
      <c r="B38" s="534">
        <v>53.097065218120051</v>
      </c>
      <c r="C38" s="534">
        <v>46.902582386058995</v>
      </c>
      <c r="D38" s="532">
        <v>0</v>
      </c>
      <c r="E38" s="532">
        <v>0</v>
      </c>
      <c r="F38" s="532">
        <v>0</v>
      </c>
      <c r="G38" s="534">
        <v>3.5239582095541289E-4</v>
      </c>
      <c r="H38" s="532">
        <v>0</v>
      </c>
    </row>
    <row r="39" spans="1:8">
      <c r="A39" s="451">
        <v>41306</v>
      </c>
      <c r="B39" s="534">
        <v>60.043446675090827</v>
      </c>
      <c r="C39" s="534">
        <v>39.955896170771503</v>
      </c>
      <c r="D39" s="532">
        <v>0</v>
      </c>
      <c r="E39" s="532">
        <v>0</v>
      </c>
      <c r="F39" s="532">
        <v>0</v>
      </c>
      <c r="G39" s="534">
        <v>6.5715413766323678E-4</v>
      </c>
      <c r="H39" s="532">
        <v>0</v>
      </c>
    </row>
    <row r="40" spans="1:8">
      <c r="A40" s="451">
        <v>41334</v>
      </c>
      <c r="B40" s="534">
        <v>69.48635111923457</v>
      </c>
      <c r="C40" s="534">
        <v>30.513239196013011</v>
      </c>
      <c r="D40" s="532">
        <v>0</v>
      </c>
      <c r="E40" s="532">
        <v>0</v>
      </c>
      <c r="F40" s="532">
        <v>0</v>
      </c>
      <c r="G40" s="534">
        <v>4.096847524286598E-4</v>
      </c>
      <c r="H40" s="532">
        <v>0</v>
      </c>
    </row>
    <row r="41" spans="1:8">
      <c r="A41" s="451">
        <v>41365</v>
      </c>
      <c r="B41" s="534">
        <v>60.899493523921997</v>
      </c>
      <c r="C41" s="534">
        <v>39.100236762054777</v>
      </c>
      <c r="D41" s="532">
        <v>0</v>
      </c>
      <c r="E41" s="532">
        <v>0</v>
      </c>
      <c r="F41" s="532">
        <v>0</v>
      </c>
      <c r="G41" s="534">
        <v>2.6971402322926275E-4</v>
      </c>
      <c r="H41" s="532">
        <v>0</v>
      </c>
    </row>
    <row r="42" spans="1:8">
      <c r="A42" s="451">
        <v>41395</v>
      </c>
      <c r="B42" s="534">
        <v>56.454635058178091</v>
      </c>
      <c r="C42" s="534">
        <v>43.545302283986516</v>
      </c>
      <c r="D42" s="532">
        <v>0</v>
      </c>
      <c r="E42" s="532">
        <v>0</v>
      </c>
      <c r="F42" s="532">
        <v>0</v>
      </c>
      <c r="G42" s="534">
        <v>6.2657835390331028E-5</v>
      </c>
      <c r="H42" s="532">
        <v>0</v>
      </c>
    </row>
    <row r="43" spans="1:8">
      <c r="A43" s="451">
        <v>41426</v>
      </c>
      <c r="B43" s="535">
        <v>52.995200582308932</v>
      </c>
      <c r="C43" s="535">
        <v>47.00469222309313</v>
      </c>
      <c r="D43" s="532">
        <v>0</v>
      </c>
      <c r="E43" s="532">
        <v>0</v>
      </c>
      <c r="F43" s="535">
        <v>4.4668759793889251E-6</v>
      </c>
      <c r="G43" s="535">
        <v>1.0272772196214481E-4</v>
      </c>
      <c r="H43" s="532">
        <v>0</v>
      </c>
    </row>
    <row r="44" spans="1:8">
      <c r="A44" s="451">
        <v>41456</v>
      </c>
      <c r="B44" s="535">
        <v>51.265418166667551</v>
      </c>
      <c r="C44" s="535">
        <v>48.733203601300929</v>
      </c>
      <c r="D44" s="532">
        <v>0</v>
      </c>
      <c r="E44" s="532">
        <v>0</v>
      </c>
      <c r="F44" s="532">
        <v>0</v>
      </c>
      <c r="G44" s="535">
        <v>1.3782320315180534E-3</v>
      </c>
      <c r="H44" s="532">
        <v>0</v>
      </c>
    </row>
    <row r="45" spans="1:8">
      <c r="A45" s="451">
        <v>41487</v>
      </c>
      <c r="B45" s="535">
        <v>72.305659477261855</v>
      </c>
      <c r="C45" s="535">
        <v>27.694328621529014</v>
      </c>
      <c r="D45" s="532">
        <v>0</v>
      </c>
      <c r="E45" s="532">
        <v>0</v>
      </c>
      <c r="F45" s="532">
        <v>0</v>
      </c>
      <c r="G45" s="535">
        <v>1.1901209128334851E-5</v>
      </c>
      <c r="H45" s="532">
        <v>0</v>
      </c>
    </row>
    <row r="46" spans="1:8">
      <c r="A46" s="451">
        <v>41518</v>
      </c>
      <c r="B46" s="535">
        <v>61.347086095757618</v>
      </c>
      <c r="C46" s="535">
        <v>38.652843504093788</v>
      </c>
      <c r="D46" s="532">
        <v>0</v>
      </c>
      <c r="E46" s="532">
        <v>0</v>
      </c>
      <c r="F46" s="532">
        <v>0</v>
      </c>
      <c r="G46" s="535">
        <v>7.0400148594227028E-5</v>
      </c>
      <c r="H46" s="532">
        <v>0</v>
      </c>
    </row>
    <row r="47" spans="1:8">
      <c r="A47" s="451">
        <v>41548</v>
      </c>
      <c r="B47" s="535">
        <v>67.343886821200158</v>
      </c>
      <c r="C47" s="535">
        <v>32.656020509566211</v>
      </c>
      <c r="D47" s="535">
        <v>4.5103128909628721E-6</v>
      </c>
      <c r="E47" s="532">
        <v>0</v>
      </c>
      <c r="F47" s="532">
        <v>0</v>
      </c>
      <c r="G47" s="535">
        <v>8.8158920737209002E-5</v>
      </c>
      <c r="H47" s="532">
        <v>0</v>
      </c>
    </row>
    <row r="48" spans="1:8">
      <c r="A48" s="451">
        <v>41579</v>
      </c>
      <c r="B48" s="535">
        <v>64.884511794946363</v>
      </c>
      <c r="C48" s="535">
        <v>35.115447042483396</v>
      </c>
      <c r="D48" s="532">
        <v>0</v>
      </c>
      <c r="E48" s="532">
        <v>0</v>
      </c>
      <c r="F48" s="532">
        <v>0</v>
      </c>
      <c r="G48" s="535">
        <v>4.1162570246518147E-5</v>
      </c>
      <c r="H48" s="532">
        <v>0</v>
      </c>
    </row>
    <row r="49" spans="1:8">
      <c r="A49" s="451">
        <v>41609</v>
      </c>
      <c r="B49" s="535">
        <v>64.518180600814617</v>
      </c>
      <c r="C49" s="535">
        <v>35.48174975893523</v>
      </c>
      <c r="D49" s="532">
        <v>0</v>
      </c>
      <c r="E49" s="532">
        <v>0</v>
      </c>
      <c r="F49" s="532">
        <v>0</v>
      </c>
      <c r="G49" s="535">
        <v>6.9640250162752673E-5</v>
      </c>
      <c r="H49" s="532">
        <v>0</v>
      </c>
    </row>
    <row r="50" spans="1:8">
      <c r="A50" s="451">
        <v>41640</v>
      </c>
      <c r="B50" s="535">
        <v>38.275300565945322</v>
      </c>
      <c r="C50" s="535">
        <v>61.724666447580248</v>
      </c>
      <c r="D50" s="532">
        <v>0</v>
      </c>
      <c r="E50" s="532">
        <v>0</v>
      </c>
      <c r="F50" s="535">
        <v>9.8170272055159927E-7</v>
      </c>
      <c r="G50" s="535">
        <v>3.2004771712075848E-5</v>
      </c>
      <c r="H50" s="532">
        <v>0</v>
      </c>
    </row>
    <row r="51" spans="1:8">
      <c r="A51" s="451">
        <v>41671</v>
      </c>
      <c r="B51" s="535">
        <v>59.821460537642835</v>
      </c>
      <c r="C51" s="535">
        <v>40.178537476031138</v>
      </c>
      <c r="D51" s="532">
        <v>0</v>
      </c>
      <c r="E51" s="532">
        <v>0</v>
      </c>
      <c r="F51" s="532">
        <v>0</v>
      </c>
      <c r="G51" s="535">
        <v>1.986326024085704E-6</v>
      </c>
      <c r="H51" s="532">
        <v>0</v>
      </c>
    </row>
    <row r="52" spans="1:8">
      <c r="A52" s="451">
        <v>41699</v>
      </c>
      <c r="B52" s="535">
        <v>64.828371263842698</v>
      </c>
      <c r="C52" s="535">
        <v>35.171628736157309</v>
      </c>
      <c r="D52" s="532">
        <v>0</v>
      </c>
      <c r="E52" s="532">
        <v>0</v>
      </c>
      <c r="F52" s="532">
        <v>0</v>
      </c>
      <c r="G52" s="532">
        <v>0</v>
      </c>
      <c r="H52" s="532">
        <v>0</v>
      </c>
    </row>
    <row r="53" spans="1:8">
      <c r="A53" s="451">
        <v>41730</v>
      </c>
      <c r="B53" s="535">
        <v>61.268694627059915</v>
      </c>
      <c r="C53" s="535">
        <v>38.731302078123967</v>
      </c>
      <c r="D53" s="532">
        <v>0</v>
      </c>
      <c r="E53" s="532">
        <v>0</v>
      </c>
      <c r="F53" s="532">
        <v>0</v>
      </c>
      <c r="G53" s="535">
        <v>3.2948161169480905E-6</v>
      </c>
      <c r="H53" s="532">
        <v>0</v>
      </c>
    </row>
    <row r="54" spans="1:8">
      <c r="A54" s="451">
        <v>41760</v>
      </c>
      <c r="B54" s="535">
        <v>56.992327975485566</v>
      </c>
      <c r="C54" s="535">
        <v>43.007672024514434</v>
      </c>
      <c r="D54" s="532">
        <v>0</v>
      </c>
      <c r="E54" s="532">
        <v>0</v>
      </c>
      <c r="F54" s="532">
        <v>0</v>
      </c>
      <c r="G54" s="532">
        <v>0</v>
      </c>
      <c r="H54" s="532">
        <v>0</v>
      </c>
    </row>
    <row r="55" spans="1:8">
      <c r="A55" s="451">
        <v>41791</v>
      </c>
      <c r="B55" s="535">
        <v>37.882752428469033</v>
      </c>
      <c r="C55" s="535">
        <v>62.117245643365848</v>
      </c>
      <c r="D55" s="532">
        <v>0</v>
      </c>
      <c r="E55" s="532">
        <v>0</v>
      </c>
      <c r="F55" s="532">
        <v>0</v>
      </c>
      <c r="G55" s="535">
        <v>1.9281651198320195E-6</v>
      </c>
      <c r="H55" s="532">
        <v>0</v>
      </c>
    </row>
    <row r="56" spans="1:8">
      <c r="A56" s="451">
        <v>41821</v>
      </c>
      <c r="B56" s="535">
        <v>24.781064439528983</v>
      </c>
      <c r="C56" s="535">
        <v>75.218935560471024</v>
      </c>
      <c r="D56" s="532">
        <v>0</v>
      </c>
      <c r="E56" s="532">
        <v>0</v>
      </c>
      <c r="F56" s="532">
        <v>0</v>
      </c>
      <c r="G56" s="532">
        <v>0</v>
      </c>
      <c r="H56" s="532">
        <v>0</v>
      </c>
    </row>
    <row r="57" spans="1:8">
      <c r="A57" s="451">
        <v>41852</v>
      </c>
      <c r="B57" s="535">
        <v>10.276453471917831</v>
      </c>
      <c r="C57" s="535">
        <v>89.723546528082181</v>
      </c>
      <c r="D57" s="532">
        <v>0</v>
      </c>
      <c r="E57" s="532">
        <v>0</v>
      </c>
      <c r="F57" s="532">
        <v>0</v>
      </c>
      <c r="G57" s="532">
        <v>0</v>
      </c>
      <c r="H57" s="532">
        <v>0</v>
      </c>
    </row>
    <row r="58" spans="1:8">
      <c r="A58" s="451">
        <v>41883</v>
      </c>
      <c r="B58" s="535">
        <v>10.935847040019025</v>
      </c>
      <c r="C58" s="535">
        <v>89.064152081898058</v>
      </c>
      <c r="D58" s="532">
        <v>0</v>
      </c>
      <c r="E58" s="532">
        <v>0</v>
      </c>
      <c r="F58" s="532">
        <v>0</v>
      </c>
      <c r="G58" s="535">
        <v>8.7808291676721817E-7</v>
      </c>
      <c r="H58" s="532">
        <v>0</v>
      </c>
    </row>
    <row r="59" spans="1:8">
      <c r="A59" s="451">
        <v>41913</v>
      </c>
      <c r="B59" s="535">
        <v>20.822829628576404</v>
      </c>
      <c r="C59" s="535">
        <v>79.177150010723253</v>
      </c>
      <c r="D59" s="532">
        <v>0</v>
      </c>
      <c r="E59" s="532">
        <v>0</v>
      </c>
      <c r="F59" s="535">
        <v>2.0360700343934082E-5</v>
      </c>
      <c r="G59" s="532">
        <v>0</v>
      </c>
      <c r="H59" s="532">
        <v>0</v>
      </c>
    </row>
    <row r="60" spans="1:8">
      <c r="A60" s="451">
        <v>41944</v>
      </c>
      <c r="B60" s="535">
        <v>13.656736557385701</v>
      </c>
      <c r="C60" s="535">
        <v>86.343000453725153</v>
      </c>
      <c r="D60" s="532">
        <v>0</v>
      </c>
      <c r="E60" s="532">
        <v>0</v>
      </c>
      <c r="F60" s="535">
        <v>2.599471361596149E-4</v>
      </c>
      <c r="G60" s="535">
        <v>3.0417529750902959E-6</v>
      </c>
      <c r="H60" s="532">
        <v>0</v>
      </c>
    </row>
    <row r="61" spans="1:8">
      <c r="A61" s="451">
        <v>41974</v>
      </c>
      <c r="B61" s="535">
        <v>12.632613599519649</v>
      </c>
      <c r="C61" s="535">
        <v>87.367385417064</v>
      </c>
      <c r="D61" s="532">
        <v>0</v>
      </c>
      <c r="E61" s="532">
        <v>0</v>
      </c>
      <c r="F61" s="535">
        <v>9.834163478557092E-7</v>
      </c>
      <c r="G61" s="532">
        <v>0</v>
      </c>
      <c r="H61" s="532">
        <v>0</v>
      </c>
    </row>
    <row r="62" spans="1:8">
      <c r="A62" s="451">
        <v>42005</v>
      </c>
      <c r="B62" s="535">
        <v>14.27630963917502</v>
      </c>
      <c r="C62" s="535">
        <v>85.723686767673343</v>
      </c>
      <c r="D62" s="532">
        <v>0</v>
      </c>
      <c r="E62" s="532">
        <v>0</v>
      </c>
      <c r="F62" s="535">
        <v>0</v>
      </c>
      <c r="G62" s="532">
        <v>0</v>
      </c>
      <c r="H62" s="532">
        <v>0</v>
      </c>
    </row>
    <row r="63" spans="1:8">
      <c r="A63" s="451">
        <v>42036</v>
      </c>
      <c r="B63" s="535">
        <v>18.964944023666536</v>
      </c>
      <c r="C63" s="535">
        <v>81.034810941030528</v>
      </c>
      <c r="D63" s="532">
        <v>0</v>
      </c>
      <c r="E63" s="532">
        <v>0</v>
      </c>
      <c r="F63" s="535">
        <v>0</v>
      </c>
      <c r="G63" s="532">
        <v>0</v>
      </c>
      <c r="H63" s="532">
        <v>0</v>
      </c>
    </row>
    <row r="64" spans="1:8">
      <c r="A64" s="451">
        <v>42064</v>
      </c>
      <c r="B64" s="535">
        <v>31.760887230794779</v>
      </c>
      <c r="C64" s="535">
        <v>68.23905053523545</v>
      </c>
      <c r="D64" s="532">
        <v>0</v>
      </c>
      <c r="E64" s="532">
        <v>0</v>
      </c>
      <c r="F64" s="535">
        <v>0</v>
      </c>
      <c r="G64" s="532">
        <v>0</v>
      </c>
      <c r="H64" s="532">
        <v>0</v>
      </c>
    </row>
    <row r="65" spans="1:8">
      <c r="A65" s="451">
        <v>42095</v>
      </c>
      <c r="B65" s="535">
        <v>14.126395024327284</v>
      </c>
      <c r="C65" s="535">
        <v>85.87359976626189</v>
      </c>
      <c r="D65" s="532">
        <v>0</v>
      </c>
      <c r="E65" s="532">
        <v>0</v>
      </c>
      <c r="F65" s="535">
        <v>0</v>
      </c>
      <c r="G65" s="532">
        <v>0</v>
      </c>
      <c r="H65" s="532">
        <v>0</v>
      </c>
    </row>
    <row r="66" spans="1:8">
      <c r="A66" s="451">
        <v>42125</v>
      </c>
      <c r="B66" s="535">
        <v>14.444503855131817</v>
      </c>
      <c r="C66" s="535">
        <v>85.555387963825822</v>
      </c>
      <c r="D66" s="532">
        <v>0</v>
      </c>
      <c r="E66" s="532">
        <v>0</v>
      </c>
      <c r="F66" s="535">
        <v>0</v>
      </c>
      <c r="G66" s="532">
        <v>0</v>
      </c>
      <c r="H66" s="532">
        <v>0</v>
      </c>
    </row>
    <row r="67" spans="1:8">
      <c r="A67" s="451">
        <v>42156</v>
      </c>
      <c r="B67" s="535">
        <v>12.209576082956604</v>
      </c>
      <c r="C67" s="535">
        <v>87.790401839529011</v>
      </c>
      <c r="D67" s="532">
        <v>0</v>
      </c>
      <c r="E67" s="532">
        <v>0</v>
      </c>
      <c r="F67" s="535">
        <v>0</v>
      </c>
      <c r="G67" s="532">
        <v>0</v>
      </c>
      <c r="H67" s="532">
        <v>0</v>
      </c>
    </row>
    <row r="68" spans="1:8">
      <c r="A68" s="451">
        <v>42186</v>
      </c>
      <c r="B68" s="535">
        <v>8.4416858108009691</v>
      </c>
      <c r="C68" s="535">
        <v>91.558311044819703</v>
      </c>
      <c r="D68" s="532">
        <v>0</v>
      </c>
      <c r="E68" s="532">
        <v>0</v>
      </c>
      <c r="F68" s="535">
        <v>0</v>
      </c>
      <c r="G68" s="532">
        <v>0</v>
      </c>
      <c r="H68" s="532">
        <v>0</v>
      </c>
    </row>
    <row r="69" spans="1:8">
      <c r="A69" s="451">
        <v>42217</v>
      </c>
      <c r="B69" s="535">
        <v>6.8500735014935952</v>
      </c>
      <c r="C69" s="535">
        <v>93.149926498506403</v>
      </c>
      <c r="D69" s="532">
        <v>0</v>
      </c>
      <c r="E69" s="532">
        <v>0</v>
      </c>
      <c r="F69" s="535">
        <v>0</v>
      </c>
      <c r="G69" s="532">
        <v>0</v>
      </c>
      <c r="H69" s="532">
        <v>0</v>
      </c>
    </row>
    <row r="70" spans="1:8">
      <c r="A70" s="451">
        <v>42248</v>
      </c>
      <c r="B70" s="535">
        <v>18.365469852414716</v>
      </c>
      <c r="C70" s="535">
        <v>81.634530147585281</v>
      </c>
      <c r="D70" s="532">
        <v>0</v>
      </c>
      <c r="E70" s="532">
        <v>0</v>
      </c>
      <c r="F70" s="535">
        <v>0</v>
      </c>
      <c r="G70" s="532">
        <v>0</v>
      </c>
      <c r="H70" s="532">
        <v>0</v>
      </c>
    </row>
    <row r="71" spans="1:8">
      <c r="A71" s="451">
        <v>42278</v>
      </c>
      <c r="B71" s="535">
        <v>34.085085928109429</v>
      </c>
      <c r="C71" s="535">
        <v>65.914914071890564</v>
      </c>
      <c r="D71" s="532">
        <v>0</v>
      </c>
      <c r="E71" s="532">
        <v>0</v>
      </c>
      <c r="F71" s="535">
        <v>0</v>
      </c>
      <c r="G71" s="532">
        <v>0</v>
      </c>
      <c r="H71" s="532">
        <v>0</v>
      </c>
    </row>
    <row r="72" spans="1:8">
      <c r="A72" s="451">
        <v>42309</v>
      </c>
      <c r="B72" s="535">
        <v>51.923806013020638</v>
      </c>
      <c r="C72" s="535">
        <v>48.076193986979362</v>
      </c>
      <c r="D72" s="532">
        <v>0</v>
      </c>
      <c r="E72" s="532">
        <v>0</v>
      </c>
      <c r="F72" s="535">
        <v>0</v>
      </c>
      <c r="G72" s="532">
        <v>0</v>
      </c>
      <c r="H72" s="532">
        <v>0</v>
      </c>
    </row>
    <row r="73" spans="1:8">
      <c r="A73" s="451">
        <v>42339</v>
      </c>
      <c r="B73" s="535">
        <v>63.091026470489709</v>
      </c>
      <c r="C73" s="535">
        <v>36.908973529510291</v>
      </c>
      <c r="D73" s="532">
        <v>0</v>
      </c>
      <c r="E73" s="532">
        <v>0</v>
      </c>
      <c r="F73" s="535">
        <v>0</v>
      </c>
      <c r="G73" s="532">
        <v>0</v>
      </c>
      <c r="H73" s="532">
        <v>0</v>
      </c>
    </row>
    <row r="74" spans="1:8" ht="12.75">
      <c r="A74" s="200" t="s">
        <v>329</v>
      </c>
    </row>
  </sheetData>
  <mergeCells count="2">
    <mergeCell ref="A2:A3"/>
    <mergeCell ref="B2:H2"/>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sheetPr>
    <tabColor rgb="FF92D050"/>
  </sheetPr>
  <dimension ref="A1:O305"/>
  <sheetViews>
    <sheetView workbookViewId="0">
      <pane ySplit="4" topLeftCell="A56" activePane="bottomLeft" state="frozen"/>
      <selection activeCell="K24" sqref="K24"/>
      <selection pane="bottomLeft" activeCell="B76" sqref="B76"/>
    </sheetView>
  </sheetViews>
  <sheetFormatPr defaultColWidth="11.6640625" defaultRowHeight="12.75"/>
  <cols>
    <col min="1" max="1" width="12" style="138" customWidth="1"/>
    <col min="2" max="2" width="13" style="126" customWidth="1"/>
    <col min="3" max="3" width="12.5" style="126" customWidth="1"/>
    <col min="4" max="4" width="11.83203125" style="126" customWidth="1"/>
    <col min="5" max="7" width="14.6640625" style="126" customWidth="1"/>
    <col min="8" max="16384" width="11.6640625" style="126"/>
  </cols>
  <sheetData>
    <row r="1" spans="1:15" ht="15.75">
      <c r="A1" s="938" t="s">
        <v>562</v>
      </c>
      <c r="B1" s="938"/>
      <c r="C1" s="938"/>
      <c r="D1" s="938"/>
      <c r="E1" s="938"/>
      <c r="F1" s="938"/>
      <c r="G1" s="938"/>
      <c r="H1" s="125"/>
      <c r="I1" s="125"/>
    </row>
    <row r="2" spans="1:15">
      <c r="A2" s="917" t="s">
        <v>66</v>
      </c>
      <c r="B2" s="912" t="s">
        <v>385</v>
      </c>
      <c r="C2" s="912" t="s">
        <v>397</v>
      </c>
      <c r="D2" s="912" t="s">
        <v>382</v>
      </c>
      <c r="E2" s="912" t="s">
        <v>398</v>
      </c>
      <c r="F2" s="912" t="s">
        <v>399</v>
      </c>
      <c r="G2" s="914" t="s">
        <v>400</v>
      </c>
      <c r="I2" s="127"/>
      <c r="J2" s="127"/>
      <c r="K2" s="127"/>
      <c r="L2" s="127"/>
      <c r="M2" s="127"/>
      <c r="N2" s="127"/>
      <c r="O2" s="127"/>
    </row>
    <row r="3" spans="1:15">
      <c r="A3" s="939"/>
      <c r="B3" s="913"/>
      <c r="C3" s="913"/>
      <c r="D3" s="913"/>
      <c r="E3" s="913"/>
      <c r="F3" s="913"/>
      <c r="G3" s="915"/>
      <c r="I3" s="127"/>
      <c r="J3" s="127"/>
      <c r="K3" s="127"/>
      <c r="L3" s="127"/>
      <c r="M3" s="127"/>
      <c r="N3" s="127"/>
      <c r="O3" s="127"/>
    </row>
    <row r="4" spans="1:15" s="128" customFormat="1">
      <c r="A4" s="132">
        <v>1</v>
      </c>
      <c r="B4" s="133">
        <v>2</v>
      </c>
      <c r="C4" s="133">
        <v>3</v>
      </c>
      <c r="D4" s="133">
        <v>4</v>
      </c>
      <c r="E4" s="133">
        <v>5</v>
      </c>
      <c r="F4" s="133">
        <v>6</v>
      </c>
      <c r="G4" s="134">
        <v>7</v>
      </c>
      <c r="I4" s="127"/>
      <c r="J4" s="127"/>
      <c r="K4" s="127"/>
      <c r="L4" s="127"/>
      <c r="M4" s="127"/>
      <c r="N4" s="127"/>
      <c r="O4" s="127"/>
    </row>
    <row r="5" spans="1:15" s="129" customFormat="1">
      <c r="A5" s="40">
        <v>40277</v>
      </c>
      <c r="B5" s="85">
        <v>0.8495006756985326</v>
      </c>
      <c r="C5" s="85">
        <v>0.77924681623705183</v>
      </c>
      <c r="D5" s="85">
        <v>0.76416085454629601</v>
      </c>
      <c r="E5" s="85">
        <v>0.83167873572816098</v>
      </c>
      <c r="F5" s="85">
        <v>0.74594305076860046</v>
      </c>
      <c r="G5" s="351">
        <v>0.71930350683752686</v>
      </c>
    </row>
    <row r="6" spans="1:15" s="129" customFormat="1">
      <c r="A6" s="40">
        <v>40307</v>
      </c>
      <c r="B6" s="85">
        <v>1.5164177454689818</v>
      </c>
      <c r="C6" s="85">
        <v>1.5138938609928436</v>
      </c>
      <c r="D6" s="85">
        <v>1.4699273247955713</v>
      </c>
      <c r="E6" s="85">
        <v>1.5620428918526081</v>
      </c>
      <c r="F6" s="85">
        <v>1.5901463451200617</v>
      </c>
      <c r="G6" s="351">
        <v>1.4086490966085576</v>
      </c>
    </row>
    <row r="7" spans="1:15" s="129" customFormat="1">
      <c r="A7" s="40">
        <v>40338</v>
      </c>
      <c r="B7" s="85">
        <v>1.1603650518585527</v>
      </c>
      <c r="C7" s="85">
        <v>1.0932603517425632</v>
      </c>
      <c r="D7" s="85">
        <v>0.99937642139348049</v>
      </c>
      <c r="E7" s="85">
        <v>1.1801303056505517</v>
      </c>
      <c r="F7" s="85">
        <v>0.92555644965061479</v>
      </c>
      <c r="G7" s="351">
        <v>0.97621955747693634</v>
      </c>
    </row>
    <row r="8" spans="1:15" s="129" customFormat="1">
      <c r="A8" s="40">
        <v>40368</v>
      </c>
      <c r="B8" s="85">
        <v>0.61640760838706243</v>
      </c>
      <c r="C8" s="85">
        <v>0.56701528802454471</v>
      </c>
      <c r="D8" s="85">
        <v>0.50645155123979446</v>
      </c>
      <c r="E8" s="85">
        <v>0.63637663151646873</v>
      </c>
      <c r="F8" s="85">
        <v>0.4026618008335231</v>
      </c>
      <c r="G8" s="351">
        <v>0.49066502864132716</v>
      </c>
    </row>
    <row r="9" spans="1:15" s="129" customFormat="1">
      <c r="A9" s="40">
        <v>40399</v>
      </c>
      <c r="B9" s="85">
        <v>0.65869306527998184</v>
      </c>
      <c r="C9" s="85">
        <v>0.63801608323132397</v>
      </c>
      <c r="D9" s="85">
        <v>0.6250403505140415</v>
      </c>
      <c r="E9" s="85">
        <v>0.68196573747145017</v>
      </c>
      <c r="F9" s="85">
        <v>0.67591324680218778</v>
      </c>
      <c r="G9" s="351">
        <v>0.59178373175910159</v>
      </c>
    </row>
    <row r="10" spans="1:15" s="129" customFormat="1">
      <c r="A10" s="40">
        <v>40430</v>
      </c>
      <c r="B10" s="85">
        <v>0.76324508243751465</v>
      </c>
      <c r="C10" s="85">
        <v>0.72405908423333587</v>
      </c>
      <c r="D10" s="85">
        <v>0.6793479003108055</v>
      </c>
      <c r="E10" s="85">
        <v>0.77451284963643663</v>
      </c>
      <c r="F10" s="85">
        <v>0.78592721106355601</v>
      </c>
      <c r="G10" s="351">
        <v>0.67782346768951551</v>
      </c>
    </row>
    <row r="11" spans="1:15" s="129" customFormat="1">
      <c r="A11" s="40">
        <v>40460</v>
      </c>
      <c r="B11" s="85">
        <v>1.0749944915192169</v>
      </c>
      <c r="C11" s="85">
        <v>1.0201622820862937</v>
      </c>
      <c r="D11" s="85">
        <v>0.93725026772673325</v>
      </c>
      <c r="E11" s="85">
        <v>1.0869368319411825</v>
      </c>
      <c r="F11" s="85">
        <v>0.9225724357639119</v>
      </c>
      <c r="G11" s="351">
        <v>0.96226837089672845</v>
      </c>
    </row>
    <row r="12" spans="1:15" s="129" customFormat="1">
      <c r="A12" s="40">
        <v>40491</v>
      </c>
      <c r="B12" s="85">
        <v>1.2926316395363386</v>
      </c>
      <c r="C12" s="85">
        <v>1.2837380795777575</v>
      </c>
      <c r="D12" s="85">
        <v>1.2707488886960363</v>
      </c>
      <c r="E12" s="85">
        <v>1.2901667086554296</v>
      </c>
      <c r="F12" s="85">
        <v>1.5388990374014062</v>
      </c>
      <c r="G12" s="351">
        <v>1.279077198225187</v>
      </c>
    </row>
    <row r="13" spans="1:15" s="129" customFormat="1">
      <c r="A13" s="40">
        <v>40521</v>
      </c>
      <c r="B13" s="85">
        <v>0.90447260867781853</v>
      </c>
      <c r="C13" s="85">
        <v>0.96918410497785512</v>
      </c>
      <c r="D13" s="85">
        <v>1.0759061511878703</v>
      </c>
      <c r="E13" s="85">
        <v>0.92787296515997297</v>
      </c>
      <c r="F13" s="85">
        <v>1.3563891100880696</v>
      </c>
      <c r="G13" s="351">
        <v>1.0758728391689532</v>
      </c>
    </row>
    <row r="14" spans="1:15" ht="12.75" customHeight="1">
      <c r="A14" s="201">
        <v>40544</v>
      </c>
      <c r="B14" s="85">
        <v>1.131190174388564</v>
      </c>
      <c r="C14" s="85">
        <v>1.1257150306683472</v>
      </c>
      <c r="D14" s="85">
        <v>1.1131007093504417</v>
      </c>
      <c r="E14" s="85">
        <v>1.1739032961445253</v>
      </c>
      <c r="F14" s="85">
        <v>1.2121785706990154</v>
      </c>
      <c r="G14" s="351">
        <v>1.1437068330947435</v>
      </c>
    </row>
    <row r="15" spans="1:15">
      <c r="A15" s="201">
        <v>40575</v>
      </c>
      <c r="B15" s="85">
        <v>1.4829515096440833</v>
      </c>
      <c r="C15" s="85">
        <v>1.487259142361647</v>
      </c>
      <c r="D15" s="85">
        <v>1.4942629885517023</v>
      </c>
      <c r="E15" s="85">
        <v>1.5014769187758668</v>
      </c>
      <c r="F15" s="85">
        <v>1.697282379259452</v>
      </c>
      <c r="G15" s="351">
        <v>1.5245968078274275</v>
      </c>
    </row>
    <row r="16" spans="1:15">
      <c r="A16" s="201">
        <v>40603</v>
      </c>
      <c r="B16" s="85">
        <v>1.2726801608154634</v>
      </c>
      <c r="C16" s="85">
        <v>1.1982567622099749</v>
      </c>
      <c r="D16" s="85">
        <v>1.1224728773142969</v>
      </c>
      <c r="E16" s="85">
        <v>1.2526188307163983</v>
      </c>
      <c r="F16" s="85">
        <v>1.0847868906308302</v>
      </c>
      <c r="G16" s="351">
        <v>1.1494587417946638</v>
      </c>
    </row>
    <row r="17" spans="1:7">
      <c r="A17" s="201">
        <v>40634</v>
      </c>
      <c r="B17" s="85">
        <v>1.0509869195622259</v>
      </c>
      <c r="C17" s="85">
        <v>0.9708178083194845</v>
      </c>
      <c r="D17" s="85">
        <v>0.92655817605433832</v>
      </c>
      <c r="E17" s="85">
        <v>1.0436865745473192</v>
      </c>
      <c r="F17" s="85">
        <v>0.90674039526483996</v>
      </c>
      <c r="G17" s="351">
        <v>0.9437071944782488</v>
      </c>
    </row>
    <row r="18" spans="1:7">
      <c r="A18" s="201">
        <v>40664</v>
      </c>
      <c r="B18" s="85">
        <v>1.1294454984162576</v>
      </c>
      <c r="C18" s="85">
        <v>1.0901560911241293</v>
      </c>
      <c r="D18" s="85">
        <v>1.0498441104009464</v>
      </c>
      <c r="E18" s="85">
        <v>1.1330055445247649</v>
      </c>
      <c r="F18" s="85">
        <v>1.0631688203528948</v>
      </c>
      <c r="G18" s="351">
        <v>1.0620101021696871</v>
      </c>
    </row>
    <row r="19" spans="1:7">
      <c r="A19" s="201">
        <v>40695</v>
      </c>
      <c r="B19" s="85">
        <v>0.98387343217256862</v>
      </c>
      <c r="C19" s="85">
        <v>0.94704081299271237</v>
      </c>
      <c r="D19" s="85">
        <v>0.92506799808399143</v>
      </c>
      <c r="E19" s="85">
        <v>0.973964847212062</v>
      </c>
      <c r="F19" s="85">
        <v>0.88491181200568614</v>
      </c>
      <c r="G19" s="351">
        <v>0.92963241167095956</v>
      </c>
    </row>
    <row r="20" spans="1:7">
      <c r="A20" s="201">
        <v>40725</v>
      </c>
      <c r="B20" s="85">
        <v>0.97006066754418452</v>
      </c>
      <c r="C20" s="85">
        <v>0.93949670943929975</v>
      </c>
      <c r="D20" s="85">
        <v>0.88543660624193077</v>
      </c>
      <c r="E20" s="85">
        <v>0.98213307052678278</v>
      </c>
      <c r="F20" s="85">
        <v>0.97741526197651207</v>
      </c>
      <c r="G20" s="351">
        <v>0.90167881377934134</v>
      </c>
    </row>
    <row r="21" spans="1:7">
      <c r="A21" s="201">
        <v>40756</v>
      </c>
      <c r="B21" s="85">
        <v>1.5364203039138515</v>
      </c>
      <c r="C21" s="85">
        <v>1.4531531937288193</v>
      </c>
      <c r="D21" s="85">
        <v>1.4238815081874303</v>
      </c>
      <c r="E21" s="85">
        <v>1.5485403423847774</v>
      </c>
      <c r="F21" s="85">
        <v>1.2840948248025927</v>
      </c>
      <c r="G21" s="351">
        <v>1.4446220257168261</v>
      </c>
    </row>
    <row r="22" spans="1:7">
      <c r="A22" s="201">
        <v>40787</v>
      </c>
      <c r="B22" s="85">
        <v>1.632703575258694</v>
      </c>
      <c r="C22" s="85">
        <v>1.5300070163105548</v>
      </c>
      <c r="D22" s="85">
        <v>1.425190675750732</v>
      </c>
      <c r="E22" s="85">
        <v>1.6154232138361109</v>
      </c>
      <c r="F22" s="85">
        <v>1.3560079813699766</v>
      </c>
      <c r="G22" s="351">
        <v>1.4384571026512316</v>
      </c>
    </row>
    <row r="23" spans="1:7">
      <c r="A23" s="201">
        <v>40817</v>
      </c>
      <c r="B23" s="85">
        <v>1.5812933574971106</v>
      </c>
      <c r="C23" s="85">
        <v>1.4509165147449576</v>
      </c>
      <c r="D23" s="85">
        <v>1.3382350773016156</v>
      </c>
      <c r="E23" s="85">
        <v>1.5691797125757718</v>
      </c>
      <c r="F23" s="85">
        <v>1.2060039361587398</v>
      </c>
      <c r="G23" s="351">
        <v>1.3812693857618332</v>
      </c>
    </row>
    <row r="24" spans="1:7">
      <c r="A24" s="201">
        <v>40848</v>
      </c>
      <c r="B24" s="85">
        <v>1.2846524717169283</v>
      </c>
      <c r="C24" s="85">
        <v>1.2514200468261767</v>
      </c>
      <c r="D24" s="85">
        <v>1.1918195859769227</v>
      </c>
      <c r="E24" s="85">
        <v>1.2857514797992944</v>
      </c>
      <c r="F24" s="85">
        <v>1.2483380307135794</v>
      </c>
      <c r="G24" s="351">
        <v>1.2019365370359625</v>
      </c>
    </row>
    <row r="25" spans="1:7">
      <c r="A25" s="201">
        <v>40878</v>
      </c>
      <c r="B25" s="85">
        <v>1.5372871919353266</v>
      </c>
      <c r="C25" s="85">
        <v>1.4667905347918815</v>
      </c>
      <c r="D25" s="85">
        <v>1.3683652167198834</v>
      </c>
      <c r="E25" s="85">
        <v>1.5219624982866546</v>
      </c>
      <c r="F25" s="85">
        <v>1.3255250902663303</v>
      </c>
      <c r="G25" s="351">
        <v>1.3896408481204936</v>
      </c>
    </row>
    <row r="26" spans="1:7" ht="12.75" customHeight="1">
      <c r="A26" s="201">
        <v>40919</v>
      </c>
      <c r="B26" s="85">
        <v>1.08503942267912</v>
      </c>
      <c r="C26" s="85">
        <v>1.0980386735619301</v>
      </c>
      <c r="D26" s="85">
        <v>1.0552504645773</v>
      </c>
      <c r="E26" s="85">
        <v>1.1259634440518884</v>
      </c>
      <c r="F26" s="85">
        <v>1.1918540057997842</v>
      </c>
      <c r="G26" s="351">
        <v>1.0856850053461335</v>
      </c>
    </row>
    <row r="27" spans="1:7">
      <c r="A27" s="201">
        <v>40950</v>
      </c>
      <c r="B27" s="85">
        <v>1.0610580374002598</v>
      </c>
      <c r="C27" s="85">
        <v>1.2145892986273592</v>
      </c>
      <c r="D27" s="85">
        <v>1.2461942647441662</v>
      </c>
      <c r="E27" s="85">
        <v>1.1409932131146641</v>
      </c>
      <c r="F27" s="85">
        <v>1.7105735037008056</v>
      </c>
      <c r="G27" s="351">
        <v>1.2533136277892651</v>
      </c>
    </row>
    <row r="28" spans="1:7">
      <c r="A28" s="201">
        <v>40979</v>
      </c>
      <c r="B28" s="85">
        <v>1.2726965682075972</v>
      </c>
      <c r="C28" s="85">
        <v>1.3258850700888885</v>
      </c>
      <c r="D28" s="85">
        <v>1.2850151867464286</v>
      </c>
      <c r="E28" s="85">
        <v>1.328546609572911</v>
      </c>
      <c r="F28" s="85">
        <v>1.4893243386430632</v>
      </c>
      <c r="G28" s="351">
        <v>1.3149527742065077</v>
      </c>
    </row>
    <row r="29" spans="1:7">
      <c r="A29" s="201">
        <v>41011</v>
      </c>
      <c r="B29" s="85">
        <v>0.80410966729840216</v>
      </c>
      <c r="C29" s="85">
        <v>0.79912318745654576</v>
      </c>
      <c r="D29" s="85">
        <v>0.78679389395087374</v>
      </c>
      <c r="E29" s="85">
        <v>0.84037371271960071</v>
      </c>
      <c r="F29" s="85">
        <v>0.78434393864780039</v>
      </c>
      <c r="G29" s="351">
        <v>0.80226151959266279</v>
      </c>
    </row>
    <row r="30" spans="1:7">
      <c r="A30" s="201">
        <v>41041</v>
      </c>
      <c r="B30" s="85">
        <v>0.95828256800968692</v>
      </c>
      <c r="C30" s="85">
        <v>0.94571778841601728</v>
      </c>
      <c r="D30" s="85">
        <v>0.90040651025692364</v>
      </c>
      <c r="E30" s="85">
        <v>0.97962697040095603</v>
      </c>
      <c r="F30" s="85">
        <v>0.96481599283156338</v>
      </c>
      <c r="G30" s="351">
        <v>0.91905491667326222</v>
      </c>
    </row>
    <row r="31" spans="1:7">
      <c r="A31" s="201">
        <v>41072</v>
      </c>
      <c r="B31" s="85">
        <v>1.1184447330490117</v>
      </c>
      <c r="C31" s="85">
        <v>1.1283668813964787</v>
      </c>
      <c r="D31" s="85">
        <v>1.0415098306666928</v>
      </c>
      <c r="E31" s="85">
        <v>1.1360790913429053</v>
      </c>
      <c r="F31" s="85">
        <v>1.0003649089644291</v>
      </c>
      <c r="G31" s="351">
        <v>1.0447282775857867</v>
      </c>
    </row>
    <row r="32" spans="1:7">
      <c r="A32" s="201">
        <v>41102</v>
      </c>
      <c r="B32" s="85">
        <v>0.8734328369658021</v>
      </c>
      <c r="C32" s="85">
        <v>0.86065869640241843</v>
      </c>
      <c r="D32" s="85">
        <v>0.82758014067603558</v>
      </c>
      <c r="E32" s="85">
        <v>0.90731656562676377</v>
      </c>
      <c r="F32" s="85">
        <v>0.87323665796868488</v>
      </c>
      <c r="G32" s="351">
        <v>0.85766498356264254</v>
      </c>
    </row>
    <row r="33" spans="1:7">
      <c r="A33" s="201">
        <v>41133</v>
      </c>
      <c r="B33" s="85">
        <v>0.56484636641855901</v>
      </c>
      <c r="C33" s="85">
        <v>0.55213650653259494</v>
      </c>
      <c r="D33" s="85">
        <v>0.51462297666780232</v>
      </c>
      <c r="E33" s="85">
        <v>0.6203768515459881</v>
      </c>
      <c r="F33" s="85">
        <v>0.541746728444224</v>
      </c>
      <c r="G33" s="351">
        <v>0.54466153680117591</v>
      </c>
    </row>
    <row r="34" spans="1:7">
      <c r="A34" s="201">
        <v>41164</v>
      </c>
      <c r="B34" s="85">
        <v>0.90810669917112852</v>
      </c>
      <c r="C34" s="85">
        <v>0.87798081716243948</v>
      </c>
      <c r="D34" s="85">
        <v>0.78447458761582534</v>
      </c>
      <c r="E34" s="85">
        <v>0.954957599603245</v>
      </c>
      <c r="F34" s="85">
        <v>0.66852463782090443</v>
      </c>
      <c r="G34" s="351">
        <v>0.79781965111340991</v>
      </c>
    </row>
    <row r="35" spans="1:7">
      <c r="A35" s="201">
        <v>41194</v>
      </c>
      <c r="B35" s="85">
        <v>0.69418885750095438</v>
      </c>
      <c r="C35" s="85">
        <v>0.71692811993479999</v>
      </c>
      <c r="D35" s="85">
        <v>0.69496721233939551</v>
      </c>
      <c r="E35" s="85">
        <v>0.71077246060416521</v>
      </c>
      <c r="F35" s="85">
        <v>0.75773064726103068</v>
      </c>
      <c r="G35" s="351">
        <v>0.69921666588294695</v>
      </c>
    </row>
    <row r="36" spans="1:7">
      <c r="A36" s="201">
        <v>41225</v>
      </c>
      <c r="B36" s="85">
        <v>0.72205475453444146</v>
      </c>
      <c r="C36" s="85">
        <v>0.71915836706042968</v>
      </c>
      <c r="D36" s="85">
        <v>0.67909392083730302</v>
      </c>
      <c r="E36" s="85">
        <v>0.72848146113897094</v>
      </c>
      <c r="F36" s="85">
        <v>0.80680687288634079</v>
      </c>
      <c r="G36" s="351">
        <v>0.68204798055392013</v>
      </c>
    </row>
    <row r="37" spans="1:7">
      <c r="A37" s="201">
        <v>41255</v>
      </c>
      <c r="B37" s="85">
        <v>1.0579628338369462</v>
      </c>
      <c r="C37" s="85">
        <v>1.2260976020931442</v>
      </c>
      <c r="D37" s="85">
        <v>1.2378331983426258</v>
      </c>
      <c r="E37" s="85">
        <v>0.50351970537402935</v>
      </c>
      <c r="F37" s="85">
        <v>0.64608193258002311</v>
      </c>
      <c r="G37" s="351">
        <v>0.52314858640374617</v>
      </c>
    </row>
    <row r="38" spans="1:7">
      <c r="A38" s="201">
        <v>41286</v>
      </c>
      <c r="B38" s="85">
        <v>0.54885680619444643</v>
      </c>
      <c r="C38" s="85">
        <v>0.59697691771034722</v>
      </c>
      <c r="D38" s="85">
        <v>0.61918217419872701</v>
      </c>
      <c r="E38" s="85">
        <v>0.53612852860283811</v>
      </c>
      <c r="F38" s="85">
        <v>0.83538843698621335</v>
      </c>
      <c r="G38" s="351">
        <v>0.60390436108750289</v>
      </c>
    </row>
    <row r="39" spans="1:7">
      <c r="A39" s="201">
        <v>41317</v>
      </c>
      <c r="B39" s="85">
        <v>0.68510123256460853</v>
      </c>
      <c r="C39" s="85">
        <v>0.74017145792157646</v>
      </c>
      <c r="D39" s="85">
        <v>0.73846753524900066</v>
      </c>
      <c r="E39" s="85">
        <v>0.67734025549225174</v>
      </c>
      <c r="F39" s="85">
        <v>0.90204799695940863</v>
      </c>
      <c r="G39" s="351">
        <v>0.71767243095437527</v>
      </c>
    </row>
    <row r="40" spans="1:7">
      <c r="A40" s="201">
        <v>41346</v>
      </c>
      <c r="B40" s="85">
        <v>0.81688284423850432</v>
      </c>
      <c r="C40" s="85">
        <v>0.88916094877427443</v>
      </c>
      <c r="D40" s="85">
        <v>0.88619854519194252</v>
      </c>
      <c r="E40" s="85">
        <v>1.0847883454062983</v>
      </c>
      <c r="F40" s="85">
        <v>0.84442766467632979</v>
      </c>
      <c r="G40" s="351">
        <v>0.88870165312094129</v>
      </c>
    </row>
    <row r="41" spans="1:7">
      <c r="A41" s="201">
        <v>41365</v>
      </c>
      <c r="B41" s="85">
        <v>1.0271986625030407</v>
      </c>
      <c r="C41" s="85">
        <v>0.98368255239139835</v>
      </c>
      <c r="D41" s="85">
        <v>0.92042754905722668</v>
      </c>
      <c r="E41" s="85">
        <v>0.99</v>
      </c>
      <c r="F41" s="85">
        <v>0.9</v>
      </c>
      <c r="G41" s="351">
        <v>0.91</v>
      </c>
    </row>
    <row r="42" spans="1:7">
      <c r="A42" s="201">
        <v>41395</v>
      </c>
      <c r="B42" s="85">
        <v>1.1245998844007166</v>
      </c>
      <c r="C42" s="85">
        <v>1.1057940941739166</v>
      </c>
      <c r="D42" s="85">
        <v>1.0354133944905322</v>
      </c>
      <c r="E42" s="85">
        <v>1.1525201449294675</v>
      </c>
      <c r="F42" s="85">
        <v>0.926023490999344</v>
      </c>
      <c r="G42" s="351">
        <v>1.0686136808244775</v>
      </c>
    </row>
    <row r="43" spans="1:7">
      <c r="A43" s="201">
        <v>41426</v>
      </c>
      <c r="B43" s="85">
        <v>1.2390024553180869</v>
      </c>
      <c r="C43" s="85">
        <v>1.2307039929050481</v>
      </c>
      <c r="D43" s="85">
        <v>1.1770759092286178</v>
      </c>
      <c r="E43" s="85">
        <v>1.2390024553180869</v>
      </c>
      <c r="F43" s="85">
        <v>1.2307039929050481</v>
      </c>
      <c r="G43" s="351">
        <v>1.1770759092286178</v>
      </c>
    </row>
    <row r="44" spans="1:7">
      <c r="A44" s="201">
        <v>41456</v>
      </c>
      <c r="B44" s="85">
        <v>0.96745722734972817</v>
      </c>
      <c r="C44" s="85">
        <v>1.0777383956273368</v>
      </c>
      <c r="D44" s="85">
        <v>1.0241863264125861</v>
      </c>
      <c r="E44" s="85">
        <v>1.0271717420262463</v>
      </c>
      <c r="F44" s="85">
        <v>1.2029777090922671</v>
      </c>
      <c r="G44" s="351">
        <v>1.0056397953606044</v>
      </c>
    </row>
    <row r="45" spans="1:7">
      <c r="A45" s="201">
        <v>41487</v>
      </c>
      <c r="B45" s="85">
        <v>1.7053809142182548</v>
      </c>
      <c r="C45" s="85">
        <v>1.7532685744284386</v>
      </c>
      <c r="D45" s="85">
        <v>1.6493735339547146</v>
      </c>
      <c r="E45" s="85">
        <v>1.71434830307695</v>
      </c>
      <c r="F45" s="85">
        <v>1.7629994846861241</v>
      </c>
      <c r="G45" s="351">
        <v>1.6187435033509241</v>
      </c>
    </row>
    <row r="46" spans="1:7">
      <c r="A46" s="201">
        <v>41518</v>
      </c>
      <c r="B46" s="85">
        <v>1.8030826946891514</v>
      </c>
      <c r="C46" s="85">
        <v>1.7795941864172629</v>
      </c>
      <c r="D46" s="85">
        <v>1.6219789017374282</v>
      </c>
      <c r="E46" s="85">
        <v>1.9004919851344804</v>
      </c>
      <c r="F46" s="85">
        <v>1.5160057767256192</v>
      </c>
      <c r="G46" s="351">
        <v>1.6823592369552094</v>
      </c>
    </row>
    <row r="47" spans="1:7">
      <c r="A47" s="201">
        <v>41548</v>
      </c>
      <c r="B47" s="85">
        <v>0.84191394325747393</v>
      </c>
      <c r="C47" s="85">
        <v>0.87329332613153432</v>
      </c>
      <c r="D47" s="85">
        <v>0.80135312486588983</v>
      </c>
      <c r="E47" s="85">
        <v>0.90945047788235478</v>
      </c>
      <c r="F47" s="85">
        <v>0.86370534704731106</v>
      </c>
      <c r="G47" s="351">
        <v>0.82554097127590442</v>
      </c>
    </row>
    <row r="48" spans="1:7">
      <c r="A48" s="201">
        <v>41579</v>
      </c>
      <c r="B48" s="85">
        <v>1.0719117699812153</v>
      </c>
      <c r="C48" s="85">
        <v>1.0830471792588003</v>
      </c>
      <c r="D48" s="85">
        <v>0.99579413119809979</v>
      </c>
      <c r="E48" s="85">
        <v>1.1038606833801123</v>
      </c>
      <c r="F48" s="85">
        <v>1.015367002700462</v>
      </c>
      <c r="G48" s="351">
        <v>1.0131306062160259</v>
      </c>
    </row>
    <row r="49" spans="1:7">
      <c r="A49" s="201">
        <v>41609</v>
      </c>
      <c r="B49" s="85">
        <v>0.8052457767574801</v>
      </c>
      <c r="C49" s="85">
        <v>0.80095620692137492</v>
      </c>
      <c r="D49" s="85">
        <v>0.74016935572857179</v>
      </c>
      <c r="E49" s="85">
        <v>1.2454822611496614</v>
      </c>
      <c r="F49" s="85">
        <v>1.1865827623545977</v>
      </c>
      <c r="G49" s="351">
        <v>1.155997893092358</v>
      </c>
    </row>
    <row r="50" spans="1:7">
      <c r="A50" s="201">
        <v>41651</v>
      </c>
      <c r="B50" s="85">
        <v>0.79690674417648133</v>
      </c>
      <c r="C50" s="85">
        <v>0.8160349218866414</v>
      </c>
      <c r="D50" s="85">
        <v>0.80835911857156995</v>
      </c>
      <c r="E50" s="85">
        <v>0.78566022458126794</v>
      </c>
      <c r="F50" s="85">
        <v>1.121517656952707</v>
      </c>
      <c r="G50" s="351">
        <v>0.80596863046662626</v>
      </c>
    </row>
    <row r="51" spans="1:7">
      <c r="A51" s="201">
        <v>41682</v>
      </c>
      <c r="B51" s="85">
        <v>0.67673321751723992</v>
      </c>
      <c r="C51" s="85">
        <v>0.65913892962514342</v>
      </c>
      <c r="D51" s="85">
        <v>0.60525544068460346</v>
      </c>
      <c r="E51" s="85">
        <v>0.70487422869530003</v>
      </c>
      <c r="F51" s="85">
        <v>0.63233278592143494</v>
      </c>
      <c r="G51" s="351">
        <v>0.64032927349431357</v>
      </c>
    </row>
    <row r="52" spans="1:7">
      <c r="A52" s="201">
        <v>41711</v>
      </c>
      <c r="B52" s="85">
        <v>0.65711890309504872</v>
      </c>
      <c r="C52" s="85">
        <v>0.66197328431537505</v>
      </c>
      <c r="D52" s="85">
        <v>0.58541389238225383</v>
      </c>
      <c r="E52" s="85">
        <v>0.67673321751723992</v>
      </c>
      <c r="F52" s="85">
        <v>0.65913892962514342</v>
      </c>
      <c r="G52" s="351">
        <v>0.60525544068460346</v>
      </c>
    </row>
    <row r="53" spans="1:7">
      <c r="A53" s="201">
        <v>41730</v>
      </c>
      <c r="B53" s="85">
        <v>0.73332843930779235</v>
      </c>
      <c r="C53" s="85">
        <v>0.72389920484381931</v>
      </c>
      <c r="D53" s="85">
        <v>0.70020052676452038</v>
      </c>
      <c r="E53" s="85">
        <v>0.68471261314750886</v>
      </c>
      <c r="F53" s="85">
        <v>0.94711812111093141</v>
      </c>
      <c r="G53" s="351">
        <v>0.69768663797680475</v>
      </c>
    </row>
    <row r="54" spans="1:7">
      <c r="A54" s="201">
        <v>41760</v>
      </c>
      <c r="B54" s="85">
        <v>0.89223989588341235</v>
      </c>
      <c r="C54" s="85">
        <v>0.91672562880321073</v>
      </c>
      <c r="D54" s="85">
        <v>0.8751494643800708</v>
      </c>
      <c r="E54" s="85">
        <v>0.96126248760167721</v>
      </c>
      <c r="F54" s="85">
        <v>1.4048333702526186</v>
      </c>
      <c r="G54" s="351">
        <v>0.9610413362603325</v>
      </c>
    </row>
    <row r="55" spans="1:7">
      <c r="A55" s="201">
        <v>41791</v>
      </c>
      <c r="B55" s="85">
        <v>0.88897693921105458</v>
      </c>
      <c r="C55" s="85">
        <v>0.92342331787877618</v>
      </c>
      <c r="D55" s="85">
        <v>0.89536962357610139</v>
      </c>
      <c r="E55" s="85">
        <v>0.87225846517480832</v>
      </c>
      <c r="F55" s="85">
        <v>1.2245332328153724</v>
      </c>
      <c r="G55" s="351">
        <v>0.90116549614359009</v>
      </c>
    </row>
    <row r="56" spans="1:7">
      <c r="A56" s="201">
        <v>41821</v>
      </c>
      <c r="B56" s="85">
        <v>0.82189527034363752</v>
      </c>
      <c r="C56" s="85">
        <v>0.92180917828159137</v>
      </c>
      <c r="D56" s="85">
        <v>0.91249608488478828</v>
      </c>
      <c r="E56" s="85">
        <v>0.81450918781451087</v>
      </c>
      <c r="F56" s="85">
        <v>1.3986937905690742</v>
      </c>
      <c r="G56" s="351">
        <v>0.93504946236205799</v>
      </c>
    </row>
    <row r="57" spans="1:7">
      <c r="A57" s="201">
        <v>41852</v>
      </c>
      <c r="B57" s="85">
        <v>0.76047082916425846</v>
      </c>
      <c r="C57" s="85">
        <v>0.77117562093281711</v>
      </c>
      <c r="D57" s="85">
        <v>0.76540234129261042</v>
      </c>
      <c r="E57" s="85">
        <v>0.62</v>
      </c>
      <c r="F57" s="85">
        <v>0.85</v>
      </c>
      <c r="G57" s="351">
        <v>0.66</v>
      </c>
    </row>
    <row r="58" spans="1:7">
      <c r="A58" s="201">
        <v>41883</v>
      </c>
      <c r="B58" s="85">
        <v>0.79</v>
      </c>
      <c r="C58" s="85">
        <v>0.88</v>
      </c>
      <c r="D58" s="85">
        <v>0.91</v>
      </c>
      <c r="E58" s="85">
        <v>0.76071548192097571</v>
      </c>
      <c r="F58" s="85">
        <v>1.1465065922327089</v>
      </c>
      <c r="G58" s="351">
        <v>0.86151921702938916</v>
      </c>
    </row>
    <row r="59" spans="1:7">
      <c r="A59" s="201">
        <v>41913</v>
      </c>
      <c r="B59" s="85">
        <v>0.91</v>
      </c>
      <c r="C59" s="85">
        <v>0.97</v>
      </c>
      <c r="D59" s="85">
        <v>0.96</v>
      </c>
      <c r="E59" s="85">
        <v>0.9</v>
      </c>
      <c r="F59" s="85">
        <v>1.2</v>
      </c>
      <c r="G59" s="351">
        <v>0.94</v>
      </c>
    </row>
    <row r="60" spans="1:7">
      <c r="A60" s="201">
        <v>41944</v>
      </c>
      <c r="B60" s="85">
        <v>0.40621374099171353</v>
      </c>
      <c r="C60" s="85">
        <v>0.47477095991682128</v>
      </c>
      <c r="D60" s="85">
        <v>0.45344632392082995</v>
      </c>
      <c r="E60" s="85">
        <v>0.44</v>
      </c>
      <c r="F60" s="85">
        <v>0.66</v>
      </c>
      <c r="G60" s="351">
        <v>0.46</v>
      </c>
    </row>
    <row r="61" spans="1:7">
      <c r="A61" s="201">
        <v>41974</v>
      </c>
      <c r="B61" s="85">
        <v>0.85</v>
      </c>
      <c r="C61" s="85">
        <v>0.87</v>
      </c>
      <c r="D61" s="85">
        <v>0.91</v>
      </c>
      <c r="E61" s="85">
        <v>0.81308453515159529</v>
      </c>
      <c r="F61" s="85">
        <v>1.2291225221346813</v>
      </c>
      <c r="G61" s="351">
        <v>0.89950999359036055</v>
      </c>
    </row>
    <row r="62" spans="1:7">
      <c r="A62" s="201">
        <v>42005</v>
      </c>
      <c r="B62" s="85">
        <v>1.1979050352886111</v>
      </c>
      <c r="C62" s="85">
        <v>1.0886074862773549</v>
      </c>
      <c r="D62" s="85">
        <v>1.0081065739444675</v>
      </c>
      <c r="E62" s="85">
        <v>1.1314591391397455</v>
      </c>
      <c r="F62" s="85">
        <v>0.88818828353686563</v>
      </c>
      <c r="G62" s="351">
        <v>1.0126217851026156</v>
      </c>
    </row>
    <row r="63" spans="1:7">
      <c r="A63" s="201">
        <v>42036</v>
      </c>
      <c r="B63" s="85">
        <v>0.80332369713962626</v>
      </c>
      <c r="C63" s="85">
        <v>0.81921458409345715</v>
      </c>
      <c r="D63" s="85">
        <v>0.81354056453626467</v>
      </c>
      <c r="E63" s="85">
        <v>0.79011983127817642</v>
      </c>
      <c r="F63" s="85">
        <v>1.0068269458422594</v>
      </c>
      <c r="G63" s="351">
        <v>0.80272096702892315</v>
      </c>
    </row>
    <row r="64" spans="1:7">
      <c r="A64" s="201">
        <v>42064</v>
      </c>
      <c r="B64" s="85">
        <v>0.99</v>
      </c>
      <c r="C64" s="85">
        <v>0.98</v>
      </c>
      <c r="D64" s="85">
        <v>0.95</v>
      </c>
      <c r="E64" s="85">
        <v>0.90777004173881803</v>
      </c>
      <c r="F64" s="85">
        <v>0.9580683379396665</v>
      </c>
      <c r="G64" s="351">
        <v>0.88182298980718032</v>
      </c>
    </row>
    <row r="65" spans="1:7">
      <c r="A65" s="201">
        <v>42095</v>
      </c>
      <c r="B65" s="85">
        <v>0.86406976193419049</v>
      </c>
      <c r="C65" s="85">
        <v>0.90144554161525037</v>
      </c>
      <c r="D65" s="85">
        <v>0.94514745517447696</v>
      </c>
      <c r="E65" s="85">
        <v>0.79211911444447158</v>
      </c>
      <c r="F65" s="85">
        <v>1.0210069896717637</v>
      </c>
      <c r="G65" s="351">
        <v>0.84629491815676872</v>
      </c>
    </row>
    <row r="66" spans="1:7">
      <c r="A66" s="201">
        <v>42125</v>
      </c>
      <c r="B66" s="85">
        <v>1.0606228382650027</v>
      </c>
      <c r="C66" s="85">
        <v>1.0867201450314374</v>
      </c>
      <c r="D66" s="85">
        <v>1.0858547340617852</v>
      </c>
      <c r="E66" s="85">
        <v>1.1499987072982829</v>
      </c>
      <c r="F66" s="85">
        <v>1.4503290685965349</v>
      </c>
      <c r="G66" s="351">
        <v>1.1393954640729707</v>
      </c>
    </row>
    <row r="67" spans="1:7">
      <c r="A67" s="201">
        <v>42156</v>
      </c>
      <c r="B67" s="85">
        <v>1.0164998245556678</v>
      </c>
      <c r="C67" s="85">
        <v>1.0361468244051777</v>
      </c>
      <c r="D67" s="85">
        <v>1.0337387691978033</v>
      </c>
      <c r="E67" s="85">
        <v>0.93</v>
      </c>
      <c r="F67" s="85">
        <v>0.96160419492162208</v>
      </c>
      <c r="G67" s="351">
        <v>0.94411892014001397</v>
      </c>
    </row>
    <row r="68" spans="1:7">
      <c r="A68" s="201">
        <v>42186</v>
      </c>
      <c r="B68" s="85">
        <v>0.87961384650772734</v>
      </c>
      <c r="C68" s="85">
        <v>0.98661562787917445</v>
      </c>
      <c r="D68" s="85">
        <v>0.97799972044650074</v>
      </c>
      <c r="E68" s="85">
        <v>0.82905396603750137</v>
      </c>
      <c r="F68" s="85">
        <v>0.7760606624138886</v>
      </c>
      <c r="G68" s="351">
        <v>0.78302470536792657</v>
      </c>
    </row>
    <row r="69" spans="1:7">
      <c r="A69" s="201">
        <v>42217</v>
      </c>
      <c r="B69" s="85">
        <v>1.6125509241436842</v>
      </c>
      <c r="C69" s="85">
        <v>1.7185039897378063</v>
      </c>
      <c r="D69" s="85">
        <v>1.7931802571587181</v>
      </c>
      <c r="E69" s="85">
        <v>1.5394430854395764</v>
      </c>
      <c r="F69" s="85">
        <v>2.1564039951731457</v>
      </c>
      <c r="G69" s="351">
        <v>1.7106403039535805</v>
      </c>
    </row>
    <row r="70" spans="1:7">
      <c r="A70" s="201">
        <v>42248</v>
      </c>
      <c r="B70" s="85">
        <v>1.2730433818637878</v>
      </c>
      <c r="C70" s="85">
        <v>1.2847183302619869</v>
      </c>
      <c r="D70" s="85">
        <v>1.2177169808015011</v>
      </c>
      <c r="E70" s="85">
        <v>1.1293562942117668</v>
      </c>
      <c r="F70" s="85">
        <v>1.1538036038683757</v>
      </c>
      <c r="G70" s="351">
        <v>1.0693153465584573</v>
      </c>
    </row>
    <row r="71" spans="1:7">
      <c r="A71" s="201">
        <v>42278</v>
      </c>
      <c r="B71" s="85">
        <v>0.5394975750481027</v>
      </c>
      <c r="C71" s="85">
        <v>0.5774079345001939</v>
      </c>
      <c r="D71" s="85">
        <v>0.61953247655318289</v>
      </c>
      <c r="E71" s="85">
        <v>0.68830290347419798</v>
      </c>
      <c r="F71" s="85">
        <v>0.60348810592492041</v>
      </c>
      <c r="G71" s="351">
        <v>0.61240044270375027</v>
      </c>
    </row>
    <row r="72" spans="1:7">
      <c r="A72" s="201">
        <v>42309</v>
      </c>
      <c r="B72" s="85">
        <v>0.48559089046418413</v>
      </c>
      <c r="C72" s="85">
        <v>0.77702391838790252</v>
      </c>
      <c r="D72" s="85">
        <v>0.71664033990492382</v>
      </c>
      <c r="E72" s="85">
        <v>0.74337913476038753</v>
      </c>
      <c r="F72" s="85">
        <v>0.77921594042389997</v>
      </c>
      <c r="G72" s="351">
        <v>0.70762879048725302</v>
      </c>
    </row>
    <row r="73" spans="1:7">
      <c r="A73" s="201">
        <v>42339</v>
      </c>
      <c r="B73" s="85">
        <v>0.76597252303695829</v>
      </c>
      <c r="C73" s="85">
        <v>0.75825966430677127</v>
      </c>
      <c r="D73" s="85">
        <v>0.73710604948802505</v>
      </c>
      <c r="E73" s="85">
        <v>0.77</v>
      </c>
      <c r="F73" s="85">
        <v>0.72</v>
      </c>
      <c r="G73" s="351">
        <v>0.77</v>
      </c>
    </row>
    <row r="74" spans="1:7" ht="23.25" customHeight="1">
      <c r="A74" s="937" t="s">
        <v>563</v>
      </c>
      <c r="B74" s="937"/>
      <c r="C74" s="937"/>
      <c r="D74" s="937"/>
      <c r="E74" s="937"/>
      <c r="F74" s="937"/>
      <c r="G74" s="937"/>
    </row>
    <row r="75" spans="1:7">
      <c r="A75" s="298" t="s">
        <v>174</v>
      </c>
      <c r="B75" s="341"/>
      <c r="C75" s="129"/>
      <c r="D75" s="129"/>
      <c r="E75" s="341"/>
      <c r="F75" s="341"/>
      <c r="G75" s="341"/>
    </row>
    <row r="76" spans="1:7" ht="15.75">
      <c r="A76" s="183"/>
      <c r="B76" s="341"/>
      <c r="C76" s="129"/>
      <c r="D76" s="129"/>
      <c r="E76" s="341"/>
      <c r="F76" s="341"/>
      <c r="G76" s="341"/>
    </row>
    <row r="77" spans="1:7">
      <c r="A77" s="137"/>
      <c r="B77" s="341"/>
      <c r="C77" s="129"/>
      <c r="D77" s="129"/>
      <c r="E77" s="341"/>
      <c r="F77" s="341"/>
      <c r="G77" s="341"/>
    </row>
    <row r="78" spans="1:7">
      <c r="A78" s="137"/>
      <c r="B78" s="341"/>
      <c r="C78" s="129"/>
      <c r="D78" s="129"/>
      <c r="E78" s="341"/>
      <c r="F78" s="341"/>
      <c r="G78" s="341"/>
    </row>
    <row r="79" spans="1:7">
      <c r="A79" s="137"/>
      <c r="B79" s="341"/>
      <c r="C79" s="341"/>
      <c r="D79" s="341"/>
      <c r="E79" s="341"/>
      <c r="F79" s="341"/>
      <c r="G79" s="341"/>
    </row>
    <row r="80" spans="1:7">
      <c r="A80" s="137"/>
      <c r="B80" s="341"/>
      <c r="C80" s="341"/>
      <c r="D80" s="341"/>
      <c r="E80" s="341"/>
      <c r="F80" s="341"/>
      <c r="G80" s="341"/>
    </row>
    <row r="81" spans="1:7">
      <c r="A81" s="137"/>
      <c r="B81" s="341"/>
      <c r="C81" s="341"/>
      <c r="D81" s="341"/>
      <c r="E81" s="341"/>
      <c r="F81" s="341"/>
      <c r="G81" s="341"/>
    </row>
    <row r="82" spans="1:7">
      <c r="A82" s="137"/>
      <c r="B82" s="341"/>
      <c r="C82" s="341"/>
      <c r="D82" s="341"/>
      <c r="E82" s="341"/>
      <c r="F82" s="341"/>
      <c r="G82" s="341"/>
    </row>
    <row r="83" spans="1:7">
      <c r="A83" s="137"/>
      <c r="B83" s="341"/>
      <c r="C83" s="341"/>
      <c r="D83" s="341"/>
      <c r="E83" s="341"/>
      <c r="F83" s="341"/>
      <c r="G83" s="341"/>
    </row>
    <row r="84" spans="1:7">
      <c r="A84" s="137"/>
      <c r="B84" s="341"/>
      <c r="C84" s="341"/>
      <c r="D84" s="341"/>
      <c r="E84" s="341"/>
      <c r="F84" s="341"/>
      <c r="G84" s="341"/>
    </row>
    <row r="85" spans="1:7">
      <c r="A85" s="137"/>
      <c r="B85" s="341"/>
      <c r="C85" s="341"/>
      <c r="D85" s="341"/>
      <c r="E85" s="341"/>
      <c r="F85" s="341"/>
      <c r="G85" s="341"/>
    </row>
    <row r="86" spans="1:7">
      <c r="A86" s="137"/>
      <c r="B86" s="341"/>
      <c r="C86" s="341"/>
      <c r="D86" s="341"/>
      <c r="E86" s="341"/>
      <c r="F86" s="341"/>
      <c r="G86" s="341"/>
    </row>
    <row r="87" spans="1:7">
      <c r="A87" s="137"/>
      <c r="B87" s="341"/>
      <c r="C87" s="341"/>
      <c r="D87" s="341"/>
      <c r="E87" s="341"/>
      <c r="F87" s="341"/>
      <c r="G87" s="341"/>
    </row>
    <row r="88" spans="1:7">
      <c r="A88" s="137"/>
      <c r="B88" s="341"/>
      <c r="C88" s="341"/>
      <c r="D88" s="341"/>
      <c r="E88" s="341"/>
      <c r="F88" s="341"/>
      <c r="G88" s="341"/>
    </row>
    <row r="89" spans="1:7">
      <c r="A89" s="137"/>
      <c r="B89" s="341"/>
      <c r="C89" s="341"/>
      <c r="D89" s="341"/>
      <c r="E89" s="341"/>
      <c r="F89" s="341"/>
      <c r="G89" s="341"/>
    </row>
    <row r="90" spans="1:7">
      <c r="A90" s="137"/>
      <c r="B90" s="341"/>
      <c r="C90" s="341"/>
      <c r="D90" s="341"/>
      <c r="E90" s="341"/>
      <c r="F90" s="341"/>
      <c r="G90" s="341"/>
    </row>
    <row r="91" spans="1:7">
      <c r="A91" s="137"/>
      <c r="B91" s="341"/>
      <c r="C91" s="341"/>
      <c r="D91" s="341"/>
      <c r="E91" s="341"/>
      <c r="F91" s="341"/>
      <c r="G91" s="341"/>
    </row>
    <row r="92" spans="1:7" ht="19.5" customHeight="1">
      <c r="B92" s="340"/>
      <c r="C92" s="340"/>
      <c r="D92" s="340"/>
      <c r="E92" s="340"/>
      <c r="F92" s="340"/>
      <c r="G92" s="340"/>
    </row>
    <row r="93" spans="1:7">
      <c r="B93" s="131"/>
      <c r="C93" s="130"/>
      <c r="D93" s="130"/>
      <c r="E93" s="130"/>
      <c r="F93" s="130"/>
      <c r="G93" s="130"/>
    </row>
    <row r="94" spans="1:7">
      <c r="A94" s="137"/>
      <c r="B94" s="130"/>
      <c r="C94" s="130"/>
      <c r="D94" s="130"/>
      <c r="E94" s="130"/>
      <c r="F94" s="130"/>
      <c r="G94" s="130"/>
    </row>
    <row r="95" spans="1:7">
      <c r="A95" s="137"/>
      <c r="B95" s="130"/>
      <c r="C95" s="130"/>
      <c r="D95" s="130"/>
      <c r="E95" s="130"/>
      <c r="F95" s="130"/>
      <c r="G95" s="130"/>
    </row>
    <row r="96" spans="1:7">
      <c r="A96" s="137"/>
      <c r="B96" s="130"/>
      <c r="C96" s="130"/>
      <c r="D96" s="130"/>
      <c r="E96" s="130"/>
      <c r="F96" s="130"/>
      <c r="G96" s="130"/>
    </row>
    <row r="97" spans="1:7">
      <c r="A97" s="137"/>
      <c r="B97" s="130"/>
      <c r="C97" s="130"/>
      <c r="D97" s="130"/>
      <c r="E97" s="130"/>
      <c r="F97" s="130"/>
      <c r="G97" s="130"/>
    </row>
    <row r="98" spans="1:7">
      <c r="A98" s="137"/>
      <c r="B98" s="130"/>
      <c r="C98" s="130"/>
      <c r="D98" s="130"/>
      <c r="E98" s="130"/>
      <c r="F98" s="130"/>
      <c r="G98" s="130"/>
    </row>
    <row r="99" spans="1:7">
      <c r="A99" s="137"/>
      <c r="B99" s="130"/>
      <c r="C99" s="130"/>
      <c r="D99" s="130"/>
      <c r="E99" s="130"/>
      <c r="F99" s="130"/>
      <c r="G99" s="130"/>
    </row>
    <row r="100" spans="1:7">
      <c r="A100" s="137"/>
      <c r="B100" s="130"/>
      <c r="C100" s="130"/>
      <c r="D100" s="130"/>
      <c r="E100" s="130"/>
      <c r="F100" s="130"/>
      <c r="G100" s="130"/>
    </row>
    <row r="101" spans="1:7">
      <c r="A101" s="137"/>
      <c r="B101" s="130"/>
      <c r="C101" s="130"/>
      <c r="D101" s="130"/>
      <c r="E101" s="130"/>
      <c r="F101" s="130"/>
      <c r="G101" s="130"/>
    </row>
    <row r="102" spans="1:7">
      <c r="A102" s="137"/>
      <c r="B102" s="130"/>
      <c r="C102" s="130"/>
      <c r="D102" s="130"/>
      <c r="E102" s="130"/>
      <c r="F102" s="130"/>
      <c r="G102" s="130"/>
    </row>
    <row r="103" spans="1:7">
      <c r="A103" s="137"/>
      <c r="B103" s="130"/>
      <c r="C103" s="130"/>
      <c r="D103" s="130"/>
      <c r="E103" s="130"/>
      <c r="F103" s="130"/>
      <c r="G103" s="130"/>
    </row>
    <row r="104" spans="1:7">
      <c r="A104" s="137"/>
      <c r="B104" s="130"/>
      <c r="C104" s="130"/>
      <c r="D104" s="130"/>
      <c r="E104" s="130"/>
      <c r="F104" s="130"/>
      <c r="G104" s="130"/>
    </row>
    <row r="105" spans="1:7">
      <c r="A105" s="137"/>
      <c r="B105" s="130"/>
      <c r="C105" s="130"/>
      <c r="D105" s="130"/>
      <c r="E105" s="130"/>
      <c r="F105" s="130"/>
      <c r="G105" s="130"/>
    </row>
    <row r="106" spans="1:7">
      <c r="A106" s="137"/>
      <c r="B106" s="130"/>
      <c r="C106" s="130"/>
      <c r="D106" s="130"/>
      <c r="E106" s="130"/>
      <c r="F106" s="130"/>
      <c r="G106" s="130"/>
    </row>
    <row r="107" spans="1:7">
      <c r="A107" s="137"/>
      <c r="B107" s="130"/>
      <c r="C107" s="130"/>
      <c r="D107" s="130"/>
      <c r="E107" s="130"/>
      <c r="F107" s="130"/>
      <c r="G107" s="130"/>
    </row>
    <row r="108" spans="1:7">
      <c r="A108" s="137"/>
      <c r="B108" s="130"/>
      <c r="C108" s="130"/>
      <c r="D108" s="130"/>
      <c r="E108" s="130"/>
      <c r="F108" s="130"/>
      <c r="G108" s="130"/>
    </row>
    <row r="109" spans="1:7">
      <c r="A109" s="137"/>
      <c r="B109" s="130"/>
      <c r="C109" s="130"/>
      <c r="D109" s="130"/>
      <c r="E109" s="130"/>
      <c r="F109" s="130"/>
      <c r="G109" s="130"/>
    </row>
    <row r="110" spans="1:7">
      <c r="A110" s="137"/>
      <c r="B110" s="130"/>
      <c r="C110" s="130"/>
      <c r="D110" s="130"/>
      <c r="E110" s="130"/>
      <c r="F110" s="130"/>
      <c r="G110" s="130"/>
    </row>
    <row r="111" spans="1:7">
      <c r="A111" s="137"/>
      <c r="B111" s="130"/>
      <c r="C111" s="130"/>
      <c r="D111" s="130"/>
      <c r="E111" s="130"/>
      <c r="F111" s="130"/>
      <c r="G111" s="130"/>
    </row>
    <row r="112" spans="1:7">
      <c r="A112" s="137"/>
      <c r="B112" s="130"/>
      <c r="C112" s="130"/>
      <c r="D112" s="130"/>
      <c r="E112" s="130"/>
      <c r="F112" s="130"/>
      <c r="G112" s="130"/>
    </row>
    <row r="113" spans="1:7">
      <c r="A113" s="137"/>
      <c r="B113" s="130"/>
      <c r="C113" s="130"/>
      <c r="D113" s="130"/>
      <c r="E113" s="130"/>
      <c r="F113" s="130"/>
      <c r="G113" s="130"/>
    </row>
    <row r="114" spans="1:7">
      <c r="A114" s="137"/>
      <c r="B114" s="130"/>
      <c r="C114" s="130"/>
      <c r="D114" s="130"/>
      <c r="E114" s="130"/>
      <c r="F114" s="130"/>
      <c r="G114" s="130"/>
    </row>
    <row r="115" spans="1:7">
      <c r="A115" s="137"/>
      <c r="B115" s="130"/>
      <c r="C115" s="130"/>
      <c r="D115" s="130"/>
      <c r="E115" s="130"/>
      <c r="F115" s="130"/>
      <c r="G115" s="130"/>
    </row>
    <row r="116" spans="1:7">
      <c r="A116" s="137"/>
      <c r="B116" s="130"/>
      <c r="C116" s="130"/>
      <c r="D116" s="130"/>
      <c r="E116" s="130"/>
      <c r="F116" s="130"/>
      <c r="G116" s="130"/>
    </row>
    <row r="117" spans="1:7">
      <c r="A117" s="137"/>
      <c r="B117" s="130"/>
      <c r="C117" s="130"/>
      <c r="D117" s="130"/>
      <c r="E117" s="130"/>
      <c r="F117" s="130"/>
      <c r="G117" s="130"/>
    </row>
    <row r="118" spans="1:7">
      <c r="A118" s="137"/>
      <c r="B118" s="130"/>
      <c r="C118" s="130"/>
      <c r="D118" s="130"/>
      <c r="E118" s="130"/>
      <c r="F118" s="130"/>
      <c r="G118" s="130"/>
    </row>
    <row r="119" spans="1:7">
      <c r="A119" s="137"/>
      <c r="B119" s="130"/>
      <c r="C119" s="130"/>
      <c r="D119" s="130"/>
      <c r="E119" s="130"/>
      <c r="F119" s="130"/>
      <c r="G119" s="130"/>
    </row>
    <row r="120" spans="1:7">
      <c r="A120" s="137"/>
      <c r="B120" s="130"/>
      <c r="C120" s="130"/>
      <c r="D120" s="130"/>
      <c r="E120" s="130"/>
      <c r="F120" s="130"/>
      <c r="G120" s="130"/>
    </row>
    <row r="121" spans="1:7">
      <c r="A121" s="137"/>
      <c r="B121" s="130"/>
      <c r="C121" s="130"/>
      <c r="D121" s="130"/>
      <c r="E121" s="130"/>
      <c r="F121" s="130"/>
      <c r="G121" s="130"/>
    </row>
    <row r="122" spans="1:7">
      <c r="A122" s="137"/>
      <c r="B122" s="130"/>
      <c r="C122" s="130"/>
      <c r="D122" s="130"/>
      <c r="E122" s="130"/>
      <c r="F122" s="130"/>
      <c r="G122" s="130"/>
    </row>
    <row r="123" spans="1:7">
      <c r="A123" s="137"/>
      <c r="B123" s="130"/>
      <c r="C123" s="130"/>
      <c r="D123" s="130"/>
      <c r="E123" s="130"/>
      <c r="F123" s="130"/>
      <c r="G123" s="130"/>
    </row>
    <row r="124" spans="1:7">
      <c r="A124" s="137"/>
      <c r="B124" s="130"/>
      <c r="C124" s="130"/>
      <c r="D124" s="130"/>
      <c r="E124" s="130"/>
      <c r="F124" s="130"/>
      <c r="G124" s="130"/>
    </row>
    <row r="125" spans="1:7">
      <c r="A125" s="137"/>
      <c r="B125" s="130"/>
      <c r="C125" s="130"/>
      <c r="D125" s="130"/>
      <c r="E125" s="130"/>
      <c r="F125" s="130"/>
      <c r="G125" s="130"/>
    </row>
    <row r="126" spans="1:7">
      <c r="A126" s="137"/>
      <c r="B126" s="130"/>
      <c r="C126" s="130"/>
      <c r="D126" s="130"/>
      <c r="E126" s="130"/>
      <c r="F126" s="130"/>
      <c r="G126" s="130"/>
    </row>
    <row r="127" spans="1:7">
      <c r="A127" s="137"/>
      <c r="B127" s="130"/>
      <c r="C127" s="130"/>
      <c r="D127" s="130"/>
      <c r="E127" s="130"/>
      <c r="F127" s="130"/>
      <c r="G127" s="130"/>
    </row>
    <row r="128" spans="1:7">
      <c r="A128" s="137"/>
      <c r="B128" s="130"/>
      <c r="C128" s="130"/>
      <c r="D128" s="130"/>
      <c r="E128" s="130"/>
      <c r="F128" s="130"/>
      <c r="G128" s="130"/>
    </row>
    <row r="129" spans="1:7">
      <c r="A129" s="137"/>
      <c r="B129" s="130"/>
      <c r="C129" s="130"/>
      <c r="D129" s="130"/>
      <c r="E129" s="130"/>
      <c r="F129" s="130"/>
      <c r="G129" s="130"/>
    </row>
    <row r="130" spans="1:7">
      <c r="A130" s="137"/>
      <c r="B130" s="130"/>
      <c r="C130" s="130"/>
      <c r="D130" s="130"/>
      <c r="E130" s="130"/>
      <c r="F130" s="130"/>
      <c r="G130" s="130"/>
    </row>
    <row r="131" spans="1:7">
      <c r="A131" s="137"/>
      <c r="B131" s="130"/>
      <c r="C131" s="130"/>
      <c r="D131" s="130"/>
      <c r="E131" s="130"/>
      <c r="F131" s="130"/>
      <c r="G131" s="130"/>
    </row>
    <row r="132" spans="1:7">
      <c r="A132" s="137"/>
      <c r="B132" s="130"/>
      <c r="C132" s="130"/>
      <c r="D132" s="130"/>
      <c r="E132" s="130"/>
      <c r="F132" s="130"/>
      <c r="G132" s="130"/>
    </row>
    <row r="133" spans="1:7">
      <c r="A133" s="137"/>
      <c r="B133" s="130"/>
      <c r="C133" s="130"/>
      <c r="D133" s="130"/>
      <c r="E133" s="130"/>
      <c r="F133" s="130"/>
      <c r="G133" s="130"/>
    </row>
    <row r="134" spans="1:7">
      <c r="A134" s="137"/>
      <c r="B134" s="130"/>
      <c r="C134" s="130"/>
      <c r="D134" s="130"/>
      <c r="E134" s="130"/>
      <c r="F134" s="130"/>
      <c r="G134" s="130"/>
    </row>
    <row r="135" spans="1:7">
      <c r="A135" s="137"/>
      <c r="B135" s="130"/>
      <c r="C135" s="130"/>
      <c r="D135" s="130"/>
      <c r="E135" s="130"/>
      <c r="F135" s="130"/>
      <c r="G135" s="130"/>
    </row>
    <row r="136" spans="1:7">
      <c r="A136" s="137"/>
      <c r="B136" s="130"/>
      <c r="C136" s="130"/>
      <c r="D136" s="130"/>
      <c r="E136" s="130"/>
      <c r="F136" s="130"/>
      <c r="G136" s="130"/>
    </row>
    <row r="137" spans="1:7">
      <c r="A137" s="137"/>
      <c r="B137" s="130"/>
      <c r="C137" s="130"/>
      <c r="D137" s="130"/>
      <c r="E137" s="130"/>
      <c r="F137" s="130"/>
      <c r="G137" s="130"/>
    </row>
    <row r="138" spans="1:7">
      <c r="A138" s="137"/>
      <c r="B138" s="130"/>
      <c r="C138" s="130"/>
      <c r="D138" s="130"/>
      <c r="E138" s="130"/>
      <c r="F138" s="130"/>
      <c r="G138" s="130"/>
    </row>
    <row r="139" spans="1:7">
      <c r="A139" s="137"/>
      <c r="B139" s="130"/>
      <c r="C139" s="130"/>
      <c r="D139" s="130"/>
      <c r="E139" s="130"/>
      <c r="F139" s="130"/>
      <c r="G139" s="130"/>
    </row>
    <row r="140" spans="1:7">
      <c r="A140" s="137"/>
      <c r="B140" s="130"/>
      <c r="C140" s="130"/>
      <c r="D140" s="130"/>
      <c r="E140" s="130"/>
      <c r="F140" s="130"/>
      <c r="G140" s="130"/>
    </row>
    <row r="141" spans="1:7">
      <c r="A141" s="137"/>
      <c r="B141" s="130"/>
      <c r="C141" s="130"/>
      <c r="D141" s="130"/>
      <c r="E141" s="130"/>
      <c r="F141" s="130"/>
      <c r="G141" s="130"/>
    </row>
    <row r="142" spans="1:7">
      <c r="A142" s="137"/>
      <c r="B142" s="130"/>
      <c r="C142" s="130"/>
      <c r="D142" s="130"/>
      <c r="E142" s="130"/>
      <c r="F142" s="130"/>
      <c r="G142" s="130"/>
    </row>
    <row r="143" spans="1:7">
      <c r="A143" s="137"/>
      <c r="B143" s="130"/>
      <c r="C143" s="130"/>
      <c r="D143" s="130"/>
      <c r="E143" s="130"/>
      <c r="F143" s="130"/>
      <c r="G143" s="130"/>
    </row>
    <row r="144" spans="1:7">
      <c r="A144" s="137"/>
      <c r="B144" s="130"/>
      <c r="C144" s="130"/>
      <c r="D144" s="130"/>
      <c r="E144" s="130"/>
      <c r="F144" s="130"/>
      <c r="G144" s="130"/>
    </row>
    <row r="145" spans="1:7">
      <c r="A145" s="137"/>
      <c r="B145" s="130"/>
      <c r="C145" s="130"/>
      <c r="D145" s="130"/>
      <c r="E145" s="130"/>
      <c r="F145" s="130"/>
      <c r="G145" s="130"/>
    </row>
    <row r="146" spans="1:7">
      <c r="A146" s="137"/>
      <c r="B146" s="130"/>
      <c r="C146" s="130"/>
      <c r="D146" s="130"/>
      <c r="E146" s="130"/>
      <c r="F146" s="130"/>
      <c r="G146" s="130"/>
    </row>
    <row r="147" spans="1:7">
      <c r="A147" s="137"/>
      <c r="B147" s="130"/>
      <c r="C147" s="130"/>
      <c r="D147" s="130"/>
      <c r="E147" s="130"/>
      <c r="F147" s="130"/>
      <c r="G147" s="130"/>
    </row>
    <row r="148" spans="1:7">
      <c r="A148" s="137"/>
      <c r="B148" s="130"/>
      <c r="C148" s="130"/>
      <c r="D148" s="130"/>
      <c r="E148" s="130"/>
      <c r="F148" s="130"/>
      <c r="G148" s="130"/>
    </row>
    <row r="149" spans="1:7">
      <c r="A149" s="137"/>
      <c r="B149" s="130"/>
      <c r="C149" s="130"/>
      <c r="D149" s="130"/>
      <c r="E149" s="130"/>
      <c r="F149" s="130"/>
      <c r="G149" s="130"/>
    </row>
    <row r="150" spans="1:7">
      <c r="A150" s="137"/>
      <c r="B150" s="130"/>
      <c r="C150" s="130"/>
      <c r="D150" s="130"/>
      <c r="E150" s="130"/>
      <c r="F150" s="130"/>
      <c r="G150" s="130"/>
    </row>
    <row r="151" spans="1:7">
      <c r="A151" s="137"/>
      <c r="B151" s="130"/>
      <c r="C151" s="130"/>
      <c r="D151" s="130"/>
      <c r="E151" s="130"/>
      <c r="F151" s="130"/>
      <c r="G151" s="130"/>
    </row>
    <row r="152" spans="1:7">
      <c r="A152" s="137"/>
      <c r="B152" s="130"/>
      <c r="C152" s="130"/>
      <c r="D152" s="130"/>
      <c r="E152" s="130"/>
      <c r="F152" s="130"/>
      <c r="G152" s="130"/>
    </row>
    <row r="153" spans="1:7">
      <c r="A153" s="137"/>
      <c r="B153" s="130"/>
      <c r="C153" s="130"/>
      <c r="D153" s="130"/>
      <c r="E153" s="130"/>
      <c r="F153" s="130"/>
      <c r="G153" s="130"/>
    </row>
    <row r="154" spans="1:7">
      <c r="A154" s="137"/>
      <c r="B154" s="130"/>
      <c r="C154" s="130"/>
      <c r="D154" s="130"/>
      <c r="E154" s="130"/>
      <c r="F154" s="130"/>
      <c r="G154" s="130"/>
    </row>
    <row r="155" spans="1:7">
      <c r="A155" s="137"/>
      <c r="B155" s="130"/>
      <c r="C155" s="130"/>
      <c r="D155" s="130"/>
      <c r="E155" s="130"/>
      <c r="F155" s="130"/>
      <c r="G155" s="130"/>
    </row>
    <row r="156" spans="1:7">
      <c r="A156" s="137"/>
      <c r="B156" s="130"/>
      <c r="C156" s="130"/>
      <c r="D156" s="130"/>
      <c r="E156" s="130"/>
      <c r="F156" s="130"/>
      <c r="G156" s="130"/>
    </row>
    <row r="157" spans="1:7">
      <c r="A157" s="137"/>
      <c r="B157" s="130"/>
      <c r="C157" s="130"/>
      <c r="D157" s="130"/>
      <c r="E157" s="130"/>
      <c r="F157" s="130"/>
      <c r="G157" s="130"/>
    </row>
    <row r="158" spans="1:7">
      <c r="A158" s="137"/>
      <c r="B158" s="130"/>
      <c r="C158" s="130"/>
      <c r="D158" s="130"/>
      <c r="E158" s="130"/>
      <c r="F158" s="130"/>
      <c r="G158" s="130"/>
    </row>
    <row r="159" spans="1:7">
      <c r="A159" s="137"/>
      <c r="B159" s="130"/>
      <c r="C159" s="130"/>
      <c r="D159" s="130"/>
      <c r="E159" s="130"/>
      <c r="F159" s="130"/>
      <c r="G159" s="130"/>
    </row>
    <row r="160" spans="1:7">
      <c r="A160" s="137"/>
      <c r="B160" s="130"/>
      <c r="C160" s="130"/>
      <c r="D160" s="130"/>
      <c r="E160" s="130"/>
      <c r="F160" s="130"/>
      <c r="G160" s="130"/>
    </row>
    <row r="161" spans="1:7">
      <c r="A161" s="137"/>
      <c r="B161" s="130"/>
      <c r="C161" s="130"/>
      <c r="D161" s="130"/>
      <c r="E161" s="130"/>
      <c r="F161" s="130"/>
      <c r="G161" s="130"/>
    </row>
    <row r="162" spans="1:7">
      <c r="A162" s="137"/>
      <c r="B162" s="130"/>
      <c r="C162" s="130"/>
      <c r="D162" s="130"/>
      <c r="E162" s="130"/>
      <c r="F162" s="130"/>
      <c r="G162" s="130"/>
    </row>
    <row r="163" spans="1:7">
      <c r="A163" s="137"/>
      <c r="B163" s="130"/>
      <c r="C163" s="130"/>
      <c r="D163" s="130"/>
      <c r="E163" s="130"/>
      <c r="F163" s="130"/>
      <c r="G163" s="130"/>
    </row>
    <row r="164" spans="1:7">
      <c r="A164" s="137"/>
      <c r="B164" s="130"/>
      <c r="C164" s="130"/>
      <c r="D164" s="130"/>
      <c r="E164" s="130"/>
      <c r="F164" s="130"/>
      <c r="G164" s="130"/>
    </row>
    <row r="165" spans="1:7">
      <c r="A165" s="137"/>
      <c r="B165" s="130"/>
      <c r="C165" s="130"/>
      <c r="D165" s="130"/>
      <c r="E165" s="130"/>
      <c r="F165" s="130"/>
      <c r="G165" s="130"/>
    </row>
    <row r="166" spans="1:7">
      <c r="A166" s="137"/>
      <c r="B166" s="130"/>
      <c r="C166" s="130"/>
      <c r="D166" s="130"/>
      <c r="E166" s="130"/>
      <c r="F166" s="130"/>
      <c r="G166" s="130"/>
    </row>
    <row r="167" spans="1:7">
      <c r="A167" s="137"/>
      <c r="B167" s="130"/>
      <c r="C167" s="130"/>
      <c r="D167" s="130"/>
      <c r="E167" s="130"/>
      <c r="F167" s="130"/>
      <c r="G167" s="130"/>
    </row>
    <row r="168" spans="1:7">
      <c r="A168" s="137"/>
      <c r="B168" s="130"/>
      <c r="C168" s="130"/>
      <c r="D168" s="130"/>
      <c r="E168" s="130"/>
      <c r="F168" s="130"/>
      <c r="G168" s="130"/>
    </row>
    <row r="169" spans="1:7">
      <c r="A169" s="137"/>
      <c r="B169" s="130"/>
      <c r="C169" s="130"/>
      <c r="D169" s="130"/>
      <c r="E169" s="130"/>
      <c r="F169" s="130"/>
      <c r="G169" s="130"/>
    </row>
    <row r="170" spans="1:7">
      <c r="A170" s="137"/>
      <c r="B170" s="130"/>
      <c r="C170" s="130"/>
      <c r="D170" s="130"/>
      <c r="E170" s="130"/>
      <c r="F170" s="130"/>
      <c r="G170" s="130"/>
    </row>
    <row r="171" spans="1:7">
      <c r="A171" s="137"/>
      <c r="B171" s="130"/>
      <c r="C171" s="130"/>
      <c r="D171" s="130"/>
      <c r="E171" s="130"/>
      <c r="F171" s="130"/>
      <c r="G171" s="130"/>
    </row>
    <row r="172" spans="1:7">
      <c r="A172" s="137"/>
      <c r="B172" s="130"/>
      <c r="C172" s="130"/>
      <c r="D172" s="130"/>
      <c r="E172" s="130"/>
      <c r="F172" s="130"/>
      <c r="G172" s="130"/>
    </row>
    <row r="173" spans="1:7">
      <c r="A173" s="137"/>
      <c r="B173" s="130"/>
      <c r="C173" s="130"/>
      <c r="D173" s="130"/>
      <c r="E173" s="130"/>
      <c r="F173" s="130"/>
      <c r="G173" s="130"/>
    </row>
    <row r="174" spans="1:7">
      <c r="A174" s="137"/>
      <c r="B174" s="130"/>
      <c r="C174" s="130"/>
      <c r="D174" s="130"/>
      <c r="E174" s="130"/>
      <c r="F174" s="130"/>
      <c r="G174" s="130"/>
    </row>
    <row r="175" spans="1:7">
      <c r="A175" s="137"/>
      <c r="B175" s="130"/>
      <c r="C175" s="130"/>
      <c r="D175" s="130"/>
      <c r="E175" s="130"/>
      <c r="F175" s="130"/>
      <c r="G175" s="130"/>
    </row>
    <row r="176" spans="1:7">
      <c r="A176" s="137"/>
      <c r="B176" s="130"/>
      <c r="C176" s="130"/>
      <c r="D176" s="130"/>
      <c r="E176" s="130"/>
      <c r="F176" s="130"/>
      <c r="G176" s="130"/>
    </row>
    <row r="177" spans="1:7">
      <c r="A177" s="137"/>
      <c r="B177" s="130"/>
      <c r="C177" s="130"/>
      <c r="D177" s="130"/>
      <c r="E177" s="130"/>
      <c r="F177" s="130"/>
      <c r="G177" s="130"/>
    </row>
    <row r="178" spans="1:7">
      <c r="A178" s="137"/>
      <c r="B178" s="130"/>
      <c r="C178" s="130"/>
      <c r="D178" s="130"/>
      <c r="E178" s="130"/>
      <c r="F178" s="130"/>
      <c r="G178" s="130"/>
    </row>
    <row r="179" spans="1:7">
      <c r="A179" s="137"/>
      <c r="B179" s="130"/>
      <c r="C179" s="130"/>
      <c r="D179" s="130"/>
      <c r="E179" s="130"/>
      <c r="F179" s="130"/>
      <c r="G179" s="130"/>
    </row>
    <row r="180" spans="1:7">
      <c r="A180" s="137"/>
      <c r="B180" s="130"/>
      <c r="C180" s="130"/>
      <c r="D180" s="130"/>
      <c r="E180" s="130"/>
      <c r="F180" s="130"/>
      <c r="G180" s="130"/>
    </row>
    <row r="181" spans="1:7">
      <c r="A181" s="137"/>
      <c r="B181" s="130"/>
      <c r="C181" s="130"/>
      <c r="D181" s="130"/>
      <c r="E181" s="130"/>
      <c r="F181" s="130"/>
      <c r="G181" s="130"/>
    </row>
    <row r="182" spans="1:7">
      <c r="A182" s="137"/>
      <c r="B182" s="130"/>
      <c r="C182" s="130"/>
      <c r="D182" s="130"/>
      <c r="E182" s="130"/>
      <c r="F182" s="130"/>
      <c r="G182" s="130"/>
    </row>
    <row r="183" spans="1:7">
      <c r="A183" s="137"/>
      <c r="B183" s="130"/>
      <c r="C183" s="130"/>
      <c r="D183" s="130"/>
      <c r="E183" s="130"/>
      <c r="F183" s="130"/>
      <c r="G183" s="130"/>
    </row>
    <row r="184" spans="1:7">
      <c r="A184" s="137"/>
      <c r="B184" s="130"/>
      <c r="C184" s="130"/>
      <c r="D184" s="130"/>
      <c r="E184" s="130"/>
      <c r="F184" s="130"/>
      <c r="G184" s="130"/>
    </row>
    <row r="185" spans="1:7">
      <c r="A185" s="137"/>
      <c r="B185" s="130"/>
      <c r="C185" s="130"/>
      <c r="D185" s="130"/>
      <c r="E185" s="130"/>
      <c r="F185" s="130"/>
      <c r="G185" s="130"/>
    </row>
    <row r="186" spans="1:7">
      <c r="A186" s="137"/>
      <c r="B186" s="130"/>
      <c r="C186" s="130"/>
      <c r="D186" s="130"/>
      <c r="E186" s="130"/>
      <c r="F186" s="130"/>
      <c r="G186" s="130"/>
    </row>
    <row r="187" spans="1:7">
      <c r="A187" s="137"/>
      <c r="B187" s="130"/>
      <c r="C187" s="130"/>
      <c r="D187" s="130"/>
      <c r="E187" s="130"/>
      <c r="F187" s="130"/>
      <c r="G187" s="130"/>
    </row>
    <row r="188" spans="1:7">
      <c r="A188" s="137"/>
      <c r="B188" s="130"/>
      <c r="C188" s="130"/>
      <c r="D188" s="130"/>
      <c r="E188" s="130"/>
      <c r="F188" s="130"/>
      <c r="G188" s="130"/>
    </row>
    <row r="189" spans="1:7">
      <c r="A189" s="137"/>
      <c r="B189" s="130"/>
      <c r="C189" s="130"/>
      <c r="D189" s="130"/>
      <c r="E189" s="130"/>
      <c r="F189" s="130"/>
      <c r="G189" s="130"/>
    </row>
    <row r="190" spans="1:7">
      <c r="A190" s="137"/>
      <c r="B190" s="130"/>
      <c r="C190" s="130"/>
      <c r="D190" s="130"/>
      <c r="E190" s="130"/>
      <c r="F190" s="130"/>
      <c r="G190" s="130"/>
    </row>
    <row r="191" spans="1:7">
      <c r="A191" s="137"/>
      <c r="B191" s="130"/>
      <c r="C191" s="130"/>
      <c r="D191" s="130"/>
      <c r="E191" s="130"/>
      <c r="F191" s="130"/>
      <c r="G191" s="130"/>
    </row>
    <row r="192" spans="1:7">
      <c r="A192" s="137"/>
      <c r="B192" s="130"/>
      <c r="C192" s="130"/>
      <c r="D192" s="130"/>
      <c r="E192" s="130"/>
      <c r="F192" s="130"/>
      <c r="G192" s="130"/>
    </row>
    <row r="193" spans="1:7">
      <c r="A193" s="137"/>
      <c r="B193" s="130"/>
      <c r="C193" s="130"/>
      <c r="D193" s="130"/>
      <c r="E193" s="130"/>
      <c r="F193" s="130"/>
      <c r="G193" s="130"/>
    </row>
    <row r="194" spans="1:7">
      <c r="A194" s="137"/>
      <c r="B194" s="130"/>
      <c r="C194" s="130"/>
      <c r="D194" s="130"/>
      <c r="E194" s="130"/>
      <c r="F194" s="130"/>
      <c r="G194" s="130"/>
    </row>
    <row r="195" spans="1:7">
      <c r="A195" s="137"/>
      <c r="B195" s="130"/>
      <c r="C195" s="130"/>
      <c r="D195" s="130"/>
      <c r="E195" s="130"/>
      <c r="F195" s="130"/>
      <c r="G195" s="130"/>
    </row>
    <row r="196" spans="1:7">
      <c r="A196" s="137"/>
      <c r="B196" s="130"/>
      <c r="C196" s="130"/>
      <c r="D196" s="130"/>
      <c r="E196" s="130"/>
      <c r="F196" s="130"/>
      <c r="G196" s="130"/>
    </row>
    <row r="197" spans="1:7">
      <c r="A197" s="137"/>
      <c r="B197" s="130"/>
      <c r="C197" s="130"/>
      <c r="D197" s="130"/>
      <c r="E197" s="130"/>
      <c r="F197" s="130"/>
      <c r="G197" s="130"/>
    </row>
    <row r="198" spans="1:7">
      <c r="A198" s="137"/>
      <c r="B198" s="130"/>
      <c r="C198" s="130"/>
      <c r="D198" s="130"/>
      <c r="E198" s="130"/>
      <c r="F198" s="130"/>
      <c r="G198" s="130"/>
    </row>
    <row r="199" spans="1:7">
      <c r="A199" s="137"/>
      <c r="B199" s="130"/>
      <c r="C199" s="130"/>
      <c r="D199" s="130"/>
      <c r="E199" s="130"/>
      <c r="F199" s="130"/>
      <c r="G199" s="130"/>
    </row>
    <row r="200" spans="1:7">
      <c r="A200" s="137"/>
      <c r="B200" s="130"/>
      <c r="C200" s="130"/>
      <c r="D200" s="130"/>
      <c r="E200" s="130"/>
      <c r="F200" s="130"/>
      <c r="G200" s="130"/>
    </row>
    <row r="201" spans="1:7">
      <c r="A201" s="137"/>
      <c r="B201" s="130"/>
      <c r="C201" s="130"/>
      <c r="D201" s="130"/>
      <c r="E201" s="130"/>
      <c r="F201" s="130"/>
      <c r="G201" s="130"/>
    </row>
    <row r="202" spans="1:7">
      <c r="A202" s="137"/>
      <c r="B202" s="130"/>
      <c r="C202" s="130"/>
      <c r="D202" s="130"/>
      <c r="E202" s="130"/>
      <c r="F202" s="130"/>
      <c r="G202" s="130"/>
    </row>
    <row r="203" spans="1:7">
      <c r="A203" s="137"/>
      <c r="B203" s="130"/>
      <c r="C203" s="130"/>
      <c r="D203" s="130"/>
      <c r="E203" s="130"/>
      <c r="F203" s="130"/>
      <c r="G203" s="130"/>
    </row>
    <row r="204" spans="1:7">
      <c r="A204" s="137"/>
      <c r="B204" s="130"/>
      <c r="C204" s="130"/>
      <c r="D204" s="130"/>
      <c r="E204" s="130"/>
      <c r="F204" s="130"/>
      <c r="G204" s="130"/>
    </row>
    <row r="205" spans="1:7">
      <c r="A205" s="137"/>
      <c r="B205" s="130"/>
      <c r="C205" s="130"/>
      <c r="D205" s="130"/>
      <c r="E205" s="130"/>
      <c r="F205" s="130"/>
      <c r="G205" s="130"/>
    </row>
    <row r="206" spans="1:7">
      <c r="A206" s="137"/>
      <c r="B206" s="130"/>
      <c r="C206" s="130"/>
      <c r="D206" s="130"/>
      <c r="E206" s="130"/>
      <c r="F206" s="130"/>
      <c r="G206" s="130"/>
    </row>
    <row r="207" spans="1:7">
      <c r="A207" s="137"/>
      <c r="B207" s="130"/>
      <c r="C207" s="130"/>
      <c r="D207" s="130"/>
      <c r="E207" s="130"/>
      <c r="F207" s="130"/>
      <c r="G207" s="130"/>
    </row>
    <row r="208" spans="1:7">
      <c r="A208" s="137"/>
      <c r="B208" s="130"/>
      <c r="C208" s="130"/>
      <c r="D208" s="130"/>
      <c r="E208" s="130"/>
      <c r="F208" s="130"/>
      <c r="G208" s="130"/>
    </row>
    <row r="209" spans="1:7">
      <c r="A209" s="137"/>
      <c r="B209" s="130"/>
      <c r="C209" s="130"/>
      <c r="D209" s="130"/>
      <c r="E209" s="130"/>
      <c r="F209" s="130"/>
      <c r="G209" s="130"/>
    </row>
    <row r="210" spans="1:7">
      <c r="A210" s="137"/>
      <c r="B210" s="130"/>
      <c r="C210" s="130"/>
      <c r="D210" s="130"/>
      <c r="E210" s="130"/>
      <c r="F210" s="130"/>
      <c r="G210" s="130"/>
    </row>
    <row r="211" spans="1:7">
      <c r="A211" s="137"/>
      <c r="B211" s="130"/>
      <c r="C211" s="130"/>
      <c r="D211" s="130"/>
      <c r="E211" s="130"/>
      <c r="F211" s="130"/>
      <c r="G211" s="130"/>
    </row>
    <row r="212" spans="1:7">
      <c r="A212" s="137"/>
      <c r="B212" s="130"/>
      <c r="C212" s="130"/>
      <c r="D212" s="130"/>
      <c r="E212" s="130"/>
      <c r="F212" s="130"/>
      <c r="G212" s="130"/>
    </row>
    <row r="213" spans="1:7">
      <c r="A213" s="137"/>
      <c r="B213" s="130"/>
      <c r="C213" s="130"/>
      <c r="D213" s="130"/>
      <c r="E213" s="130"/>
      <c r="F213" s="130"/>
      <c r="G213" s="130"/>
    </row>
    <row r="214" spans="1:7">
      <c r="A214" s="137"/>
      <c r="B214" s="130"/>
      <c r="C214" s="130"/>
      <c r="D214" s="130"/>
      <c r="E214" s="130"/>
      <c r="F214" s="130"/>
      <c r="G214" s="130"/>
    </row>
    <row r="215" spans="1:7">
      <c r="A215" s="137"/>
      <c r="B215" s="130"/>
      <c r="C215" s="130"/>
      <c r="D215" s="130"/>
      <c r="E215" s="130"/>
      <c r="F215" s="130"/>
      <c r="G215" s="130"/>
    </row>
    <row r="216" spans="1:7">
      <c r="A216" s="137"/>
      <c r="B216" s="130"/>
      <c r="C216" s="130"/>
      <c r="D216" s="130"/>
      <c r="E216" s="130"/>
      <c r="F216" s="130"/>
      <c r="G216" s="130"/>
    </row>
    <row r="217" spans="1:7">
      <c r="A217" s="137"/>
      <c r="B217" s="130"/>
      <c r="C217" s="130"/>
      <c r="D217" s="130"/>
      <c r="E217" s="130"/>
      <c r="F217" s="130"/>
      <c r="G217" s="130"/>
    </row>
    <row r="218" spans="1:7">
      <c r="A218" s="137"/>
      <c r="B218" s="130"/>
      <c r="C218" s="130"/>
      <c r="D218" s="130"/>
      <c r="E218" s="130"/>
      <c r="F218" s="130"/>
      <c r="G218" s="130"/>
    </row>
    <row r="219" spans="1:7">
      <c r="A219" s="137"/>
      <c r="B219" s="130"/>
      <c r="C219" s="130"/>
      <c r="D219" s="130"/>
      <c r="E219" s="130"/>
      <c r="F219" s="130"/>
      <c r="G219" s="130"/>
    </row>
    <row r="220" spans="1:7">
      <c r="A220" s="137"/>
      <c r="B220" s="130"/>
      <c r="C220" s="130"/>
      <c r="D220" s="130"/>
      <c r="E220" s="130"/>
      <c r="F220" s="130"/>
      <c r="G220" s="130"/>
    </row>
    <row r="221" spans="1:7">
      <c r="A221" s="137"/>
      <c r="B221" s="130"/>
      <c r="C221" s="130"/>
      <c r="D221" s="130"/>
      <c r="E221" s="130"/>
      <c r="F221" s="130"/>
      <c r="G221" s="130"/>
    </row>
    <row r="222" spans="1:7">
      <c r="A222" s="137"/>
      <c r="B222" s="130"/>
      <c r="C222" s="130"/>
      <c r="D222" s="130"/>
      <c r="E222" s="130"/>
      <c r="F222" s="130"/>
      <c r="G222" s="130"/>
    </row>
    <row r="223" spans="1:7">
      <c r="A223" s="137"/>
      <c r="B223" s="130"/>
      <c r="C223" s="130"/>
      <c r="D223" s="130"/>
      <c r="E223" s="130"/>
      <c r="F223" s="130"/>
      <c r="G223" s="130"/>
    </row>
    <row r="224" spans="1:7">
      <c r="A224" s="137"/>
      <c r="B224" s="130"/>
      <c r="C224" s="130"/>
      <c r="D224" s="130"/>
      <c r="E224" s="130"/>
      <c r="F224" s="130"/>
      <c r="G224" s="130"/>
    </row>
    <row r="225" spans="1:7">
      <c r="A225" s="137"/>
      <c r="B225" s="130"/>
      <c r="C225" s="130"/>
      <c r="D225" s="130"/>
      <c r="E225" s="130"/>
      <c r="F225" s="130"/>
      <c r="G225" s="130"/>
    </row>
    <row r="226" spans="1:7">
      <c r="A226" s="137"/>
      <c r="B226" s="130"/>
      <c r="C226" s="130"/>
      <c r="D226" s="130"/>
      <c r="E226" s="130"/>
      <c r="F226" s="130"/>
      <c r="G226" s="130"/>
    </row>
    <row r="227" spans="1:7">
      <c r="A227" s="137"/>
      <c r="B227" s="130"/>
      <c r="C227" s="130"/>
      <c r="D227" s="130"/>
      <c r="E227" s="130"/>
      <c r="F227" s="130"/>
      <c r="G227" s="130"/>
    </row>
    <row r="228" spans="1:7">
      <c r="A228" s="137"/>
      <c r="B228" s="130"/>
      <c r="C228" s="130"/>
      <c r="D228" s="130"/>
      <c r="E228" s="130"/>
      <c r="F228" s="130"/>
      <c r="G228" s="130"/>
    </row>
    <row r="229" spans="1:7">
      <c r="A229" s="137"/>
      <c r="B229" s="130"/>
      <c r="C229" s="130"/>
      <c r="D229" s="130"/>
      <c r="E229" s="130"/>
      <c r="F229" s="130"/>
      <c r="G229" s="130"/>
    </row>
    <row r="230" spans="1:7">
      <c r="A230" s="137"/>
      <c r="B230" s="130"/>
      <c r="C230" s="130"/>
      <c r="D230" s="130"/>
      <c r="E230" s="130"/>
      <c r="F230" s="130"/>
      <c r="G230" s="130"/>
    </row>
    <row r="231" spans="1:7">
      <c r="A231" s="137"/>
      <c r="B231" s="130"/>
      <c r="C231" s="130"/>
      <c r="D231" s="130"/>
      <c r="E231" s="130"/>
      <c r="F231" s="130"/>
      <c r="G231" s="130"/>
    </row>
    <row r="232" spans="1:7">
      <c r="A232" s="137"/>
      <c r="B232" s="130"/>
      <c r="C232" s="130"/>
      <c r="D232" s="130"/>
      <c r="E232" s="130"/>
      <c r="F232" s="130"/>
      <c r="G232" s="130"/>
    </row>
    <row r="233" spans="1:7">
      <c r="A233" s="137"/>
      <c r="B233" s="130"/>
      <c r="C233" s="130"/>
      <c r="D233" s="130"/>
      <c r="E233" s="130"/>
      <c r="F233" s="130"/>
      <c r="G233" s="130"/>
    </row>
    <row r="234" spans="1:7">
      <c r="A234" s="137"/>
      <c r="B234" s="130"/>
      <c r="C234" s="130"/>
      <c r="D234" s="130"/>
      <c r="E234" s="130"/>
      <c r="F234" s="130"/>
      <c r="G234" s="130"/>
    </row>
    <row r="235" spans="1:7">
      <c r="A235" s="137"/>
      <c r="B235" s="130"/>
      <c r="C235" s="130"/>
      <c r="D235" s="130"/>
      <c r="E235" s="130"/>
      <c r="F235" s="130"/>
      <c r="G235" s="130"/>
    </row>
    <row r="236" spans="1:7">
      <c r="A236" s="137"/>
      <c r="B236" s="130"/>
      <c r="C236" s="130"/>
      <c r="D236" s="130"/>
      <c r="E236" s="130"/>
      <c r="F236" s="130"/>
      <c r="G236" s="130"/>
    </row>
    <row r="237" spans="1:7">
      <c r="A237" s="137"/>
      <c r="B237" s="130"/>
      <c r="C237" s="130"/>
      <c r="D237" s="130"/>
      <c r="E237" s="130"/>
      <c r="F237" s="130"/>
      <c r="G237" s="130"/>
    </row>
    <row r="238" spans="1:7">
      <c r="A238" s="137"/>
      <c r="B238" s="130"/>
      <c r="C238" s="130"/>
      <c r="D238" s="130"/>
      <c r="E238" s="130"/>
      <c r="F238" s="130"/>
      <c r="G238" s="130"/>
    </row>
    <row r="239" spans="1:7">
      <c r="A239" s="137"/>
      <c r="B239" s="130"/>
      <c r="C239" s="130"/>
      <c r="D239" s="130"/>
      <c r="E239" s="130"/>
      <c r="F239" s="130"/>
      <c r="G239" s="130"/>
    </row>
    <row r="240" spans="1:7">
      <c r="A240" s="137"/>
      <c r="B240" s="130"/>
      <c r="C240" s="130"/>
      <c r="D240" s="130"/>
      <c r="E240" s="130"/>
      <c r="F240" s="130"/>
      <c r="G240" s="130"/>
    </row>
    <row r="241" spans="1:7">
      <c r="A241" s="137"/>
      <c r="B241" s="130"/>
      <c r="C241" s="130"/>
      <c r="D241" s="130"/>
      <c r="E241" s="130"/>
      <c r="F241" s="130"/>
      <c r="G241" s="130"/>
    </row>
    <row r="242" spans="1:7">
      <c r="A242" s="137"/>
      <c r="B242" s="130"/>
      <c r="C242" s="130"/>
      <c r="D242" s="130"/>
      <c r="E242" s="130"/>
      <c r="F242" s="130"/>
      <c r="G242" s="130"/>
    </row>
    <row r="243" spans="1:7">
      <c r="A243" s="137"/>
      <c r="B243" s="130"/>
      <c r="C243" s="130"/>
      <c r="D243" s="130"/>
      <c r="E243" s="130"/>
      <c r="F243" s="130"/>
      <c r="G243" s="130"/>
    </row>
    <row r="244" spans="1:7">
      <c r="A244" s="137"/>
      <c r="B244" s="130"/>
      <c r="C244" s="130"/>
      <c r="D244" s="130"/>
      <c r="E244" s="130"/>
      <c r="F244" s="130"/>
      <c r="G244" s="130"/>
    </row>
    <row r="245" spans="1:7">
      <c r="A245" s="137"/>
      <c r="B245" s="130"/>
      <c r="C245" s="130"/>
      <c r="D245" s="130"/>
      <c r="E245" s="130"/>
      <c r="F245" s="130"/>
      <c r="G245" s="130"/>
    </row>
    <row r="246" spans="1:7">
      <c r="A246" s="137"/>
      <c r="B246" s="130"/>
      <c r="C246" s="130"/>
      <c r="D246" s="130"/>
      <c r="E246" s="130"/>
      <c r="F246" s="130"/>
      <c r="G246" s="130"/>
    </row>
    <row r="247" spans="1:7">
      <c r="A247" s="137"/>
      <c r="B247" s="130"/>
      <c r="C247" s="130"/>
      <c r="D247" s="130"/>
      <c r="E247" s="130"/>
      <c r="F247" s="130"/>
      <c r="G247" s="130"/>
    </row>
    <row r="248" spans="1:7">
      <c r="A248" s="137"/>
      <c r="B248" s="130"/>
      <c r="C248" s="130"/>
      <c r="D248" s="130"/>
      <c r="E248" s="130"/>
      <c r="F248" s="130"/>
      <c r="G248" s="130"/>
    </row>
    <row r="249" spans="1:7">
      <c r="A249" s="137"/>
      <c r="B249" s="130"/>
      <c r="C249" s="130"/>
      <c r="D249" s="130"/>
      <c r="E249" s="130"/>
      <c r="F249" s="130"/>
      <c r="G249" s="130"/>
    </row>
    <row r="250" spans="1:7">
      <c r="A250" s="137"/>
      <c r="B250" s="130"/>
      <c r="C250" s="130"/>
      <c r="D250" s="130"/>
      <c r="E250" s="130"/>
      <c r="F250" s="130"/>
      <c r="G250" s="130"/>
    </row>
    <row r="251" spans="1:7">
      <c r="A251" s="137"/>
      <c r="B251" s="130"/>
      <c r="C251" s="130"/>
      <c r="D251" s="130"/>
      <c r="E251" s="130"/>
      <c r="F251" s="130"/>
      <c r="G251" s="130"/>
    </row>
    <row r="252" spans="1:7">
      <c r="A252" s="137"/>
      <c r="B252" s="130"/>
      <c r="C252" s="130"/>
      <c r="D252" s="130"/>
      <c r="E252" s="130"/>
      <c r="F252" s="130"/>
      <c r="G252" s="130"/>
    </row>
    <row r="253" spans="1:7">
      <c r="A253" s="137"/>
      <c r="B253" s="130"/>
      <c r="C253" s="130"/>
      <c r="D253" s="130"/>
      <c r="E253" s="130"/>
      <c r="F253" s="130"/>
      <c r="G253" s="130"/>
    </row>
    <row r="254" spans="1:7">
      <c r="A254" s="137"/>
      <c r="B254" s="130"/>
      <c r="C254" s="130"/>
      <c r="D254" s="130"/>
      <c r="E254" s="130"/>
      <c r="F254" s="130"/>
      <c r="G254" s="130"/>
    </row>
    <row r="255" spans="1:7">
      <c r="A255" s="137"/>
      <c r="B255" s="130"/>
      <c r="C255" s="130"/>
      <c r="D255" s="130"/>
      <c r="E255" s="130"/>
      <c r="F255" s="130"/>
      <c r="G255" s="130"/>
    </row>
    <row r="256" spans="1:7">
      <c r="A256" s="137"/>
      <c r="B256" s="130"/>
      <c r="C256" s="130"/>
      <c r="D256" s="130"/>
      <c r="E256" s="130"/>
      <c r="F256" s="130"/>
      <c r="G256" s="130"/>
    </row>
    <row r="257" spans="1:7">
      <c r="A257" s="137"/>
      <c r="B257" s="130"/>
      <c r="C257" s="130"/>
      <c r="D257" s="130"/>
      <c r="E257" s="130"/>
      <c r="F257" s="130"/>
      <c r="G257" s="130"/>
    </row>
    <row r="258" spans="1:7">
      <c r="A258" s="137"/>
      <c r="B258" s="130"/>
      <c r="C258" s="130"/>
      <c r="D258" s="130"/>
      <c r="E258" s="130"/>
      <c r="F258" s="130"/>
      <c r="G258" s="130"/>
    </row>
    <row r="259" spans="1:7">
      <c r="A259" s="137"/>
      <c r="B259" s="130"/>
      <c r="C259" s="130"/>
      <c r="D259" s="130"/>
      <c r="E259" s="130"/>
      <c r="F259" s="130"/>
      <c r="G259" s="130"/>
    </row>
    <row r="260" spans="1:7">
      <c r="A260" s="137"/>
      <c r="B260" s="130"/>
      <c r="C260" s="130"/>
      <c r="D260" s="130"/>
      <c r="E260" s="130"/>
      <c r="F260" s="130"/>
      <c r="G260" s="130"/>
    </row>
    <row r="261" spans="1:7">
      <c r="A261" s="137"/>
      <c r="B261" s="130"/>
      <c r="C261" s="130"/>
      <c r="D261" s="130"/>
      <c r="E261" s="130"/>
      <c r="F261" s="130"/>
      <c r="G261" s="130"/>
    </row>
    <row r="262" spans="1:7">
      <c r="A262" s="137"/>
      <c r="B262" s="130"/>
      <c r="C262" s="130"/>
      <c r="D262" s="130"/>
      <c r="E262" s="130"/>
      <c r="F262" s="130"/>
      <c r="G262" s="130"/>
    </row>
    <row r="263" spans="1:7">
      <c r="A263" s="137"/>
      <c r="B263" s="130"/>
      <c r="C263" s="130"/>
      <c r="D263" s="130"/>
      <c r="E263" s="130"/>
      <c r="F263" s="130"/>
      <c r="G263" s="130"/>
    </row>
    <row r="264" spans="1:7">
      <c r="A264" s="137"/>
      <c r="B264" s="130"/>
      <c r="C264" s="130"/>
      <c r="D264" s="130"/>
      <c r="E264" s="130"/>
      <c r="F264" s="130"/>
      <c r="G264" s="130"/>
    </row>
    <row r="265" spans="1:7">
      <c r="A265" s="137"/>
      <c r="B265" s="130"/>
      <c r="C265" s="130"/>
      <c r="D265" s="130"/>
      <c r="E265" s="130"/>
      <c r="F265" s="130"/>
      <c r="G265" s="130"/>
    </row>
    <row r="266" spans="1:7">
      <c r="A266" s="137"/>
      <c r="B266" s="130"/>
      <c r="C266" s="130"/>
      <c r="D266" s="130"/>
      <c r="E266" s="130"/>
      <c r="F266" s="130"/>
      <c r="G266" s="130"/>
    </row>
    <row r="267" spans="1:7">
      <c r="A267" s="137"/>
      <c r="B267" s="130"/>
      <c r="C267" s="130"/>
      <c r="D267" s="130"/>
      <c r="E267" s="130"/>
      <c r="F267" s="130"/>
      <c r="G267" s="130"/>
    </row>
    <row r="268" spans="1:7">
      <c r="A268" s="137"/>
      <c r="B268" s="130"/>
      <c r="C268" s="130"/>
      <c r="D268" s="130"/>
      <c r="E268" s="130"/>
      <c r="F268" s="130"/>
      <c r="G268" s="130"/>
    </row>
    <row r="269" spans="1:7">
      <c r="A269" s="137"/>
      <c r="B269" s="130"/>
      <c r="C269" s="130"/>
      <c r="D269" s="130"/>
      <c r="E269" s="130"/>
      <c r="F269" s="130"/>
      <c r="G269" s="130"/>
    </row>
    <row r="270" spans="1:7">
      <c r="A270" s="137"/>
      <c r="B270" s="130"/>
      <c r="C270" s="130"/>
      <c r="D270" s="130"/>
      <c r="E270" s="130"/>
      <c r="F270" s="130"/>
      <c r="G270" s="130"/>
    </row>
    <row r="271" spans="1:7">
      <c r="A271" s="137"/>
      <c r="B271" s="130"/>
      <c r="C271" s="130"/>
      <c r="D271" s="130"/>
      <c r="E271" s="130"/>
      <c r="F271" s="130"/>
      <c r="G271" s="130"/>
    </row>
    <row r="272" spans="1:7">
      <c r="A272" s="137"/>
      <c r="B272" s="130"/>
      <c r="C272" s="130"/>
      <c r="D272" s="130"/>
      <c r="E272" s="130"/>
      <c r="F272" s="130"/>
      <c r="G272" s="130"/>
    </row>
    <row r="273" spans="1:7">
      <c r="A273" s="137"/>
      <c r="B273" s="130"/>
      <c r="C273" s="130"/>
      <c r="D273" s="130"/>
      <c r="E273" s="130"/>
      <c r="F273" s="130"/>
      <c r="G273" s="130"/>
    </row>
    <row r="274" spans="1:7">
      <c r="A274" s="137"/>
      <c r="B274" s="130"/>
      <c r="C274" s="130"/>
      <c r="D274" s="130"/>
      <c r="E274" s="130"/>
      <c r="F274" s="130"/>
      <c r="G274" s="130"/>
    </row>
    <row r="275" spans="1:7">
      <c r="A275" s="137"/>
      <c r="B275" s="130"/>
      <c r="C275" s="130"/>
      <c r="D275" s="130"/>
      <c r="E275" s="130"/>
      <c r="F275" s="130"/>
      <c r="G275" s="130"/>
    </row>
    <row r="276" spans="1:7">
      <c r="A276" s="137"/>
      <c r="B276" s="130"/>
      <c r="C276" s="130"/>
      <c r="D276" s="130"/>
      <c r="E276" s="130"/>
      <c r="F276" s="130"/>
      <c r="G276" s="130"/>
    </row>
    <row r="277" spans="1:7">
      <c r="A277" s="137"/>
      <c r="B277" s="130"/>
      <c r="C277" s="130"/>
      <c r="D277" s="130"/>
      <c r="E277" s="130"/>
      <c r="F277" s="130"/>
      <c r="G277" s="130"/>
    </row>
    <row r="278" spans="1:7">
      <c r="A278" s="137"/>
      <c r="B278" s="130"/>
      <c r="C278" s="130"/>
      <c r="D278" s="130"/>
      <c r="E278" s="130"/>
      <c r="F278" s="130"/>
      <c r="G278" s="130"/>
    </row>
    <row r="279" spans="1:7">
      <c r="A279" s="137"/>
      <c r="B279" s="130"/>
      <c r="C279" s="130"/>
      <c r="D279" s="130"/>
      <c r="E279" s="130"/>
      <c r="F279" s="130"/>
      <c r="G279" s="130"/>
    </row>
    <row r="280" spans="1:7">
      <c r="A280" s="137"/>
      <c r="B280" s="130"/>
      <c r="C280" s="130"/>
      <c r="D280" s="130"/>
      <c r="E280" s="130"/>
      <c r="F280" s="130"/>
      <c r="G280" s="130"/>
    </row>
    <row r="281" spans="1:7">
      <c r="A281" s="137"/>
      <c r="B281" s="130"/>
      <c r="C281" s="130"/>
      <c r="D281" s="130"/>
      <c r="E281" s="130"/>
      <c r="F281" s="130"/>
      <c r="G281" s="130"/>
    </row>
    <row r="282" spans="1:7">
      <c r="A282" s="137"/>
      <c r="B282" s="130"/>
      <c r="C282" s="130"/>
      <c r="D282" s="130"/>
      <c r="E282" s="130"/>
      <c r="F282" s="130"/>
      <c r="G282" s="130"/>
    </row>
    <row r="283" spans="1:7">
      <c r="A283" s="137"/>
      <c r="B283" s="130"/>
      <c r="C283" s="130"/>
      <c r="D283" s="130"/>
      <c r="E283" s="130"/>
      <c r="F283" s="130"/>
      <c r="G283" s="130"/>
    </row>
    <row r="284" spans="1:7">
      <c r="A284" s="137"/>
      <c r="B284" s="130"/>
      <c r="C284" s="130"/>
      <c r="D284" s="130"/>
      <c r="E284" s="130"/>
      <c r="F284" s="130"/>
      <c r="G284" s="130"/>
    </row>
    <row r="285" spans="1:7">
      <c r="A285" s="137"/>
      <c r="B285" s="130"/>
      <c r="C285" s="130"/>
      <c r="D285" s="130"/>
      <c r="E285" s="130"/>
      <c r="F285" s="130"/>
      <c r="G285" s="130"/>
    </row>
    <row r="286" spans="1:7">
      <c r="A286" s="137"/>
      <c r="B286" s="130"/>
      <c r="C286" s="130"/>
      <c r="D286" s="130"/>
      <c r="E286" s="130"/>
      <c r="F286" s="130"/>
      <c r="G286" s="130"/>
    </row>
    <row r="287" spans="1:7">
      <c r="A287" s="137"/>
      <c r="B287" s="130"/>
      <c r="C287" s="130"/>
      <c r="D287" s="130"/>
      <c r="E287" s="130"/>
      <c r="F287" s="130"/>
      <c r="G287" s="130"/>
    </row>
    <row r="288" spans="1:7">
      <c r="A288" s="137"/>
      <c r="B288" s="130"/>
      <c r="C288" s="130"/>
      <c r="D288" s="130"/>
      <c r="E288" s="130"/>
      <c r="F288" s="130"/>
      <c r="G288" s="130"/>
    </row>
    <row r="289" spans="1:7">
      <c r="A289" s="137"/>
      <c r="B289" s="130"/>
      <c r="C289" s="130"/>
      <c r="D289" s="130"/>
      <c r="E289" s="130"/>
      <c r="F289" s="130"/>
      <c r="G289" s="130"/>
    </row>
    <row r="290" spans="1:7">
      <c r="A290" s="137"/>
      <c r="B290" s="130"/>
      <c r="C290" s="130"/>
      <c r="D290" s="130"/>
      <c r="E290" s="130"/>
      <c r="F290" s="130"/>
      <c r="G290" s="130"/>
    </row>
    <row r="291" spans="1:7">
      <c r="A291" s="137"/>
      <c r="B291" s="130"/>
      <c r="C291" s="130"/>
      <c r="D291" s="130"/>
      <c r="E291" s="130"/>
      <c r="F291" s="130"/>
      <c r="G291" s="130"/>
    </row>
    <row r="292" spans="1:7">
      <c r="A292" s="137"/>
      <c r="B292" s="130"/>
      <c r="C292" s="130"/>
      <c r="D292" s="130"/>
      <c r="E292" s="130"/>
      <c r="F292" s="130"/>
      <c r="G292" s="130"/>
    </row>
    <row r="293" spans="1:7">
      <c r="A293" s="137"/>
      <c r="B293" s="130"/>
      <c r="C293" s="130"/>
      <c r="D293" s="130"/>
      <c r="E293" s="130"/>
      <c r="F293" s="130"/>
      <c r="G293" s="130"/>
    </row>
    <row r="294" spans="1:7">
      <c r="A294" s="137"/>
      <c r="B294" s="130"/>
      <c r="C294" s="130"/>
      <c r="D294" s="130"/>
      <c r="E294" s="130"/>
      <c r="F294" s="130"/>
      <c r="G294" s="130"/>
    </row>
    <row r="295" spans="1:7">
      <c r="A295" s="137"/>
      <c r="B295" s="130"/>
      <c r="C295" s="130"/>
      <c r="D295" s="130"/>
      <c r="E295" s="130"/>
      <c r="F295" s="130"/>
      <c r="G295" s="130"/>
    </row>
    <row r="296" spans="1:7">
      <c r="A296" s="137"/>
      <c r="B296" s="130"/>
      <c r="C296" s="130"/>
      <c r="D296" s="130"/>
      <c r="E296" s="130"/>
      <c r="F296" s="130"/>
      <c r="G296" s="130"/>
    </row>
    <row r="297" spans="1:7">
      <c r="A297" s="137"/>
      <c r="B297" s="130"/>
      <c r="C297" s="130"/>
      <c r="D297" s="130"/>
      <c r="E297" s="130"/>
      <c r="F297" s="130"/>
      <c r="G297" s="130"/>
    </row>
    <row r="298" spans="1:7">
      <c r="A298" s="137"/>
      <c r="B298" s="130"/>
      <c r="C298" s="130"/>
      <c r="D298" s="130"/>
      <c r="E298" s="130"/>
      <c r="F298" s="130"/>
      <c r="G298" s="130"/>
    </row>
    <row r="299" spans="1:7">
      <c r="A299" s="137"/>
      <c r="B299" s="130"/>
      <c r="C299" s="130"/>
      <c r="D299" s="130"/>
      <c r="E299" s="130"/>
      <c r="F299" s="130"/>
      <c r="G299" s="130"/>
    </row>
    <row r="300" spans="1:7">
      <c r="A300" s="137"/>
      <c r="B300" s="130"/>
      <c r="C300" s="130"/>
      <c r="D300" s="130"/>
      <c r="E300" s="130"/>
      <c r="F300" s="130"/>
      <c r="G300" s="130"/>
    </row>
    <row r="301" spans="1:7">
      <c r="A301" s="137"/>
      <c r="B301" s="130"/>
      <c r="C301" s="130"/>
      <c r="D301" s="130"/>
      <c r="E301" s="130"/>
      <c r="F301" s="130"/>
      <c r="G301" s="130"/>
    </row>
    <row r="302" spans="1:7">
      <c r="A302" s="137"/>
      <c r="B302" s="130"/>
      <c r="C302" s="130"/>
      <c r="D302" s="130"/>
      <c r="E302" s="130"/>
      <c r="F302" s="130"/>
      <c r="G302" s="130"/>
    </row>
    <row r="303" spans="1:7">
      <c r="A303" s="137"/>
      <c r="B303" s="130"/>
      <c r="C303" s="130"/>
      <c r="D303" s="130"/>
      <c r="E303" s="130"/>
      <c r="F303" s="130"/>
      <c r="G303" s="130"/>
    </row>
    <row r="304" spans="1:7">
      <c r="A304" s="137"/>
      <c r="B304" s="130"/>
      <c r="C304" s="130"/>
      <c r="D304" s="130"/>
      <c r="E304" s="130"/>
      <c r="F304" s="130"/>
      <c r="G304" s="130"/>
    </row>
    <row r="305" spans="1:7">
      <c r="A305" s="137"/>
      <c r="B305" s="130"/>
      <c r="C305" s="130"/>
      <c r="D305" s="130"/>
      <c r="E305" s="130"/>
      <c r="F305" s="130"/>
      <c r="G305" s="130"/>
    </row>
  </sheetData>
  <mergeCells count="9">
    <mergeCell ref="A74:G74"/>
    <mergeCell ref="A1:G1"/>
    <mergeCell ref="A2:A3"/>
    <mergeCell ref="B2:B3"/>
    <mergeCell ref="C2:C3"/>
    <mergeCell ref="E2:E3"/>
    <mergeCell ref="F2:F3"/>
    <mergeCell ref="G2:G3"/>
    <mergeCell ref="D2:D3"/>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sheetPr>
    <tabColor rgb="FF92D050"/>
  </sheetPr>
  <dimension ref="A1:G75"/>
  <sheetViews>
    <sheetView workbookViewId="0">
      <pane ySplit="4" topLeftCell="A57" activePane="bottomLeft" state="frozen"/>
      <selection activeCell="K24" sqref="K24"/>
      <selection pane="bottomLeft" activeCell="K67" sqref="K67"/>
    </sheetView>
  </sheetViews>
  <sheetFormatPr defaultColWidth="9.33203125" defaultRowHeight="12.75"/>
  <cols>
    <col min="1" max="1" width="9.33203125" style="102"/>
    <col min="2" max="2" width="12" style="1" customWidth="1"/>
    <col min="3" max="3" width="11.5" style="1" customWidth="1"/>
    <col min="4" max="4" width="12" style="1" customWidth="1"/>
    <col min="5" max="5" width="10.6640625" style="1" customWidth="1"/>
    <col min="6" max="6" width="9.6640625" style="1" customWidth="1"/>
    <col min="7" max="7" width="9.33203125" style="1" customWidth="1"/>
    <col min="8" max="16384" width="9.33203125" style="1"/>
  </cols>
  <sheetData>
    <row r="1" spans="1:7" s="182" customFormat="1" ht="15.75">
      <c r="A1" s="185" t="s">
        <v>564</v>
      </c>
      <c r="B1" s="6"/>
      <c r="C1" s="6"/>
      <c r="D1" s="6"/>
      <c r="E1" s="6"/>
    </row>
    <row r="2" spans="1:7" s="2" customFormat="1">
      <c r="A2" s="772" t="s">
        <v>66</v>
      </c>
      <c r="B2" s="941" t="s">
        <v>68</v>
      </c>
      <c r="C2" s="859"/>
      <c r="D2" s="941" t="s">
        <v>67</v>
      </c>
      <c r="E2" s="859"/>
      <c r="F2" s="941" t="s">
        <v>396</v>
      </c>
      <c r="G2" s="859"/>
    </row>
    <row r="3" spans="1:7" s="2" customFormat="1" ht="51">
      <c r="A3" s="768"/>
      <c r="B3" s="218" t="s">
        <v>105</v>
      </c>
      <c r="C3" s="219" t="s">
        <v>173</v>
      </c>
      <c r="D3" s="218" t="s">
        <v>105</v>
      </c>
      <c r="E3" s="219" t="s">
        <v>173</v>
      </c>
      <c r="F3" s="398" t="s">
        <v>105</v>
      </c>
      <c r="G3" s="402" t="s">
        <v>173</v>
      </c>
    </row>
    <row r="4" spans="1:7" s="2" customFormat="1">
      <c r="A4" s="221">
        <v>1</v>
      </c>
      <c r="B4" s="221">
        <v>2</v>
      </c>
      <c r="C4" s="220">
        <v>3</v>
      </c>
      <c r="D4" s="221">
        <v>4</v>
      </c>
      <c r="E4" s="220">
        <v>5</v>
      </c>
      <c r="F4" s="403">
        <v>8</v>
      </c>
      <c r="G4" s="286">
        <v>9</v>
      </c>
    </row>
    <row r="5" spans="1:7" s="2" customFormat="1">
      <c r="A5" s="40">
        <v>40277</v>
      </c>
      <c r="B5" s="226">
        <v>497</v>
      </c>
      <c r="C5" s="46">
        <v>3881</v>
      </c>
      <c r="D5" s="226">
        <v>902</v>
      </c>
      <c r="E5" s="46">
        <v>19655.45</v>
      </c>
      <c r="F5" s="226" t="s">
        <v>393</v>
      </c>
      <c r="G5" s="46" t="s">
        <v>393</v>
      </c>
    </row>
    <row r="6" spans="1:7" s="2" customFormat="1">
      <c r="A6" s="40">
        <v>40307</v>
      </c>
      <c r="B6" s="226">
        <v>784</v>
      </c>
      <c r="C6" s="46">
        <v>5700.670000000001</v>
      </c>
      <c r="D6" s="226">
        <v>1048</v>
      </c>
      <c r="E6" s="46">
        <v>22380.350000000002</v>
      </c>
      <c r="F6" s="226" t="s">
        <v>393</v>
      </c>
      <c r="G6" s="46" t="s">
        <v>393</v>
      </c>
    </row>
    <row r="7" spans="1:7" s="2" customFormat="1">
      <c r="A7" s="40">
        <v>40338</v>
      </c>
      <c r="B7" s="226">
        <v>435</v>
      </c>
      <c r="C7" s="46">
        <v>4378.3500000000004</v>
      </c>
      <c r="D7" s="226">
        <v>893</v>
      </c>
      <c r="E7" s="46">
        <v>13294.45</v>
      </c>
      <c r="F7" s="226" t="s">
        <v>393</v>
      </c>
      <c r="G7" s="46" t="s">
        <v>393</v>
      </c>
    </row>
    <row r="8" spans="1:7" s="2" customFormat="1">
      <c r="A8" s="40">
        <v>40368</v>
      </c>
      <c r="B8" s="226">
        <v>435</v>
      </c>
      <c r="C8" s="46">
        <v>4586.63</v>
      </c>
      <c r="D8" s="226">
        <v>593</v>
      </c>
      <c r="E8" s="46">
        <v>12107.4</v>
      </c>
      <c r="F8" s="226" t="s">
        <v>393</v>
      </c>
      <c r="G8" s="46" t="s">
        <v>393</v>
      </c>
    </row>
    <row r="9" spans="1:7" s="2" customFormat="1">
      <c r="A9" s="40">
        <v>40399</v>
      </c>
      <c r="B9" s="226">
        <v>251</v>
      </c>
      <c r="C9" s="46">
        <v>2033.44</v>
      </c>
      <c r="D9" s="226">
        <v>861</v>
      </c>
      <c r="E9" s="46">
        <v>12486.01</v>
      </c>
      <c r="F9" s="226" t="s">
        <v>393</v>
      </c>
      <c r="G9" s="46" t="s">
        <v>393</v>
      </c>
    </row>
    <row r="10" spans="1:7" s="2" customFormat="1">
      <c r="A10" s="40">
        <v>40430</v>
      </c>
      <c r="B10" s="226">
        <v>209</v>
      </c>
      <c r="C10" s="46">
        <v>2688.93</v>
      </c>
      <c r="D10" s="226">
        <v>862</v>
      </c>
      <c r="E10" s="46">
        <v>12964.03</v>
      </c>
      <c r="F10" s="226" t="s">
        <v>393</v>
      </c>
      <c r="G10" s="46" t="s">
        <v>393</v>
      </c>
    </row>
    <row r="11" spans="1:7" s="2" customFormat="1">
      <c r="A11" s="40">
        <v>40460</v>
      </c>
      <c r="B11" s="226">
        <v>209</v>
      </c>
      <c r="C11" s="46">
        <v>1288.01</v>
      </c>
      <c r="D11" s="226">
        <v>568</v>
      </c>
      <c r="E11" s="46">
        <v>11495.84</v>
      </c>
      <c r="F11" s="226" t="s">
        <v>393</v>
      </c>
      <c r="G11" s="46" t="s">
        <v>393</v>
      </c>
    </row>
    <row r="12" spans="1:7" s="2" customFormat="1">
      <c r="A12" s="40">
        <v>40491</v>
      </c>
      <c r="B12" s="226">
        <v>246</v>
      </c>
      <c r="C12" s="46">
        <v>2724.34</v>
      </c>
      <c r="D12" s="226">
        <v>438</v>
      </c>
      <c r="E12" s="46">
        <v>9785.25</v>
      </c>
      <c r="F12" s="226" t="s">
        <v>393</v>
      </c>
      <c r="G12" s="46" t="s">
        <v>393</v>
      </c>
    </row>
    <row r="13" spans="1:7" s="2" customFormat="1">
      <c r="A13" s="40">
        <v>40521</v>
      </c>
      <c r="B13" s="226">
        <v>229</v>
      </c>
      <c r="C13" s="46">
        <v>3431.1600000000003</v>
      </c>
      <c r="D13" s="226">
        <v>738</v>
      </c>
      <c r="E13" s="46">
        <v>8450.6500000000015</v>
      </c>
      <c r="F13" s="226" t="s">
        <v>393</v>
      </c>
      <c r="G13" s="46" t="s">
        <v>393</v>
      </c>
    </row>
    <row r="14" spans="1:7">
      <c r="A14" s="40">
        <v>40544</v>
      </c>
      <c r="B14" s="226">
        <v>236</v>
      </c>
      <c r="C14" s="46">
        <v>1396.7</v>
      </c>
      <c r="D14" s="226">
        <v>346</v>
      </c>
      <c r="E14" s="46">
        <v>9780.65</v>
      </c>
      <c r="F14" s="226" t="s">
        <v>393</v>
      </c>
      <c r="G14" s="46" t="s">
        <v>393</v>
      </c>
    </row>
    <row r="15" spans="1:7">
      <c r="A15" s="40">
        <v>40575</v>
      </c>
      <c r="B15" s="226">
        <v>192</v>
      </c>
      <c r="C15" s="46">
        <v>2614.2199999999998</v>
      </c>
      <c r="D15" s="226">
        <v>367</v>
      </c>
      <c r="E15" s="46">
        <v>10696.34</v>
      </c>
      <c r="F15" s="226" t="s">
        <v>393</v>
      </c>
      <c r="G15" s="46" t="s">
        <v>393</v>
      </c>
    </row>
    <row r="16" spans="1:7">
      <c r="A16" s="40">
        <v>40603</v>
      </c>
      <c r="B16" s="226">
        <v>725</v>
      </c>
      <c r="C16" s="46">
        <v>4804.43</v>
      </c>
      <c r="D16" s="226">
        <v>390</v>
      </c>
      <c r="E16" s="46">
        <v>12854.81</v>
      </c>
      <c r="F16" s="226" t="s">
        <v>393</v>
      </c>
      <c r="G16" s="46" t="s">
        <v>393</v>
      </c>
    </row>
    <row r="17" spans="1:7">
      <c r="A17" s="40">
        <v>40634</v>
      </c>
      <c r="B17" s="226">
        <v>339</v>
      </c>
      <c r="C17" s="46">
        <v>3059.6410000000001</v>
      </c>
      <c r="D17" s="226">
        <v>499</v>
      </c>
      <c r="E17" s="46">
        <v>11886.07</v>
      </c>
      <c r="F17" s="226" t="s">
        <v>393</v>
      </c>
      <c r="G17" s="46" t="s">
        <v>393</v>
      </c>
    </row>
    <row r="18" spans="1:7">
      <c r="A18" s="40">
        <v>40664</v>
      </c>
      <c r="B18" s="226">
        <v>378</v>
      </c>
      <c r="C18" s="46">
        <v>2613.27</v>
      </c>
      <c r="D18" s="226">
        <v>370</v>
      </c>
      <c r="E18" s="46">
        <v>8204.6</v>
      </c>
      <c r="F18" s="226" t="s">
        <v>393</v>
      </c>
      <c r="G18" s="46" t="s">
        <v>393</v>
      </c>
    </row>
    <row r="19" spans="1:7">
      <c r="A19" s="40">
        <v>40695</v>
      </c>
      <c r="B19" s="226">
        <v>714</v>
      </c>
      <c r="C19" s="46">
        <v>4645.34</v>
      </c>
      <c r="D19" s="226">
        <v>719</v>
      </c>
      <c r="E19" s="46">
        <v>15959.58</v>
      </c>
      <c r="F19" s="226" t="s">
        <v>393</v>
      </c>
      <c r="G19" s="46" t="s">
        <v>393</v>
      </c>
    </row>
    <row r="20" spans="1:7">
      <c r="A20" s="40">
        <v>40725</v>
      </c>
      <c r="B20" s="226">
        <v>665</v>
      </c>
      <c r="C20" s="46">
        <v>4107.47</v>
      </c>
      <c r="D20" s="226">
        <v>915</v>
      </c>
      <c r="E20" s="46">
        <v>15852.44</v>
      </c>
      <c r="F20" s="226" t="s">
        <v>393</v>
      </c>
      <c r="G20" s="46" t="s">
        <v>393</v>
      </c>
    </row>
    <row r="21" spans="1:7">
      <c r="A21" s="40">
        <v>40756</v>
      </c>
      <c r="B21" s="226">
        <v>737</v>
      </c>
      <c r="C21" s="46">
        <v>5730.46</v>
      </c>
      <c r="D21" s="226">
        <v>717</v>
      </c>
      <c r="E21" s="46">
        <v>13652.81</v>
      </c>
      <c r="F21" s="226" t="s">
        <v>393</v>
      </c>
      <c r="G21" s="46" t="s">
        <v>393</v>
      </c>
    </row>
    <row r="22" spans="1:7">
      <c r="A22" s="40">
        <v>40787</v>
      </c>
      <c r="B22" s="226">
        <v>535</v>
      </c>
      <c r="C22" s="46">
        <v>3600.89</v>
      </c>
      <c r="D22" s="226">
        <v>710</v>
      </c>
      <c r="E22" s="46">
        <v>10542.81</v>
      </c>
      <c r="F22" s="226" t="s">
        <v>393</v>
      </c>
      <c r="G22" s="46" t="s">
        <v>393</v>
      </c>
    </row>
    <row r="23" spans="1:7">
      <c r="A23" s="40">
        <v>40817</v>
      </c>
      <c r="B23" s="226">
        <v>350</v>
      </c>
      <c r="C23" s="46">
        <v>3056.47</v>
      </c>
      <c r="D23" s="226">
        <v>913</v>
      </c>
      <c r="E23" s="46">
        <v>12699</v>
      </c>
      <c r="F23" s="226" t="s">
        <v>393</v>
      </c>
      <c r="G23" s="46" t="s">
        <v>393</v>
      </c>
    </row>
    <row r="24" spans="1:7">
      <c r="A24" s="40">
        <v>40848</v>
      </c>
      <c r="B24" s="226">
        <v>484</v>
      </c>
      <c r="C24" s="46">
        <v>5303.57</v>
      </c>
      <c r="D24" s="226">
        <v>588</v>
      </c>
      <c r="E24" s="46">
        <v>14547.02</v>
      </c>
      <c r="F24" s="226" t="s">
        <v>393</v>
      </c>
      <c r="G24" s="46" t="s">
        <v>393</v>
      </c>
    </row>
    <row r="25" spans="1:7">
      <c r="A25" s="40">
        <v>40878</v>
      </c>
      <c r="B25" s="226">
        <v>684</v>
      </c>
      <c r="C25" s="46">
        <v>6233.23</v>
      </c>
      <c r="D25" s="226">
        <v>888</v>
      </c>
      <c r="E25" s="46">
        <v>17365.47</v>
      </c>
      <c r="F25" s="226" t="s">
        <v>393</v>
      </c>
      <c r="G25" s="46" t="s">
        <v>393</v>
      </c>
    </row>
    <row r="26" spans="1:7">
      <c r="A26" s="201">
        <v>40919</v>
      </c>
      <c r="B26" s="226">
        <v>574</v>
      </c>
      <c r="C26" s="46">
        <v>3406.59</v>
      </c>
      <c r="D26" s="226">
        <v>1600</v>
      </c>
      <c r="E26" s="46">
        <v>19151.73</v>
      </c>
      <c r="F26" s="226" t="s">
        <v>393</v>
      </c>
      <c r="G26" s="46" t="s">
        <v>393</v>
      </c>
    </row>
    <row r="27" spans="1:7">
      <c r="A27" s="201">
        <v>40950</v>
      </c>
      <c r="B27" s="226">
        <v>499</v>
      </c>
      <c r="C27" s="46">
        <v>4845.51</v>
      </c>
      <c r="D27" s="226">
        <v>1876</v>
      </c>
      <c r="E27" s="46">
        <v>29366.67</v>
      </c>
      <c r="F27" s="226" t="s">
        <v>393</v>
      </c>
      <c r="G27" s="46" t="s">
        <v>393</v>
      </c>
    </row>
    <row r="28" spans="1:7">
      <c r="A28" s="201">
        <v>40979</v>
      </c>
      <c r="B28" s="226">
        <v>465</v>
      </c>
      <c r="C28" s="46">
        <v>3239.28</v>
      </c>
      <c r="D28" s="226">
        <v>2178</v>
      </c>
      <c r="E28" s="46">
        <v>24207.11</v>
      </c>
      <c r="F28" s="226" t="s">
        <v>393</v>
      </c>
      <c r="G28" s="46" t="s">
        <v>393</v>
      </c>
    </row>
    <row r="29" spans="1:7">
      <c r="A29" s="201">
        <v>41011</v>
      </c>
      <c r="B29" s="226">
        <v>472</v>
      </c>
      <c r="C29" s="46">
        <v>2664.22</v>
      </c>
      <c r="D29" s="226">
        <v>1232</v>
      </c>
      <c r="E29" s="46">
        <v>12154.92</v>
      </c>
      <c r="F29" s="226" t="s">
        <v>393</v>
      </c>
      <c r="G29" s="46" t="s">
        <v>393</v>
      </c>
    </row>
    <row r="30" spans="1:7">
      <c r="A30" s="201">
        <v>41041</v>
      </c>
      <c r="B30" s="226">
        <v>632</v>
      </c>
      <c r="C30" s="46">
        <v>1903.63</v>
      </c>
      <c r="D30" s="226">
        <v>1342</v>
      </c>
      <c r="E30" s="46">
        <v>14219.82</v>
      </c>
      <c r="F30" s="226" t="s">
        <v>393</v>
      </c>
      <c r="G30" s="46" t="s">
        <v>393</v>
      </c>
    </row>
    <row r="31" spans="1:7">
      <c r="A31" s="201">
        <v>41072</v>
      </c>
      <c r="B31" s="226">
        <v>880</v>
      </c>
      <c r="C31" s="46">
        <v>5036.4799999999996</v>
      </c>
      <c r="D31" s="226">
        <v>1624</v>
      </c>
      <c r="E31" s="46">
        <v>18917.91</v>
      </c>
      <c r="F31" s="226" t="s">
        <v>393</v>
      </c>
      <c r="G31" s="46" t="s">
        <v>393</v>
      </c>
    </row>
    <row r="32" spans="1:7">
      <c r="A32" s="201">
        <v>41102</v>
      </c>
      <c r="B32" s="226">
        <v>824</v>
      </c>
      <c r="C32" s="46">
        <v>4828.6899999999996</v>
      </c>
      <c r="D32" s="226">
        <v>1968</v>
      </c>
      <c r="E32" s="46">
        <v>19499.37</v>
      </c>
      <c r="F32" s="226" t="s">
        <v>393</v>
      </c>
      <c r="G32" s="46" t="s">
        <v>393</v>
      </c>
    </row>
    <row r="33" spans="1:7">
      <c r="A33" s="201">
        <v>41133</v>
      </c>
      <c r="B33" s="226">
        <v>697</v>
      </c>
      <c r="C33" s="46">
        <v>4146.54</v>
      </c>
      <c r="D33" s="226">
        <v>1891</v>
      </c>
      <c r="E33" s="46">
        <v>18374.169999999998</v>
      </c>
      <c r="F33" s="226" t="s">
        <v>393</v>
      </c>
      <c r="G33" s="46" t="s">
        <v>393</v>
      </c>
    </row>
    <row r="34" spans="1:7">
      <c r="A34" s="201">
        <v>41164</v>
      </c>
      <c r="B34" s="226">
        <v>720</v>
      </c>
      <c r="C34" s="46">
        <v>4802.37</v>
      </c>
      <c r="D34" s="226">
        <v>2051</v>
      </c>
      <c r="E34" s="46">
        <v>23373.38</v>
      </c>
      <c r="F34" s="226" t="s">
        <v>393</v>
      </c>
      <c r="G34" s="46" t="s">
        <v>393</v>
      </c>
    </row>
    <row r="35" spans="1:7">
      <c r="A35" s="201">
        <v>41194</v>
      </c>
      <c r="B35" s="226">
        <v>966</v>
      </c>
      <c r="C35" s="46">
        <v>4791.62</v>
      </c>
      <c r="D35" s="226">
        <v>1850</v>
      </c>
      <c r="E35" s="46">
        <v>25659.360000000001</v>
      </c>
      <c r="F35" s="226" t="s">
        <v>393</v>
      </c>
      <c r="G35" s="46" t="s">
        <v>393</v>
      </c>
    </row>
    <row r="36" spans="1:7">
      <c r="A36" s="201">
        <v>41225</v>
      </c>
      <c r="B36" s="226">
        <v>680</v>
      </c>
      <c r="C36" s="46">
        <v>2317.4899999999998</v>
      </c>
      <c r="D36" s="226">
        <v>1455</v>
      </c>
      <c r="E36" s="46">
        <v>18089.95</v>
      </c>
      <c r="F36" s="226" t="s">
        <v>393</v>
      </c>
      <c r="G36" s="46" t="s">
        <v>393</v>
      </c>
    </row>
    <row r="37" spans="1:7">
      <c r="A37" s="201">
        <v>41255</v>
      </c>
      <c r="B37" s="226">
        <v>599</v>
      </c>
      <c r="C37" s="46">
        <v>2900.08</v>
      </c>
      <c r="D37" s="226">
        <v>1686</v>
      </c>
      <c r="E37" s="46">
        <v>19318.919999999998</v>
      </c>
      <c r="F37" s="226" t="s">
        <v>393</v>
      </c>
      <c r="G37" s="46" t="s">
        <v>393</v>
      </c>
    </row>
    <row r="38" spans="1:7">
      <c r="A38" s="201">
        <v>41286</v>
      </c>
      <c r="B38" s="226">
        <v>838</v>
      </c>
      <c r="C38" s="46">
        <v>6533.49</v>
      </c>
      <c r="D38" s="226">
        <v>2702</v>
      </c>
      <c r="E38" s="46">
        <v>31348.77</v>
      </c>
      <c r="F38" s="226" t="s">
        <v>393</v>
      </c>
      <c r="G38" s="46" t="s">
        <v>393</v>
      </c>
    </row>
    <row r="39" spans="1:7">
      <c r="A39" s="201">
        <v>41317</v>
      </c>
      <c r="B39" s="226">
        <v>562</v>
      </c>
      <c r="C39" s="46">
        <v>2829.26</v>
      </c>
      <c r="D39" s="226">
        <v>1407</v>
      </c>
      <c r="E39" s="46">
        <v>19240.38</v>
      </c>
      <c r="F39" s="226" t="s">
        <v>393</v>
      </c>
      <c r="G39" s="46" t="s">
        <v>393</v>
      </c>
    </row>
    <row r="40" spans="1:7">
      <c r="A40" s="201">
        <v>41346</v>
      </c>
      <c r="B40" s="226">
        <v>769</v>
      </c>
      <c r="C40" s="46">
        <v>8868.5300000000007</v>
      </c>
      <c r="D40" s="226">
        <v>1933</v>
      </c>
      <c r="E40" s="46">
        <v>21908.16</v>
      </c>
      <c r="F40" s="226" t="s">
        <v>393</v>
      </c>
      <c r="G40" s="46" t="s">
        <v>393</v>
      </c>
    </row>
    <row r="41" spans="1:7">
      <c r="A41" s="201">
        <v>41377</v>
      </c>
      <c r="B41" s="226">
        <v>986</v>
      </c>
      <c r="C41" s="46">
        <v>9493.49</v>
      </c>
      <c r="D41" s="226">
        <v>2422</v>
      </c>
      <c r="E41" s="46">
        <v>29911.05</v>
      </c>
      <c r="F41" s="226" t="s">
        <v>393</v>
      </c>
      <c r="G41" s="46" t="s">
        <v>393</v>
      </c>
    </row>
    <row r="42" spans="1:7">
      <c r="A42" s="201">
        <v>41407</v>
      </c>
      <c r="B42" s="226">
        <v>1070</v>
      </c>
      <c r="C42" s="46">
        <v>11048.42</v>
      </c>
      <c r="D42" s="226">
        <v>2299</v>
      </c>
      <c r="E42" s="46">
        <v>35030.639999999999</v>
      </c>
      <c r="F42" s="226" t="s">
        <v>393</v>
      </c>
      <c r="G42" s="46" t="s">
        <v>393</v>
      </c>
    </row>
    <row r="43" spans="1:7">
      <c r="A43" s="201">
        <v>41438</v>
      </c>
      <c r="B43" s="226">
        <v>708</v>
      </c>
      <c r="C43" s="46">
        <v>5251.25</v>
      </c>
      <c r="D43" s="226">
        <v>1934</v>
      </c>
      <c r="E43" s="46">
        <v>30309.19</v>
      </c>
      <c r="F43" s="226" t="s">
        <v>393</v>
      </c>
      <c r="G43" s="46" t="s">
        <v>393</v>
      </c>
    </row>
    <row r="44" spans="1:7">
      <c r="A44" s="201">
        <v>41468</v>
      </c>
      <c r="B44" s="226">
        <v>1057</v>
      </c>
      <c r="C44" s="46">
        <v>11730.63</v>
      </c>
      <c r="D44" s="226">
        <v>2264</v>
      </c>
      <c r="E44" s="46">
        <v>36061.15</v>
      </c>
      <c r="F44" s="226" t="s">
        <v>393</v>
      </c>
      <c r="G44" s="46" t="s">
        <v>393</v>
      </c>
    </row>
    <row r="45" spans="1:7">
      <c r="A45" s="201">
        <v>41499</v>
      </c>
      <c r="B45" s="226">
        <v>830</v>
      </c>
      <c r="C45" s="46">
        <v>7330.7</v>
      </c>
      <c r="D45" s="226">
        <v>1541</v>
      </c>
      <c r="E45" s="46">
        <v>20816.900000000001</v>
      </c>
      <c r="F45" s="226" t="s">
        <v>393</v>
      </c>
      <c r="G45" s="46" t="s">
        <v>393</v>
      </c>
    </row>
    <row r="46" spans="1:7">
      <c r="A46" s="201">
        <v>41530</v>
      </c>
      <c r="B46" s="226">
        <v>619</v>
      </c>
      <c r="C46" s="46">
        <v>6706.95</v>
      </c>
      <c r="D46" s="226">
        <v>1390</v>
      </c>
      <c r="E46" s="46">
        <v>17615.740000000002</v>
      </c>
      <c r="F46" s="226" t="s">
        <v>393</v>
      </c>
      <c r="G46" s="46" t="s">
        <v>393</v>
      </c>
    </row>
    <row r="47" spans="1:7">
      <c r="A47" s="201">
        <v>41560</v>
      </c>
      <c r="B47" s="226">
        <v>919</v>
      </c>
      <c r="C47" s="46">
        <v>12791.41</v>
      </c>
      <c r="D47" s="226">
        <v>1551</v>
      </c>
      <c r="E47" s="46">
        <v>19019.7</v>
      </c>
      <c r="F47" s="226" t="s">
        <v>393</v>
      </c>
      <c r="G47" s="46" t="s">
        <v>393</v>
      </c>
    </row>
    <row r="48" spans="1:7">
      <c r="A48" s="201">
        <v>41591</v>
      </c>
      <c r="B48" s="226">
        <v>578</v>
      </c>
      <c r="C48" s="46">
        <v>5199.1400000000003</v>
      </c>
      <c r="D48" s="226">
        <v>1324</v>
      </c>
      <c r="E48" s="46">
        <v>19084.830000000002</v>
      </c>
      <c r="F48" s="226" t="s">
        <v>393</v>
      </c>
      <c r="G48" s="46" t="s">
        <v>393</v>
      </c>
    </row>
    <row r="49" spans="1:7">
      <c r="A49" s="201">
        <v>41621</v>
      </c>
      <c r="B49" s="226">
        <v>718</v>
      </c>
      <c r="C49" s="46">
        <v>6548.22</v>
      </c>
      <c r="D49" s="226">
        <v>1300</v>
      </c>
      <c r="E49" s="46">
        <v>13244.09</v>
      </c>
      <c r="F49" s="226" t="s">
        <v>393</v>
      </c>
      <c r="G49" s="46" t="s">
        <v>393</v>
      </c>
    </row>
    <row r="50" spans="1:7">
      <c r="A50" s="201">
        <v>41651</v>
      </c>
      <c r="B50" s="226">
        <v>880</v>
      </c>
      <c r="C50" s="46">
        <v>11403.8</v>
      </c>
      <c r="D50" s="226">
        <v>1901</v>
      </c>
      <c r="E50" s="46">
        <v>24768.240000000002</v>
      </c>
      <c r="F50" s="226" t="s">
        <v>393</v>
      </c>
      <c r="G50" s="46" t="s">
        <v>393</v>
      </c>
    </row>
    <row r="51" spans="1:7">
      <c r="A51" s="201">
        <v>41682</v>
      </c>
      <c r="B51" s="226">
        <v>733</v>
      </c>
      <c r="C51" s="46">
        <v>6170.89</v>
      </c>
      <c r="D51" s="226">
        <v>1187</v>
      </c>
      <c r="E51" s="46">
        <v>11811.05</v>
      </c>
      <c r="F51" s="226" t="s">
        <v>393</v>
      </c>
      <c r="G51" s="46" t="s">
        <v>393</v>
      </c>
    </row>
    <row r="52" spans="1:7">
      <c r="A52" s="201">
        <v>41711</v>
      </c>
      <c r="B52" s="226">
        <v>1089</v>
      </c>
      <c r="C52" s="46">
        <v>9352.2999999999993</v>
      </c>
      <c r="D52" s="226">
        <v>1696</v>
      </c>
      <c r="E52" s="46">
        <v>18028.8</v>
      </c>
      <c r="F52" s="226" t="s">
        <v>393</v>
      </c>
      <c r="G52" s="46" t="s">
        <v>393</v>
      </c>
    </row>
    <row r="53" spans="1:7">
      <c r="A53" s="201">
        <v>41742</v>
      </c>
      <c r="B53" s="226">
        <v>1171</v>
      </c>
      <c r="C53" s="46">
        <v>14891.21</v>
      </c>
      <c r="D53" s="226">
        <v>3670</v>
      </c>
      <c r="E53" s="46">
        <v>60148.91</v>
      </c>
      <c r="F53" s="226">
        <v>1</v>
      </c>
      <c r="G53" s="408">
        <v>0.11</v>
      </c>
    </row>
    <row r="54" spans="1:7">
      <c r="A54" s="201">
        <v>41772</v>
      </c>
      <c r="B54" s="226">
        <v>1298</v>
      </c>
      <c r="C54" s="46">
        <v>14839.85</v>
      </c>
      <c r="D54" s="226">
        <v>4459</v>
      </c>
      <c r="E54" s="46">
        <v>79106.009999999995</v>
      </c>
      <c r="F54" s="226">
        <v>0</v>
      </c>
      <c r="G54" s="408">
        <v>0</v>
      </c>
    </row>
    <row r="55" spans="1:7">
      <c r="A55" s="201">
        <v>41803</v>
      </c>
      <c r="B55" s="226">
        <v>1378</v>
      </c>
      <c r="C55" s="46">
        <v>13597.75</v>
      </c>
      <c r="D55" s="226">
        <v>4176</v>
      </c>
      <c r="E55" s="46">
        <v>54783.42</v>
      </c>
      <c r="F55" s="226">
        <v>2</v>
      </c>
      <c r="G55" s="408">
        <v>0.2</v>
      </c>
    </row>
    <row r="56" spans="1:7">
      <c r="A56" s="201">
        <v>41833</v>
      </c>
      <c r="B56" s="226">
        <v>1422</v>
      </c>
      <c r="C56" s="46">
        <v>16757.810000000001</v>
      </c>
      <c r="D56" s="226">
        <v>4290</v>
      </c>
      <c r="E56" s="46">
        <v>66854</v>
      </c>
      <c r="F56" s="226">
        <v>0</v>
      </c>
      <c r="G56" s="408">
        <v>0</v>
      </c>
    </row>
    <row r="57" spans="1:7">
      <c r="A57" s="201">
        <v>41864</v>
      </c>
      <c r="B57" s="226">
        <v>1211</v>
      </c>
      <c r="C57" s="46">
        <v>10914.78</v>
      </c>
      <c r="D57" s="226">
        <v>3843</v>
      </c>
      <c r="E57" s="46">
        <v>57269.64</v>
      </c>
      <c r="F57" s="226">
        <v>1</v>
      </c>
      <c r="G57" s="408">
        <v>0.12</v>
      </c>
    </row>
    <row r="58" spans="1:7">
      <c r="A58" s="201">
        <v>41895</v>
      </c>
      <c r="B58" s="226">
        <v>1866</v>
      </c>
      <c r="C58" s="46">
        <v>22928.7</v>
      </c>
      <c r="D58" s="226">
        <v>5807</v>
      </c>
      <c r="E58" s="46">
        <v>94513.75</v>
      </c>
      <c r="F58" s="226">
        <v>0</v>
      </c>
      <c r="G58" s="408">
        <v>0</v>
      </c>
    </row>
    <row r="59" spans="1:7">
      <c r="A59" s="201">
        <v>41925</v>
      </c>
      <c r="B59" s="226">
        <v>1662</v>
      </c>
      <c r="C59" s="46">
        <v>19959.05</v>
      </c>
      <c r="D59" s="226">
        <v>4706</v>
      </c>
      <c r="E59" s="46">
        <v>72488.179999999993</v>
      </c>
      <c r="F59" s="226">
        <v>0</v>
      </c>
      <c r="G59" s="408">
        <v>0</v>
      </c>
    </row>
    <row r="60" spans="1:7">
      <c r="A60" s="201">
        <v>41956</v>
      </c>
      <c r="B60" s="226">
        <v>1791</v>
      </c>
      <c r="C60" s="46">
        <v>19864.259999999998</v>
      </c>
      <c r="D60" s="226">
        <v>5400</v>
      </c>
      <c r="E60" s="46">
        <v>86349.86</v>
      </c>
      <c r="F60" s="226">
        <v>1</v>
      </c>
      <c r="G60" s="408">
        <v>0.1</v>
      </c>
    </row>
    <row r="61" spans="1:7">
      <c r="A61" s="201">
        <v>41986</v>
      </c>
      <c r="B61" s="226">
        <v>1609</v>
      </c>
      <c r="C61" s="46">
        <v>17990.34</v>
      </c>
      <c r="D61" s="226">
        <v>5694</v>
      </c>
      <c r="E61" s="46">
        <v>85033.93</v>
      </c>
      <c r="F61" s="226">
        <v>1</v>
      </c>
      <c r="G61" s="408">
        <v>0.1</v>
      </c>
    </row>
    <row r="62" spans="1:7">
      <c r="A62" s="201">
        <v>42017</v>
      </c>
      <c r="B62" s="226">
        <v>1587</v>
      </c>
      <c r="C62" s="46">
        <v>23630.98</v>
      </c>
      <c r="D62" s="226">
        <v>5706</v>
      </c>
      <c r="E62" s="46">
        <v>95149.98</v>
      </c>
      <c r="F62" s="226">
        <v>0</v>
      </c>
      <c r="G62" s="408">
        <v>0</v>
      </c>
    </row>
    <row r="63" spans="1:7">
      <c r="A63" s="201">
        <v>42048</v>
      </c>
      <c r="B63" s="226">
        <v>1188</v>
      </c>
      <c r="C63" s="46">
        <v>13633</v>
      </c>
      <c r="D63" s="226">
        <v>4329</v>
      </c>
      <c r="E63" s="46">
        <v>63588</v>
      </c>
      <c r="F63" s="226">
        <v>0</v>
      </c>
      <c r="G63" s="408">
        <v>0</v>
      </c>
    </row>
    <row r="64" spans="1:7">
      <c r="A64" s="201">
        <v>42076</v>
      </c>
      <c r="B64" s="226">
        <v>1527</v>
      </c>
      <c r="C64" s="46">
        <v>15497.88</v>
      </c>
      <c r="D64" s="226">
        <v>5993</v>
      </c>
      <c r="E64" s="46">
        <v>71501.87</v>
      </c>
      <c r="F64" s="226">
        <v>2</v>
      </c>
      <c r="G64" s="408">
        <v>0.2</v>
      </c>
    </row>
    <row r="65" spans="1:7">
      <c r="A65" s="201">
        <v>42107</v>
      </c>
      <c r="B65" s="226">
        <v>1518</v>
      </c>
      <c r="C65" s="46">
        <v>19359.830000000002</v>
      </c>
      <c r="D65" s="226">
        <v>5051</v>
      </c>
      <c r="E65" s="46">
        <v>74698.73</v>
      </c>
      <c r="F65" s="226">
        <v>0</v>
      </c>
      <c r="G65" s="408">
        <v>0</v>
      </c>
    </row>
    <row r="66" spans="1:7">
      <c r="A66" s="201">
        <v>42137</v>
      </c>
      <c r="B66" s="226">
        <v>1453</v>
      </c>
      <c r="C66" s="46">
        <v>18934.150000000001</v>
      </c>
      <c r="D66" s="226">
        <v>4519</v>
      </c>
      <c r="E66" s="46">
        <v>61135.03</v>
      </c>
      <c r="F66" s="226">
        <v>0</v>
      </c>
      <c r="G66" s="408">
        <v>0</v>
      </c>
    </row>
    <row r="67" spans="1:7">
      <c r="A67" s="201">
        <v>42168</v>
      </c>
      <c r="B67" s="226">
        <v>1552</v>
      </c>
      <c r="C67" s="46">
        <v>18102.23</v>
      </c>
      <c r="D67" s="226">
        <v>4613</v>
      </c>
      <c r="E67" s="46">
        <v>65002.04</v>
      </c>
      <c r="F67" s="226">
        <v>0</v>
      </c>
      <c r="G67" s="408">
        <v>0</v>
      </c>
    </row>
    <row r="68" spans="1:7">
      <c r="A68" s="201">
        <v>42198</v>
      </c>
      <c r="B68" s="226">
        <v>1376</v>
      </c>
      <c r="C68" s="46">
        <v>18471.21</v>
      </c>
      <c r="D68" s="226">
        <v>4509</v>
      </c>
      <c r="E68" s="46">
        <v>64377.51</v>
      </c>
      <c r="F68" s="226">
        <v>0</v>
      </c>
      <c r="G68" s="408">
        <v>0</v>
      </c>
    </row>
    <row r="69" spans="1:7">
      <c r="A69" s="201">
        <v>42229</v>
      </c>
      <c r="B69" s="226">
        <v>1291</v>
      </c>
      <c r="C69" s="46">
        <v>18762.28</v>
      </c>
      <c r="D69" s="226">
        <v>4312</v>
      </c>
      <c r="E69" s="46">
        <v>69802.649999999994</v>
      </c>
      <c r="F69" s="226">
        <v>0</v>
      </c>
      <c r="G69" s="408">
        <v>0</v>
      </c>
    </row>
    <row r="70" spans="1:7">
      <c r="A70" s="201">
        <v>42260</v>
      </c>
      <c r="B70" s="226">
        <v>1198</v>
      </c>
      <c r="C70" s="46">
        <v>16915.849999999999</v>
      </c>
      <c r="D70" s="226">
        <v>4471</v>
      </c>
      <c r="E70" s="46">
        <v>68898.240000000005</v>
      </c>
      <c r="F70" s="226">
        <v>0</v>
      </c>
      <c r="G70" s="408">
        <v>0</v>
      </c>
    </row>
    <row r="71" spans="1:7">
      <c r="A71" s="201">
        <v>42290</v>
      </c>
      <c r="B71" s="226">
        <v>1784</v>
      </c>
      <c r="C71" s="46">
        <v>22528.13</v>
      </c>
      <c r="D71" s="226">
        <v>4637</v>
      </c>
      <c r="E71" s="46">
        <v>79014.86</v>
      </c>
      <c r="F71" s="226">
        <v>0</v>
      </c>
      <c r="G71" s="408">
        <v>0</v>
      </c>
    </row>
    <row r="72" spans="1:7">
      <c r="A72" s="201">
        <v>42321</v>
      </c>
      <c r="B72" s="226">
        <v>1132</v>
      </c>
      <c r="C72" s="46">
        <v>14671.77</v>
      </c>
      <c r="D72" s="226">
        <v>3263</v>
      </c>
      <c r="E72" s="46">
        <v>56899.93</v>
      </c>
      <c r="F72" s="226">
        <v>0</v>
      </c>
      <c r="G72" s="408">
        <v>0</v>
      </c>
    </row>
    <row r="73" spans="1:7">
      <c r="A73" s="201">
        <v>42351</v>
      </c>
      <c r="B73" s="226">
        <v>1165</v>
      </c>
      <c r="C73" s="46">
        <v>14134.67</v>
      </c>
      <c r="D73" s="226">
        <v>4096</v>
      </c>
      <c r="E73" s="46">
        <v>65670.429999999993</v>
      </c>
      <c r="F73" s="226">
        <v>0</v>
      </c>
      <c r="G73" s="408">
        <v>0</v>
      </c>
    </row>
    <row r="74" spans="1:7" s="620" customFormat="1" ht="55.5" customHeight="1">
      <c r="A74" s="940" t="s">
        <v>395</v>
      </c>
      <c r="B74" s="940"/>
      <c r="C74" s="940"/>
      <c r="D74" s="940"/>
      <c r="E74" s="940"/>
      <c r="F74" s="940"/>
      <c r="G74" s="940"/>
    </row>
    <row r="75" spans="1:7" s="620" customFormat="1" ht="12.75" customHeight="1">
      <c r="A75" s="621" t="s">
        <v>183</v>
      </c>
    </row>
  </sheetData>
  <mergeCells count="5">
    <mergeCell ref="A74:G74"/>
    <mergeCell ref="A2:A3"/>
    <mergeCell ref="B2:C2"/>
    <mergeCell ref="D2:E2"/>
    <mergeCell ref="F2:G2"/>
  </mergeCells>
  <pageMargins left="0.7" right="0.7" top="0.75" bottom="0.75" header="0.3" footer="0.3"/>
  <pageSetup scale="90" orientation="landscape" r:id="rId1"/>
</worksheet>
</file>

<file path=xl/worksheets/sheet37.xml><?xml version="1.0" encoding="utf-8"?>
<worksheet xmlns="http://schemas.openxmlformats.org/spreadsheetml/2006/main" xmlns:r="http://schemas.openxmlformats.org/officeDocument/2006/relationships">
  <sheetPr>
    <tabColor rgb="FF92D050"/>
  </sheetPr>
  <dimension ref="A1:E73"/>
  <sheetViews>
    <sheetView workbookViewId="0">
      <pane ySplit="3" topLeftCell="A4" activePane="bottomLeft" state="frozen"/>
      <selection activeCell="K24" sqref="K24"/>
      <selection pane="bottomLeft" activeCell="F7" sqref="F7"/>
    </sheetView>
  </sheetViews>
  <sheetFormatPr defaultRowHeight="12.75"/>
  <cols>
    <col min="1" max="1" width="11.5" style="102" customWidth="1"/>
    <col min="2" max="2" width="19.1640625" style="30" customWidth="1"/>
    <col min="3" max="3" width="24.5" style="30" customWidth="1"/>
    <col min="4" max="4" width="13.83203125" style="30" customWidth="1"/>
    <col min="5" max="6" width="12.83203125" style="30" customWidth="1"/>
    <col min="7" max="248" width="9.33203125" style="30"/>
    <col min="249" max="249" width="16.1640625" style="30" customWidth="1"/>
    <col min="250" max="252" width="29" style="30" customWidth="1"/>
    <col min="253" max="504" width="9.33203125" style="30"/>
    <col min="505" max="505" width="16.1640625" style="30" customWidth="1"/>
    <col min="506" max="508" width="29" style="30" customWidth="1"/>
    <col min="509" max="760" width="9.33203125" style="30"/>
    <col min="761" max="761" width="16.1640625" style="30" customWidth="1"/>
    <col min="762" max="764" width="29" style="30" customWidth="1"/>
    <col min="765" max="1016" width="9.33203125" style="30"/>
    <col min="1017" max="1017" width="16.1640625" style="30" customWidth="1"/>
    <col min="1018" max="1020" width="29" style="30" customWidth="1"/>
    <col min="1021" max="1272" width="9.33203125" style="30"/>
    <col min="1273" max="1273" width="16.1640625" style="30" customWidth="1"/>
    <col min="1274" max="1276" width="29" style="30" customWidth="1"/>
    <col min="1277" max="1528" width="9.33203125" style="30"/>
    <col min="1529" max="1529" width="16.1640625" style="30" customWidth="1"/>
    <col min="1530" max="1532" width="29" style="30" customWidth="1"/>
    <col min="1533" max="1784" width="9.33203125" style="30"/>
    <col min="1785" max="1785" width="16.1640625" style="30" customWidth="1"/>
    <col min="1786" max="1788" width="29" style="30" customWidth="1"/>
    <col min="1789" max="2040" width="9.33203125" style="30"/>
    <col min="2041" max="2041" width="16.1640625" style="30" customWidth="1"/>
    <col min="2042" max="2044" width="29" style="30" customWidth="1"/>
    <col min="2045" max="2296" width="9.33203125" style="30"/>
    <col min="2297" max="2297" width="16.1640625" style="30" customWidth="1"/>
    <col min="2298" max="2300" width="29" style="30" customWidth="1"/>
    <col min="2301" max="2552" width="9.33203125" style="30"/>
    <col min="2553" max="2553" width="16.1640625" style="30" customWidth="1"/>
    <col min="2554" max="2556" width="29" style="30" customWidth="1"/>
    <col min="2557" max="2808" width="9.33203125" style="30"/>
    <col min="2809" max="2809" width="16.1640625" style="30" customWidth="1"/>
    <col min="2810" max="2812" width="29" style="30" customWidth="1"/>
    <col min="2813" max="3064" width="9.33203125" style="30"/>
    <col min="3065" max="3065" width="16.1640625" style="30" customWidth="1"/>
    <col min="3066" max="3068" width="29" style="30" customWidth="1"/>
    <col min="3069" max="3320" width="9.33203125" style="30"/>
    <col min="3321" max="3321" width="16.1640625" style="30" customWidth="1"/>
    <col min="3322" max="3324" width="29" style="30" customWidth="1"/>
    <col min="3325" max="3576" width="9.33203125" style="30"/>
    <col min="3577" max="3577" width="16.1640625" style="30" customWidth="1"/>
    <col min="3578" max="3580" width="29" style="30" customWidth="1"/>
    <col min="3581" max="3832" width="9.33203125" style="30"/>
    <col min="3833" max="3833" width="16.1640625" style="30" customWidth="1"/>
    <col min="3834" max="3836" width="29" style="30" customWidth="1"/>
    <col min="3837" max="4088" width="9.33203125" style="30"/>
    <col min="4089" max="4089" width="16.1640625" style="30" customWidth="1"/>
    <col min="4090" max="4092" width="29" style="30" customWidth="1"/>
    <col min="4093" max="4344" width="9.33203125" style="30"/>
    <col min="4345" max="4345" width="16.1640625" style="30" customWidth="1"/>
    <col min="4346" max="4348" width="29" style="30" customWidth="1"/>
    <col min="4349" max="4600" width="9.33203125" style="30"/>
    <col min="4601" max="4601" width="16.1640625" style="30" customWidth="1"/>
    <col min="4602" max="4604" width="29" style="30" customWidth="1"/>
    <col min="4605" max="4856" width="9.33203125" style="30"/>
    <col min="4857" max="4857" width="16.1640625" style="30" customWidth="1"/>
    <col min="4858" max="4860" width="29" style="30" customWidth="1"/>
    <col min="4861" max="5112" width="9.33203125" style="30"/>
    <col min="5113" max="5113" width="16.1640625" style="30" customWidth="1"/>
    <col min="5114" max="5116" width="29" style="30" customWidth="1"/>
    <col min="5117" max="5368" width="9.33203125" style="30"/>
    <col min="5369" max="5369" width="16.1640625" style="30" customWidth="1"/>
    <col min="5370" max="5372" width="29" style="30" customWidth="1"/>
    <col min="5373" max="5624" width="9.33203125" style="30"/>
    <col min="5625" max="5625" width="16.1640625" style="30" customWidth="1"/>
    <col min="5626" max="5628" width="29" style="30" customWidth="1"/>
    <col min="5629" max="5880" width="9.33203125" style="30"/>
    <col min="5881" max="5881" width="16.1640625" style="30" customWidth="1"/>
    <col min="5882" max="5884" width="29" style="30" customWidth="1"/>
    <col min="5885" max="6136" width="9.33203125" style="30"/>
    <col min="6137" max="6137" width="16.1640625" style="30" customWidth="1"/>
    <col min="6138" max="6140" width="29" style="30" customWidth="1"/>
    <col min="6141" max="6392" width="9.33203125" style="30"/>
    <col min="6393" max="6393" width="16.1640625" style="30" customWidth="1"/>
    <col min="6394" max="6396" width="29" style="30" customWidth="1"/>
    <col min="6397" max="6648" width="9.33203125" style="30"/>
    <col min="6649" max="6649" width="16.1640625" style="30" customWidth="1"/>
    <col min="6650" max="6652" width="29" style="30" customWidth="1"/>
    <col min="6653" max="6904" width="9.33203125" style="30"/>
    <col min="6905" max="6905" width="16.1640625" style="30" customWidth="1"/>
    <col min="6906" max="6908" width="29" style="30" customWidth="1"/>
    <col min="6909" max="7160" width="9.33203125" style="30"/>
    <col min="7161" max="7161" width="16.1640625" style="30" customWidth="1"/>
    <col min="7162" max="7164" width="29" style="30" customWidth="1"/>
    <col min="7165" max="7416" width="9.33203125" style="30"/>
    <col min="7417" max="7417" width="16.1640625" style="30" customWidth="1"/>
    <col min="7418" max="7420" width="29" style="30" customWidth="1"/>
    <col min="7421" max="7672" width="9.33203125" style="30"/>
    <col min="7673" max="7673" width="16.1640625" style="30" customWidth="1"/>
    <col min="7674" max="7676" width="29" style="30" customWidth="1"/>
    <col min="7677" max="7928" width="9.33203125" style="30"/>
    <col min="7929" max="7929" width="16.1640625" style="30" customWidth="1"/>
    <col min="7930" max="7932" width="29" style="30" customWidth="1"/>
    <col min="7933" max="8184" width="9.33203125" style="30"/>
    <col min="8185" max="8185" width="16.1640625" style="30" customWidth="1"/>
    <col min="8186" max="8188" width="29" style="30" customWidth="1"/>
    <col min="8189" max="8440" width="9.33203125" style="30"/>
    <col min="8441" max="8441" width="16.1640625" style="30" customWidth="1"/>
    <col min="8442" max="8444" width="29" style="30" customWidth="1"/>
    <col min="8445" max="8696" width="9.33203125" style="30"/>
    <col min="8697" max="8697" width="16.1640625" style="30" customWidth="1"/>
    <col min="8698" max="8700" width="29" style="30" customWidth="1"/>
    <col min="8701" max="8952" width="9.33203125" style="30"/>
    <col min="8953" max="8953" width="16.1640625" style="30" customWidth="1"/>
    <col min="8954" max="8956" width="29" style="30" customWidth="1"/>
    <col min="8957" max="9208" width="9.33203125" style="30"/>
    <col min="9209" max="9209" width="16.1640625" style="30" customWidth="1"/>
    <col min="9210" max="9212" width="29" style="30" customWidth="1"/>
    <col min="9213" max="9464" width="9.33203125" style="30"/>
    <col min="9465" max="9465" width="16.1640625" style="30" customWidth="1"/>
    <col min="9466" max="9468" width="29" style="30" customWidth="1"/>
    <col min="9469" max="9720" width="9.33203125" style="30"/>
    <col min="9721" max="9721" width="16.1640625" style="30" customWidth="1"/>
    <col min="9722" max="9724" width="29" style="30" customWidth="1"/>
    <col min="9725" max="9976" width="9.33203125" style="30"/>
    <col min="9977" max="9977" width="16.1640625" style="30" customWidth="1"/>
    <col min="9978" max="9980" width="29" style="30" customWidth="1"/>
    <col min="9981" max="10232" width="9.33203125" style="30"/>
    <col min="10233" max="10233" width="16.1640625" style="30" customWidth="1"/>
    <col min="10234" max="10236" width="29" style="30" customWidth="1"/>
    <col min="10237" max="10488" width="9.33203125" style="30"/>
    <col min="10489" max="10489" width="16.1640625" style="30" customWidth="1"/>
    <col min="10490" max="10492" width="29" style="30" customWidth="1"/>
    <col min="10493" max="10744" width="9.33203125" style="30"/>
    <col min="10745" max="10745" width="16.1640625" style="30" customWidth="1"/>
    <col min="10746" max="10748" width="29" style="30" customWidth="1"/>
    <col min="10749" max="11000" width="9.33203125" style="30"/>
    <col min="11001" max="11001" width="16.1640625" style="30" customWidth="1"/>
    <col min="11002" max="11004" width="29" style="30" customWidth="1"/>
    <col min="11005" max="11256" width="9.33203125" style="30"/>
    <col min="11257" max="11257" width="16.1640625" style="30" customWidth="1"/>
    <col min="11258" max="11260" width="29" style="30" customWidth="1"/>
    <col min="11261" max="11512" width="9.33203125" style="30"/>
    <col min="11513" max="11513" width="16.1640625" style="30" customWidth="1"/>
    <col min="11514" max="11516" width="29" style="30" customWidth="1"/>
    <col min="11517" max="11768" width="9.33203125" style="30"/>
    <col min="11769" max="11769" width="16.1640625" style="30" customWidth="1"/>
    <col min="11770" max="11772" width="29" style="30" customWidth="1"/>
    <col min="11773" max="12024" width="9.33203125" style="30"/>
    <col min="12025" max="12025" width="16.1640625" style="30" customWidth="1"/>
    <col min="12026" max="12028" width="29" style="30" customWidth="1"/>
    <col min="12029" max="12280" width="9.33203125" style="30"/>
    <col min="12281" max="12281" width="16.1640625" style="30" customWidth="1"/>
    <col min="12282" max="12284" width="29" style="30" customWidth="1"/>
    <col min="12285" max="12536" width="9.33203125" style="30"/>
    <col min="12537" max="12537" width="16.1640625" style="30" customWidth="1"/>
    <col min="12538" max="12540" width="29" style="30" customWidth="1"/>
    <col min="12541" max="12792" width="9.33203125" style="30"/>
    <col min="12793" max="12793" width="16.1640625" style="30" customWidth="1"/>
    <col min="12794" max="12796" width="29" style="30" customWidth="1"/>
    <col min="12797" max="13048" width="9.33203125" style="30"/>
    <col min="13049" max="13049" width="16.1640625" style="30" customWidth="1"/>
    <col min="13050" max="13052" width="29" style="30" customWidth="1"/>
    <col min="13053" max="13304" width="9.33203125" style="30"/>
    <col min="13305" max="13305" width="16.1640625" style="30" customWidth="1"/>
    <col min="13306" max="13308" width="29" style="30" customWidth="1"/>
    <col min="13309" max="13560" width="9.33203125" style="30"/>
    <col min="13561" max="13561" width="16.1640625" style="30" customWidth="1"/>
    <col min="13562" max="13564" width="29" style="30" customWidth="1"/>
    <col min="13565" max="13816" width="9.33203125" style="30"/>
    <col min="13817" max="13817" width="16.1640625" style="30" customWidth="1"/>
    <col min="13818" max="13820" width="29" style="30" customWidth="1"/>
    <col min="13821" max="14072" width="9.33203125" style="30"/>
    <col min="14073" max="14073" width="16.1640625" style="30" customWidth="1"/>
    <col min="14074" max="14076" width="29" style="30" customWidth="1"/>
    <col min="14077" max="14328" width="9.33203125" style="30"/>
    <col min="14329" max="14329" width="16.1640625" style="30" customWidth="1"/>
    <col min="14330" max="14332" width="29" style="30" customWidth="1"/>
    <col min="14333" max="14584" width="9.33203125" style="30"/>
    <col min="14585" max="14585" width="16.1640625" style="30" customWidth="1"/>
    <col min="14586" max="14588" width="29" style="30" customWidth="1"/>
    <col min="14589" max="14840" width="9.33203125" style="30"/>
    <col min="14841" max="14841" width="16.1640625" style="30" customWidth="1"/>
    <col min="14842" max="14844" width="29" style="30" customWidth="1"/>
    <col min="14845" max="15096" width="9.33203125" style="30"/>
    <col min="15097" max="15097" width="16.1640625" style="30" customWidth="1"/>
    <col min="15098" max="15100" width="29" style="30" customWidth="1"/>
    <col min="15101" max="15352" width="9.33203125" style="30"/>
    <col min="15353" max="15353" width="16.1640625" style="30" customWidth="1"/>
    <col min="15354" max="15356" width="29" style="30" customWidth="1"/>
    <col min="15357" max="15608" width="9.33203125" style="30"/>
    <col min="15609" max="15609" width="16.1640625" style="30" customWidth="1"/>
    <col min="15610" max="15612" width="29" style="30" customWidth="1"/>
    <col min="15613" max="15864" width="9.33203125" style="30"/>
    <col min="15865" max="15865" width="16.1640625" style="30" customWidth="1"/>
    <col min="15866" max="15868" width="29" style="30" customWidth="1"/>
    <col min="15869" max="16120" width="9.33203125" style="30"/>
    <col min="16121" max="16121" width="16.1640625" style="30" customWidth="1"/>
    <col min="16122" max="16124" width="29" style="30" customWidth="1"/>
    <col min="16125" max="16384" width="9.33203125" style="30"/>
  </cols>
  <sheetData>
    <row r="1" spans="1:5" s="751" customFormat="1" ht="28.5" customHeight="1">
      <c r="A1" s="942" t="s">
        <v>586</v>
      </c>
      <c r="B1" s="942"/>
      <c r="C1" s="942"/>
      <c r="D1" s="942"/>
      <c r="E1" s="752"/>
    </row>
    <row r="2" spans="1:5" ht="39" customHeight="1">
      <c r="A2" s="726" t="s">
        <v>66</v>
      </c>
      <c r="B2" s="727" t="s">
        <v>171</v>
      </c>
      <c r="C2" s="727" t="s">
        <v>172</v>
      </c>
      <c r="D2" s="728" t="s">
        <v>106</v>
      </c>
    </row>
    <row r="3" spans="1:5" s="102" customFormat="1">
      <c r="A3" s="80">
        <v>1</v>
      </c>
      <c r="B3" s="77">
        <v>2</v>
      </c>
      <c r="C3" s="77">
        <v>3</v>
      </c>
      <c r="D3" s="220">
        <v>4</v>
      </c>
    </row>
    <row r="4" spans="1:5">
      <c r="A4" s="188">
        <v>40275</v>
      </c>
      <c r="B4" s="123">
        <v>61824.12</v>
      </c>
      <c r="C4" s="123">
        <v>3253.9</v>
      </c>
      <c r="D4" s="124">
        <v>1911</v>
      </c>
    </row>
    <row r="5" spans="1:5">
      <c r="A5" s="188">
        <v>40305</v>
      </c>
      <c r="B5" s="123">
        <v>73251.11</v>
      </c>
      <c r="C5" s="123">
        <v>3662.56</v>
      </c>
      <c r="D5" s="124">
        <v>2555</v>
      </c>
    </row>
    <row r="6" spans="1:5">
      <c r="A6" s="188">
        <v>40336</v>
      </c>
      <c r="B6" s="123">
        <v>50142.66</v>
      </c>
      <c r="C6" s="123">
        <v>2279.21</v>
      </c>
      <c r="D6" s="124">
        <v>2027</v>
      </c>
    </row>
    <row r="7" spans="1:5">
      <c r="A7" s="188">
        <v>40366</v>
      </c>
      <c r="B7" s="123">
        <v>47134.559999999998</v>
      </c>
      <c r="C7" s="123">
        <v>2142.48</v>
      </c>
      <c r="D7" s="124">
        <v>1618</v>
      </c>
    </row>
    <row r="8" spans="1:5">
      <c r="A8" s="188">
        <v>40397</v>
      </c>
      <c r="B8" s="123">
        <v>45108.46</v>
      </c>
      <c r="C8" s="123">
        <v>2148.02</v>
      </c>
      <c r="D8" s="124">
        <v>1945</v>
      </c>
    </row>
    <row r="9" spans="1:5">
      <c r="A9" s="188">
        <v>40428</v>
      </c>
      <c r="B9" s="123">
        <v>45186.37</v>
      </c>
      <c r="C9" s="123">
        <v>2259.3200000000002</v>
      </c>
      <c r="D9" s="124">
        <v>2094</v>
      </c>
    </row>
    <row r="10" spans="1:5">
      <c r="A10" s="188">
        <v>40458</v>
      </c>
      <c r="B10" s="123">
        <v>45912.9</v>
      </c>
      <c r="C10" s="123">
        <v>2186.33</v>
      </c>
      <c r="D10" s="124">
        <v>1510</v>
      </c>
    </row>
    <row r="11" spans="1:5">
      <c r="A11" s="188">
        <v>40489</v>
      </c>
      <c r="B11" s="123">
        <v>32444.49</v>
      </c>
      <c r="C11" s="123">
        <v>1622.22</v>
      </c>
      <c r="D11" s="124">
        <v>1191</v>
      </c>
    </row>
    <row r="12" spans="1:5">
      <c r="A12" s="188">
        <v>40519</v>
      </c>
      <c r="B12" s="123">
        <v>33962.07</v>
      </c>
      <c r="C12" s="123">
        <v>1543.73</v>
      </c>
      <c r="D12" s="124">
        <v>1561</v>
      </c>
    </row>
    <row r="13" spans="1:5">
      <c r="A13" s="201">
        <v>40544</v>
      </c>
      <c r="B13" s="123">
        <v>45219.81</v>
      </c>
      <c r="C13" s="123">
        <v>2260.9899999999998</v>
      </c>
      <c r="D13" s="124">
        <v>1213</v>
      </c>
    </row>
    <row r="14" spans="1:5">
      <c r="A14" s="201">
        <v>40575</v>
      </c>
      <c r="B14" s="123">
        <v>34896.959999999999</v>
      </c>
      <c r="C14" s="123">
        <v>1836.68</v>
      </c>
      <c r="D14" s="124">
        <v>1195</v>
      </c>
    </row>
    <row r="15" spans="1:5" ht="13.5" customHeight="1">
      <c r="A15" s="201">
        <v>40603</v>
      </c>
      <c r="B15" s="123">
        <v>44363.26</v>
      </c>
      <c r="C15" s="123">
        <v>2016.51</v>
      </c>
      <c r="D15" s="124">
        <v>1563</v>
      </c>
    </row>
    <row r="16" spans="1:5" ht="13.5" customHeight="1">
      <c r="A16" s="201">
        <v>40634</v>
      </c>
      <c r="B16" s="123">
        <v>39751.800000000003</v>
      </c>
      <c r="C16" s="123">
        <v>2484.4899999999998</v>
      </c>
      <c r="D16" s="124">
        <v>1194</v>
      </c>
    </row>
    <row r="17" spans="1:4" ht="13.5" customHeight="1">
      <c r="A17" s="201">
        <v>40664</v>
      </c>
      <c r="B17" s="123">
        <v>36350.39</v>
      </c>
      <c r="C17" s="123">
        <v>1730.97</v>
      </c>
      <c r="D17" s="124">
        <v>1136</v>
      </c>
    </row>
    <row r="18" spans="1:4" ht="13.5" customHeight="1">
      <c r="A18" s="201">
        <v>40695</v>
      </c>
      <c r="B18" s="123">
        <v>50823.1</v>
      </c>
      <c r="C18" s="123">
        <v>2310.14</v>
      </c>
      <c r="D18" s="124">
        <v>1791</v>
      </c>
    </row>
    <row r="19" spans="1:4" ht="13.5" customHeight="1">
      <c r="A19" s="201">
        <v>40725</v>
      </c>
      <c r="B19" s="123">
        <v>46973.05</v>
      </c>
      <c r="C19" s="123">
        <v>2236.81</v>
      </c>
      <c r="D19" s="124">
        <v>2012</v>
      </c>
    </row>
    <row r="20" spans="1:4" ht="13.5" customHeight="1">
      <c r="A20" s="201">
        <v>40756</v>
      </c>
      <c r="B20" s="123">
        <v>54825.84</v>
      </c>
      <c r="C20" s="123">
        <v>2741.29</v>
      </c>
      <c r="D20" s="124">
        <v>2411</v>
      </c>
    </row>
    <row r="21" spans="1:4" ht="13.5" customHeight="1">
      <c r="A21" s="201">
        <v>40787</v>
      </c>
      <c r="B21" s="123">
        <v>50314.48</v>
      </c>
      <c r="C21" s="123">
        <v>2515.7199999999998</v>
      </c>
      <c r="D21" s="124">
        <v>2122</v>
      </c>
    </row>
    <row r="22" spans="1:4" ht="13.5" customHeight="1">
      <c r="A22" s="201">
        <v>40817</v>
      </c>
      <c r="B22" s="123">
        <v>36281.79</v>
      </c>
      <c r="C22" s="123">
        <v>2015.66</v>
      </c>
      <c r="D22" s="124">
        <v>1643</v>
      </c>
    </row>
    <row r="23" spans="1:4" ht="13.5" customHeight="1">
      <c r="A23" s="201">
        <v>40848</v>
      </c>
      <c r="B23" s="123">
        <v>43847</v>
      </c>
      <c r="C23" s="123">
        <v>2192</v>
      </c>
      <c r="D23" s="124">
        <v>1567</v>
      </c>
    </row>
    <row r="24" spans="1:4" ht="13.5" customHeight="1">
      <c r="A24" s="201">
        <v>40878</v>
      </c>
      <c r="B24" s="123">
        <v>45219.81</v>
      </c>
      <c r="C24" s="123">
        <v>2260.9899999999998</v>
      </c>
      <c r="D24" s="124">
        <v>1213</v>
      </c>
    </row>
    <row r="25" spans="1:4">
      <c r="A25" s="201">
        <v>40919</v>
      </c>
      <c r="B25" s="123">
        <v>75125</v>
      </c>
      <c r="C25" s="123">
        <v>3577</v>
      </c>
      <c r="D25" s="124">
        <v>2999</v>
      </c>
    </row>
    <row r="26" spans="1:4">
      <c r="A26" s="201">
        <v>40950</v>
      </c>
      <c r="B26" s="123">
        <v>55793</v>
      </c>
      <c r="C26" s="123">
        <v>2937</v>
      </c>
      <c r="D26" s="124">
        <v>1979</v>
      </c>
    </row>
    <row r="27" spans="1:4" ht="13.5" customHeight="1">
      <c r="A27" s="201">
        <v>40979</v>
      </c>
      <c r="B27" s="123">
        <v>53757</v>
      </c>
      <c r="C27" s="123">
        <v>2687.85</v>
      </c>
      <c r="D27" s="124">
        <v>1622</v>
      </c>
    </row>
    <row r="28" spans="1:4" ht="13.5" customHeight="1">
      <c r="A28" s="201">
        <v>41011</v>
      </c>
      <c r="B28" s="123">
        <v>47743.33</v>
      </c>
      <c r="C28" s="123">
        <v>2652.41</v>
      </c>
      <c r="D28" s="124">
        <v>1700</v>
      </c>
    </row>
    <row r="29" spans="1:4" ht="13.5" customHeight="1">
      <c r="A29" s="201">
        <v>41041</v>
      </c>
      <c r="B29" s="123">
        <v>50940.79</v>
      </c>
      <c r="C29" s="123">
        <v>2315.4899999999998</v>
      </c>
      <c r="D29" s="124">
        <v>2078</v>
      </c>
    </row>
    <row r="30" spans="1:4" ht="13.5" customHeight="1">
      <c r="A30" s="201">
        <v>41072</v>
      </c>
      <c r="B30" s="123">
        <v>72347.63</v>
      </c>
      <c r="C30" s="123">
        <v>3445.13</v>
      </c>
      <c r="D30" s="124">
        <v>2576</v>
      </c>
    </row>
    <row r="31" spans="1:4" ht="13.5" customHeight="1">
      <c r="A31" s="201">
        <v>41102</v>
      </c>
      <c r="B31" s="123">
        <v>66187.179999999993</v>
      </c>
      <c r="C31" s="123">
        <v>3008.51</v>
      </c>
      <c r="D31" s="124">
        <v>2416</v>
      </c>
    </row>
    <row r="32" spans="1:4" ht="13.5" customHeight="1">
      <c r="A32" s="201">
        <v>41133</v>
      </c>
      <c r="B32" s="123">
        <v>48625.51</v>
      </c>
      <c r="C32" s="123">
        <v>2315.5</v>
      </c>
      <c r="D32" s="124">
        <v>1930</v>
      </c>
    </row>
    <row r="33" spans="1:4" ht="13.5" customHeight="1">
      <c r="A33" s="201">
        <v>41164</v>
      </c>
      <c r="B33" s="123">
        <v>71326.61</v>
      </c>
      <c r="C33" s="123">
        <v>3754.03</v>
      </c>
      <c r="D33" s="124">
        <v>2648</v>
      </c>
    </row>
    <row r="34" spans="1:4" ht="13.5" customHeight="1">
      <c r="A34" s="201">
        <v>41194</v>
      </c>
      <c r="B34" s="123">
        <v>66985.570000000007</v>
      </c>
      <c r="C34" s="123">
        <v>3349.28</v>
      </c>
      <c r="D34" s="124">
        <v>2376</v>
      </c>
    </row>
    <row r="35" spans="1:4" ht="13.5" customHeight="1">
      <c r="A35" s="201">
        <v>41225</v>
      </c>
      <c r="B35" s="123">
        <v>51361.09</v>
      </c>
      <c r="C35" s="123">
        <v>2703.22</v>
      </c>
      <c r="D35" s="124">
        <v>1721</v>
      </c>
    </row>
    <row r="36" spans="1:4" ht="13.5" customHeight="1">
      <c r="A36" s="201">
        <v>41255</v>
      </c>
      <c r="B36" s="123">
        <v>71980.259999999995</v>
      </c>
      <c r="C36" s="123">
        <v>3599.01</v>
      </c>
      <c r="D36" s="124">
        <v>2208</v>
      </c>
    </row>
    <row r="37" spans="1:4" ht="13.5" customHeight="1">
      <c r="A37" s="201">
        <v>41286</v>
      </c>
      <c r="B37" s="123">
        <v>103425.74</v>
      </c>
      <c r="C37" s="123">
        <v>4701.17</v>
      </c>
      <c r="D37" s="124">
        <v>3584</v>
      </c>
    </row>
    <row r="38" spans="1:4" ht="13.5" customHeight="1">
      <c r="A38" s="201">
        <v>41317</v>
      </c>
      <c r="B38" s="123">
        <v>65153.89</v>
      </c>
      <c r="C38" s="123">
        <v>3429.15</v>
      </c>
      <c r="D38" s="124">
        <v>1819</v>
      </c>
    </row>
    <row r="39" spans="1:4" ht="13.5" customHeight="1">
      <c r="A39" s="201">
        <v>41346</v>
      </c>
      <c r="B39" s="123">
        <v>76136.179999999993</v>
      </c>
      <c r="C39" s="123">
        <v>4007.17</v>
      </c>
      <c r="D39" s="124">
        <v>1918</v>
      </c>
    </row>
    <row r="40" spans="1:4" ht="13.5" customHeight="1">
      <c r="A40" s="201">
        <v>41377</v>
      </c>
      <c r="B40" s="123">
        <v>93396.7</v>
      </c>
      <c r="C40" s="123">
        <v>5188.71</v>
      </c>
      <c r="D40" s="124">
        <v>2355</v>
      </c>
    </row>
    <row r="41" spans="1:4" ht="13.5" customHeight="1">
      <c r="A41" s="201">
        <v>41407</v>
      </c>
      <c r="B41" s="123">
        <v>97976.14</v>
      </c>
      <c r="C41" s="123">
        <v>4453.46</v>
      </c>
      <c r="D41" s="124">
        <v>2632</v>
      </c>
    </row>
    <row r="42" spans="1:4" ht="13.5" customHeight="1">
      <c r="A42" s="201">
        <v>41438</v>
      </c>
      <c r="B42" s="123">
        <v>83564.72</v>
      </c>
      <c r="C42" s="123">
        <v>4178.24</v>
      </c>
      <c r="D42" s="124">
        <v>2004</v>
      </c>
    </row>
    <row r="43" spans="1:4" ht="13.5" customHeight="1">
      <c r="A43" s="201">
        <v>41468</v>
      </c>
      <c r="B43" s="123">
        <v>66187.83</v>
      </c>
      <c r="C43" s="123">
        <v>2877.73</v>
      </c>
      <c r="D43" s="124">
        <v>1908</v>
      </c>
    </row>
    <row r="44" spans="1:4" ht="13.5" customHeight="1">
      <c r="A44" s="201">
        <v>41499</v>
      </c>
      <c r="B44" s="123">
        <v>66560.539999999994</v>
      </c>
      <c r="C44" s="123">
        <v>3328.03</v>
      </c>
      <c r="D44" s="124">
        <v>1646</v>
      </c>
    </row>
    <row r="45" spans="1:4" ht="13.5" customHeight="1">
      <c r="A45" s="201">
        <v>41530</v>
      </c>
      <c r="B45" s="123">
        <v>77057.899999999994</v>
      </c>
      <c r="C45" s="123">
        <v>3852.9</v>
      </c>
      <c r="D45" s="124">
        <v>1675</v>
      </c>
    </row>
    <row r="46" spans="1:4" ht="12" customHeight="1">
      <c r="A46" s="201">
        <v>41560</v>
      </c>
      <c r="B46" s="123">
        <v>67338.31</v>
      </c>
      <c r="C46" s="123">
        <v>3206.59</v>
      </c>
      <c r="D46" s="124">
        <v>1848</v>
      </c>
    </row>
    <row r="47" spans="1:4" ht="13.5" customHeight="1">
      <c r="A47" s="201">
        <v>41591</v>
      </c>
      <c r="B47" s="123">
        <v>51926.57</v>
      </c>
      <c r="C47" s="123">
        <v>2732.98</v>
      </c>
      <c r="D47" s="124">
        <v>1353</v>
      </c>
    </row>
    <row r="48" spans="1:4" ht="13.5" customHeight="1">
      <c r="A48" s="201">
        <v>41621</v>
      </c>
      <c r="B48" s="123">
        <v>62489</v>
      </c>
      <c r="C48" s="123">
        <v>2975.67</v>
      </c>
      <c r="D48" s="124">
        <v>1439</v>
      </c>
    </row>
    <row r="49" spans="1:4" ht="13.5" customHeight="1">
      <c r="A49" s="201">
        <v>41651</v>
      </c>
      <c r="B49" s="123">
        <v>79034</v>
      </c>
      <c r="C49" s="123">
        <v>3592.5</v>
      </c>
      <c r="D49" s="124">
        <v>1689</v>
      </c>
    </row>
    <row r="50" spans="1:4" ht="13.5" customHeight="1">
      <c r="A50" s="201">
        <v>41682</v>
      </c>
      <c r="B50" s="123">
        <v>59848</v>
      </c>
      <c r="C50" s="123">
        <v>3324.89</v>
      </c>
      <c r="D50" s="124">
        <v>1248</v>
      </c>
    </row>
    <row r="51" spans="1:4" ht="13.5" customHeight="1">
      <c r="A51" s="201">
        <v>41711</v>
      </c>
      <c r="B51" s="123">
        <v>46053</v>
      </c>
      <c r="C51" s="123">
        <v>2424.84</v>
      </c>
      <c r="D51" s="124">
        <v>1346</v>
      </c>
    </row>
    <row r="52" spans="1:4" ht="13.5" customHeight="1">
      <c r="A52" s="201">
        <v>41742</v>
      </c>
      <c r="B52" s="123">
        <v>48572.78</v>
      </c>
      <c r="C52" s="123">
        <v>2857.22</v>
      </c>
      <c r="D52" s="124">
        <v>1208</v>
      </c>
    </row>
    <row r="53" spans="1:4" ht="13.5" customHeight="1">
      <c r="A53" s="201">
        <v>41772</v>
      </c>
      <c r="B53" s="123">
        <v>91035.77</v>
      </c>
      <c r="C53" s="123">
        <v>4551.79</v>
      </c>
      <c r="D53" s="124">
        <v>1931</v>
      </c>
    </row>
    <row r="54" spans="1:4" ht="13.5" customHeight="1">
      <c r="A54" s="201">
        <v>41803</v>
      </c>
      <c r="B54" s="123">
        <v>76103.360000000001</v>
      </c>
      <c r="C54" s="123">
        <v>3623.97</v>
      </c>
      <c r="D54" s="124">
        <v>1620</v>
      </c>
    </row>
    <row r="55" spans="1:4" ht="13.5" customHeight="1">
      <c r="A55" s="201">
        <v>41833</v>
      </c>
      <c r="B55" s="123">
        <v>56111.91</v>
      </c>
      <c r="C55" s="123">
        <v>2550.54</v>
      </c>
      <c r="D55" s="124">
        <v>1356</v>
      </c>
    </row>
    <row r="56" spans="1:4" ht="13.5" customHeight="1">
      <c r="A56" s="201">
        <v>41864</v>
      </c>
      <c r="B56" s="123">
        <v>59908.31</v>
      </c>
      <c r="C56" s="123">
        <v>3328.24</v>
      </c>
      <c r="D56" s="124">
        <v>1169</v>
      </c>
    </row>
    <row r="57" spans="1:4" ht="13.5" customHeight="1">
      <c r="A57" s="201">
        <v>41895</v>
      </c>
      <c r="B57" s="123">
        <v>59252.81</v>
      </c>
      <c r="C57" s="123">
        <v>2693.31</v>
      </c>
      <c r="D57" s="124">
        <v>1723</v>
      </c>
    </row>
    <row r="58" spans="1:4" ht="13.5" customHeight="1">
      <c r="A58" s="201">
        <v>41925</v>
      </c>
      <c r="B58" s="123">
        <v>55985.74</v>
      </c>
      <c r="C58" s="123">
        <v>3293.28</v>
      </c>
      <c r="D58" s="124">
        <v>1478</v>
      </c>
    </row>
    <row r="59" spans="1:4" ht="13.5" customHeight="1">
      <c r="A59" s="201">
        <v>41956</v>
      </c>
      <c r="B59" s="123">
        <v>66073.279999999999</v>
      </c>
      <c r="C59" s="123">
        <v>3670.74</v>
      </c>
      <c r="D59" s="124">
        <v>1798</v>
      </c>
    </row>
    <row r="60" spans="1:4" ht="13.5" customHeight="1">
      <c r="A60" s="201">
        <v>41986</v>
      </c>
      <c r="B60" s="123">
        <v>70106.070000000007</v>
      </c>
      <c r="C60" s="123">
        <v>3186.64</v>
      </c>
      <c r="D60" s="124">
        <v>1873</v>
      </c>
    </row>
    <row r="61" spans="1:4">
      <c r="A61" s="201">
        <v>42017</v>
      </c>
      <c r="B61" s="123">
        <v>79876.759999999995</v>
      </c>
      <c r="C61" s="123">
        <v>3803.66</v>
      </c>
      <c r="D61" s="124">
        <v>1812</v>
      </c>
    </row>
    <row r="62" spans="1:4">
      <c r="A62" s="201">
        <v>42048</v>
      </c>
      <c r="B62" s="123">
        <v>48711.09</v>
      </c>
      <c r="C62" s="123">
        <v>2706.1716666666666</v>
      </c>
      <c r="D62" s="124">
        <v>1302</v>
      </c>
    </row>
    <row r="63" spans="1:4">
      <c r="A63" s="201">
        <v>42076</v>
      </c>
      <c r="B63" s="123">
        <v>60631.18</v>
      </c>
      <c r="C63" s="123">
        <v>2887.2</v>
      </c>
      <c r="D63" s="124">
        <v>1519</v>
      </c>
    </row>
    <row r="64" spans="1:4">
      <c r="A64" s="201">
        <v>42107</v>
      </c>
      <c r="B64" s="123">
        <v>66104.02</v>
      </c>
      <c r="C64" s="123">
        <v>3672.445555555556</v>
      </c>
      <c r="D64" s="124">
        <v>1393</v>
      </c>
    </row>
    <row r="65" spans="1:4">
      <c r="A65" s="201">
        <v>42137</v>
      </c>
      <c r="B65" s="123">
        <v>48200.79</v>
      </c>
      <c r="C65" s="123">
        <v>2536.8836842105266</v>
      </c>
      <c r="D65" s="124">
        <v>1151</v>
      </c>
    </row>
    <row r="66" spans="1:4">
      <c r="A66" s="201">
        <v>42168</v>
      </c>
      <c r="B66" s="123">
        <v>44277.63</v>
      </c>
      <c r="C66" s="123">
        <v>2012.6195454545452</v>
      </c>
      <c r="D66" s="124">
        <v>1204</v>
      </c>
    </row>
    <row r="67" spans="1:4">
      <c r="A67" s="201">
        <v>42198</v>
      </c>
      <c r="B67" s="123">
        <v>39901.86</v>
      </c>
      <c r="C67" s="123">
        <v>1734.8634782608697</v>
      </c>
      <c r="D67" s="124">
        <v>1173</v>
      </c>
    </row>
    <row r="68" spans="1:4">
      <c r="A68" s="201">
        <v>42229</v>
      </c>
      <c r="B68" s="123">
        <v>42544.9</v>
      </c>
      <c r="C68" s="123">
        <v>2127.2449999999999</v>
      </c>
      <c r="D68" s="124">
        <v>1241</v>
      </c>
    </row>
    <row r="69" spans="1:4">
      <c r="A69" s="201">
        <v>42260</v>
      </c>
      <c r="B69" s="123">
        <v>54629.27</v>
      </c>
      <c r="C69" s="123">
        <v>2731.4634999999998</v>
      </c>
      <c r="D69" s="124">
        <v>1400</v>
      </c>
    </row>
    <row r="70" spans="1:4">
      <c r="A70" s="201">
        <v>42290</v>
      </c>
      <c r="B70" s="123">
        <v>54664.05</v>
      </c>
      <c r="C70" s="123">
        <v>2733.2025000000003</v>
      </c>
      <c r="D70" s="124">
        <v>1383</v>
      </c>
    </row>
    <row r="71" spans="1:4">
      <c r="A71" s="201">
        <v>42321</v>
      </c>
      <c r="B71" s="123">
        <v>36183.339999999997</v>
      </c>
      <c r="C71" s="123">
        <v>2010.1855555555553</v>
      </c>
      <c r="D71" s="124">
        <v>994</v>
      </c>
    </row>
    <row r="72" spans="1:4">
      <c r="A72" s="201">
        <v>42351</v>
      </c>
      <c r="B72" s="123">
        <v>42883.75</v>
      </c>
      <c r="C72" s="123">
        <v>2042.0833333333333</v>
      </c>
      <c r="D72" s="124">
        <v>1224</v>
      </c>
    </row>
    <row r="73" spans="1:4">
      <c r="A73" s="294" t="s">
        <v>185</v>
      </c>
      <c r="D73" s="231"/>
    </row>
  </sheetData>
  <mergeCells count="1">
    <mergeCell ref="A1:D1"/>
  </mergeCells>
  <pageMargins left="0.7" right="0.7" top="0.75" bottom="0.75" header="0.3" footer="0.3"/>
  <pageSetup scale="90" orientation="portrait" r:id="rId1"/>
</worksheet>
</file>

<file path=xl/worksheets/sheet38.xml><?xml version="1.0" encoding="utf-8"?>
<worksheet xmlns="http://schemas.openxmlformats.org/spreadsheetml/2006/main" xmlns:r="http://schemas.openxmlformats.org/officeDocument/2006/relationships">
  <sheetPr>
    <tabColor rgb="FF92D050"/>
  </sheetPr>
  <dimension ref="A1:I380"/>
  <sheetViews>
    <sheetView workbookViewId="0">
      <pane ySplit="5" topLeftCell="A23" activePane="bottomLeft" state="frozen"/>
      <selection activeCell="K24" sqref="K24"/>
      <selection pane="bottomLeft" activeCell="K32" sqref="K32"/>
    </sheetView>
  </sheetViews>
  <sheetFormatPr defaultRowHeight="12.75"/>
  <cols>
    <col min="1" max="1" width="13.5" style="191" customWidth="1"/>
    <col min="2" max="9" width="13" style="88" customWidth="1"/>
    <col min="10" max="255" width="9.33203125" style="88"/>
    <col min="256" max="256" width="13.5" style="88" customWidth="1"/>
    <col min="257" max="257" width="14.1640625" style="88" customWidth="1"/>
    <col min="258" max="258" width="9.6640625" style="88" customWidth="1"/>
    <col min="259" max="259" width="14.83203125" style="88" customWidth="1"/>
    <col min="260" max="260" width="9.33203125" style="88"/>
    <col min="261" max="261" width="12.83203125" style="88" customWidth="1"/>
    <col min="262" max="262" width="9.33203125" style="88"/>
    <col min="263" max="263" width="14.6640625" style="88" customWidth="1"/>
    <col min="264" max="264" width="11.1640625" style="88" customWidth="1"/>
    <col min="265" max="265" width="15.5" style="88" bestFit="1" customWidth="1"/>
    <col min="266" max="511" width="9.33203125" style="88"/>
    <col min="512" max="512" width="13.5" style="88" customWidth="1"/>
    <col min="513" max="513" width="14.1640625" style="88" customWidth="1"/>
    <col min="514" max="514" width="9.6640625" style="88" customWidth="1"/>
    <col min="515" max="515" width="14.83203125" style="88" customWidth="1"/>
    <col min="516" max="516" width="9.33203125" style="88"/>
    <col min="517" max="517" width="12.83203125" style="88" customWidth="1"/>
    <col min="518" max="518" width="9.33203125" style="88"/>
    <col min="519" max="519" width="14.6640625" style="88" customWidth="1"/>
    <col min="520" max="520" width="11.1640625" style="88" customWidth="1"/>
    <col min="521" max="521" width="15.5" style="88" bestFit="1" customWidth="1"/>
    <col min="522" max="767" width="9.33203125" style="88"/>
    <col min="768" max="768" width="13.5" style="88" customWidth="1"/>
    <col min="769" max="769" width="14.1640625" style="88" customWidth="1"/>
    <col min="770" max="770" width="9.6640625" style="88" customWidth="1"/>
    <col min="771" max="771" width="14.83203125" style="88" customWidth="1"/>
    <col min="772" max="772" width="9.33203125" style="88"/>
    <col min="773" max="773" width="12.83203125" style="88" customWidth="1"/>
    <col min="774" max="774" width="9.33203125" style="88"/>
    <col min="775" max="775" width="14.6640625" style="88" customWidth="1"/>
    <col min="776" max="776" width="11.1640625" style="88" customWidth="1"/>
    <col min="777" max="777" width="15.5" style="88" bestFit="1" customWidth="1"/>
    <col min="778" max="1023" width="9.33203125" style="88"/>
    <col min="1024" max="1024" width="13.5" style="88" customWidth="1"/>
    <col min="1025" max="1025" width="14.1640625" style="88" customWidth="1"/>
    <col min="1026" max="1026" width="9.6640625" style="88" customWidth="1"/>
    <col min="1027" max="1027" width="14.83203125" style="88" customWidth="1"/>
    <col min="1028" max="1028" width="9.33203125" style="88"/>
    <col min="1029" max="1029" width="12.83203125" style="88" customWidth="1"/>
    <col min="1030" max="1030" width="9.33203125" style="88"/>
    <col min="1031" max="1031" width="14.6640625" style="88" customWidth="1"/>
    <col min="1032" max="1032" width="11.1640625" style="88" customWidth="1"/>
    <col min="1033" max="1033" width="15.5" style="88" bestFit="1" customWidth="1"/>
    <col min="1034" max="1279" width="9.33203125" style="88"/>
    <col min="1280" max="1280" width="13.5" style="88" customWidth="1"/>
    <col min="1281" max="1281" width="14.1640625" style="88" customWidth="1"/>
    <col min="1282" max="1282" width="9.6640625" style="88" customWidth="1"/>
    <col min="1283" max="1283" width="14.83203125" style="88" customWidth="1"/>
    <col min="1284" max="1284" width="9.33203125" style="88"/>
    <col min="1285" max="1285" width="12.83203125" style="88" customWidth="1"/>
    <col min="1286" max="1286" width="9.33203125" style="88"/>
    <col min="1287" max="1287" width="14.6640625" style="88" customWidth="1"/>
    <col min="1288" max="1288" width="11.1640625" style="88" customWidth="1"/>
    <col min="1289" max="1289" width="15.5" style="88" bestFit="1" customWidth="1"/>
    <col min="1290" max="1535" width="9.33203125" style="88"/>
    <col min="1536" max="1536" width="13.5" style="88" customWidth="1"/>
    <col min="1537" max="1537" width="14.1640625" style="88" customWidth="1"/>
    <col min="1538" max="1538" width="9.6640625" style="88" customWidth="1"/>
    <col min="1539" max="1539" width="14.83203125" style="88" customWidth="1"/>
    <col min="1540" max="1540" width="9.33203125" style="88"/>
    <col min="1541" max="1541" width="12.83203125" style="88" customWidth="1"/>
    <col min="1542" max="1542" width="9.33203125" style="88"/>
    <col min="1543" max="1543" width="14.6640625" style="88" customWidth="1"/>
    <col min="1544" max="1544" width="11.1640625" style="88" customWidth="1"/>
    <col min="1545" max="1545" width="15.5" style="88" bestFit="1" customWidth="1"/>
    <col min="1546" max="1791" width="9.33203125" style="88"/>
    <col min="1792" max="1792" width="13.5" style="88" customWidth="1"/>
    <col min="1793" max="1793" width="14.1640625" style="88" customWidth="1"/>
    <col min="1794" max="1794" width="9.6640625" style="88" customWidth="1"/>
    <col min="1795" max="1795" width="14.83203125" style="88" customWidth="1"/>
    <col min="1796" max="1796" width="9.33203125" style="88"/>
    <col min="1797" max="1797" width="12.83203125" style="88" customWidth="1"/>
    <col min="1798" max="1798" width="9.33203125" style="88"/>
    <col min="1799" max="1799" width="14.6640625" style="88" customWidth="1"/>
    <col min="1800" max="1800" width="11.1640625" style="88" customWidth="1"/>
    <col min="1801" max="1801" width="15.5" style="88" bestFit="1" customWidth="1"/>
    <col min="1802" max="2047" width="9.33203125" style="88"/>
    <col min="2048" max="2048" width="13.5" style="88" customWidth="1"/>
    <col min="2049" max="2049" width="14.1640625" style="88" customWidth="1"/>
    <col min="2050" max="2050" width="9.6640625" style="88" customWidth="1"/>
    <col min="2051" max="2051" width="14.83203125" style="88" customWidth="1"/>
    <col min="2052" max="2052" width="9.33203125" style="88"/>
    <col min="2053" max="2053" width="12.83203125" style="88" customWidth="1"/>
    <col min="2054" max="2054" width="9.33203125" style="88"/>
    <col min="2055" max="2055" width="14.6640625" style="88" customWidth="1"/>
    <col min="2056" max="2056" width="11.1640625" style="88" customWidth="1"/>
    <col min="2057" max="2057" width="15.5" style="88" bestFit="1" customWidth="1"/>
    <col min="2058" max="2303" width="9.33203125" style="88"/>
    <col min="2304" max="2304" width="13.5" style="88" customWidth="1"/>
    <col min="2305" max="2305" width="14.1640625" style="88" customWidth="1"/>
    <col min="2306" max="2306" width="9.6640625" style="88" customWidth="1"/>
    <col min="2307" max="2307" width="14.83203125" style="88" customWidth="1"/>
    <col min="2308" max="2308" width="9.33203125" style="88"/>
    <col min="2309" max="2309" width="12.83203125" style="88" customWidth="1"/>
    <col min="2310" max="2310" width="9.33203125" style="88"/>
    <col min="2311" max="2311" width="14.6640625" style="88" customWidth="1"/>
    <col min="2312" max="2312" width="11.1640625" style="88" customWidth="1"/>
    <col min="2313" max="2313" width="15.5" style="88" bestFit="1" customWidth="1"/>
    <col min="2314" max="2559" width="9.33203125" style="88"/>
    <col min="2560" max="2560" width="13.5" style="88" customWidth="1"/>
    <col min="2561" max="2561" width="14.1640625" style="88" customWidth="1"/>
    <col min="2562" max="2562" width="9.6640625" style="88" customWidth="1"/>
    <col min="2563" max="2563" width="14.83203125" style="88" customWidth="1"/>
    <col min="2564" max="2564" width="9.33203125" style="88"/>
    <col min="2565" max="2565" width="12.83203125" style="88" customWidth="1"/>
    <col min="2566" max="2566" width="9.33203125" style="88"/>
    <col min="2567" max="2567" width="14.6640625" style="88" customWidth="1"/>
    <col min="2568" max="2568" width="11.1640625" style="88" customWidth="1"/>
    <col min="2569" max="2569" width="15.5" style="88" bestFit="1" customWidth="1"/>
    <col min="2570" max="2815" width="9.33203125" style="88"/>
    <col min="2816" max="2816" width="13.5" style="88" customWidth="1"/>
    <col min="2817" max="2817" width="14.1640625" style="88" customWidth="1"/>
    <col min="2818" max="2818" width="9.6640625" style="88" customWidth="1"/>
    <col min="2819" max="2819" width="14.83203125" style="88" customWidth="1"/>
    <col min="2820" max="2820" width="9.33203125" style="88"/>
    <col min="2821" max="2821" width="12.83203125" style="88" customWidth="1"/>
    <col min="2822" max="2822" width="9.33203125" style="88"/>
    <col min="2823" max="2823" width="14.6640625" style="88" customWidth="1"/>
    <col min="2824" max="2824" width="11.1640625" style="88" customWidth="1"/>
    <col min="2825" max="2825" width="15.5" style="88" bestFit="1" customWidth="1"/>
    <col min="2826" max="3071" width="9.33203125" style="88"/>
    <col min="3072" max="3072" width="13.5" style="88" customWidth="1"/>
    <col min="3073" max="3073" width="14.1640625" style="88" customWidth="1"/>
    <col min="3074" max="3074" width="9.6640625" style="88" customWidth="1"/>
    <col min="3075" max="3075" width="14.83203125" style="88" customWidth="1"/>
    <col min="3076" max="3076" width="9.33203125" style="88"/>
    <col min="3077" max="3077" width="12.83203125" style="88" customWidth="1"/>
    <col min="3078" max="3078" width="9.33203125" style="88"/>
    <col min="3079" max="3079" width="14.6640625" style="88" customWidth="1"/>
    <col min="3080" max="3080" width="11.1640625" style="88" customWidth="1"/>
    <col min="3081" max="3081" width="15.5" style="88" bestFit="1" customWidth="1"/>
    <col min="3082" max="3327" width="9.33203125" style="88"/>
    <col min="3328" max="3328" width="13.5" style="88" customWidth="1"/>
    <col min="3329" max="3329" width="14.1640625" style="88" customWidth="1"/>
    <col min="3330" max="3330" width="9.6640625" style="88" customWidth="1"/>
    <col min="3331" max="3331" width="14.83203125" style="88" customWidth="1"/>
    <col min="3332" max="3332" width="9.33203125" style="88"/>
    <col min="3333" max="3333" width="12.83203125" style="88" customWidth="1"/>
    <col min="3334" max="3334" width="9.33203125" style="88"/>
    <col min="3335" max="3335" width="14.6640625" style="88" customWidth="1"/>
    <col min="3336" max="3336" width="11.1640625" style="88" customWidth="1"/>
    <col min="3337" max="3337" width="15.5" style="88" bestFit="1" customWidth="1"/>
    <col min="3338" max="3583" width="9.33203125" style="88"/>
    <col min="3584" max="3584" width="13.5" style="88" customWidth="1"/>
    <col min="3585" max="3585" width="14.1640625" style="88" customWidth="1"/>
    <col min="3586" max="3586" width="9.6640625" style="88" customWidth="1"/>
    <col min="3587" max="3587" width="14.83203125" style="88" customWidth="1"/>
    <col min="3588" max="3588" width="9.33203125" style="88"/>
    <col min="3589" max="3589" width="12.83203125" style="88" customWidth="1"/>
    <col min="3590" max="3590" width="9.33203125" style="88"/>
    <col min="3591" max="3591" width="14.6640625" style="88" customWidth="1"/>
    <col min="3592" max="3592" width="11.1640625" style="88" customWidth="1"/>
    <col min="3593" max="3593" width="15.5" style="88" bestFit="1" customWidth="1"/>
    <col min="3594" max="3839" width="9.33203125" style="88"/>
    <col min="3840" max="3840" width="13.5" style="88" customWidth="1"/>
    <col min="3841" max="3841" width="14.1640625" style="88" customWidth="1"/>
    <col min="3842" max="3842" width="9.6640625" style="88" customWidth="1"/>
    <col min="3843" max="3843" width="14.83203125" style="88" customWidth="1"/>
    <col min="3844" max="3844" width="9.33203125" style="88"/>
    <col min="3845" max="3845" width="12.83203125" style="88" customWidth="1"/>
    <col min="3846" max="3846" width="9.33203125" style="88"/>
    <col min="3847" max="3847" width="14.6640625" style="88" customWidth="1"/>
    <col min="3848" max="3848" width="11.1640625" style="88" customWidth="1"/>
    <col min="3849" max="3849" width="15.5" style="88" bestFit="1" customWidth="1"/>
    <col min="3850" max="4095" width="9.33203125" style="88"/>
    <col min="4096" max="4096" width="13.5" style="88" customWidth="1"/>
    <col min="4097" max="4097" width="14.1640625" style="88" customWidth="1"/>
    <col min="4098" max="4098" width="9.6640625" style="88" customWidth="1"/>
    <col min="4099" max="4099" width="14.83203125" style="88" customWidth="1"/>
    <col min="4100" max="4100" width="9.33203125" style="88"/>
    <col min="4101" max="4101" width="12.83203125" style="88" customWidth="1"/>
    <col min="4102" max="4102" width="9.33203125" style="88"/>
    <col min="4103" max="4103" width="14.6640625" style="88" customWidth="1"/>
    <col min="4104" max="4104" width="11.1640625" style="88" customWidth="1"/>
    <col min="4105" max="4105" width="15.5" style="88" bestFit="1" customWidth="1"/>
    <col min="4106" max="4351" width="9.33203125" style="88"/>
    <col min="4352" max="4352" width="13.5" style="88" customWidth="1"/>
    <col min="4353" max="4353" width="14.1640625" style="88" customWidth="1"/>
    <col min="4354" max="4354" width="9.6640625" style="88" customWidth="1"/>
    <col min="4355" max="4355" width="14.83203125" style="88" customWidth="1"/>
    <col min="4356" max="4356" width="9.33203125" style="88"/>
    <col min="4357" max="4357" width="12.83203125" style="88" customWidth="1"/>
    <col min="4358" max="4358" width="9.33203125" style="88"/>
    <col min="4359" max="4359" width="14.6640625" style="88" customWidth="1"/>
    <col min="4360" max="4360" width="11.1640625" style="88" customWidth="1"/>
    <col min="4361" max="4361" width="15.5" style="88" bestFit="1" customWidth="1"/>
    <col min="4362" max="4607" width="9.33203125" style="88"/>
    <col min="4608" max="4608" width="13.5" style="88" customWidth="1"/>
    <col min="4609" max="4609" width="14.1640625" style="88" customWidth="1"/>
    <col min="4610" max="4610" width="9.6640625" style="88" customWidth="1"/>
    <col min="4611" max="4611" width="14.83203125" style="88" customWidth="1"/>
    <col min="4612" max="4612" width="9.33203125" style="88"/>
    <col min="4613" max="4613" width="12.83203125" style="88" customWidth="1"/>
    <col min="4614" max="4614" width="9.33203125" style="88"/>
    <col min="4615" max="4615" width="14.6640625" style="88" customWidth="1"/>
    <col min="4616" max="4616" width="11.1640625" style="88" customWidth="1"/>
    <col min="4617" max="4617" width="15.5" style="88" bestFit="1" customWidth="1"/>
    <col min="4618" max="4863" width="9.33203125" style="88"/>
    <col min="4864" max="4864" width="13.5" style="88" customWidth="1"/>
    <col min="4865" max="4865" width="14.1640625" style="88" customWidth="1"/>
    <col min="4866" max="4866" width="9.6640625" style="88" customWidth="1"/>
    <col min="4867" max="4867" width="14.83203125" style="88" customWidth="1"/>
    <col min="4868" max="4868" width="9.33203125" style="88"/>
    <col min="4869" max="4869" width="12.83203125" style="88" customWidth="1"/>
    <col min="4870" max="4870" width="9.33203125" style="88"/>
    <col min="4871" max="4871" width="14.6640625" style="88" customWidth="1"/>
    <col min="4872" max="4872" width="11.1640625" style="88" customWidth="1"/>
    <col min="4873" max="4873" width="15.5" style="88" bestFit="1" customWidth="1"/>
    <col min="4874" max="5119" width="9.33203125" style="88"/>
    <col min="5120" max="5120" width="13.5" style="88" customWidth="1"/>
    <col min="5121" max="5121" width="14.1640625" style="88" customWidth="1"/>
    <col min="5122" max="5122" width="9.6640625" style="88" customWidth="1"/>
    <col min="5123" max="5123" width="14.83203125" style="88" customWidth="1"/>
    <col min="5124" max="5124" width="9.33203125" style="88"/>
    <col min="5125" max="5125" width="12.83203125" style="88" customWidth="1"/>
    <col min="5126" max="5126" width="9.33203125" style="88"/>
    <col min="5127" max="5127" width="14.6640625" style="88" customWidth="1"/>
    <col min="5128" max="5128" width="11.1640625" style="88" customWidth="1"/>
    <col min="5129" max="5129" width="15.5" style="88" bestFit="1" customWidth="1"/>
    <col min="5130" max="5375" width="9.33203125" style="88"/>
    <col min="5376" max="5376" width="13.5" style="88" customWidth="1"/>
    <col min="5377" max="5377" width="14.1640625" style="88" customWidth="1"/>
    <col min="5378" max="5378" width="9.6640625" style="88" customWidth="1"/>
    <col min="5379" max="5379" width="14.83203125" style="88" customWidth="1"/>
    <col min="5380" max="5380" width="9.33203125" style="88"/>
    <col min="5381" max="5381" width="12.83203125" style="88" customWidth="1"/>
    <col min="5382" max="5382" width="9.33203125" style="88"/>
    <col min="5383" max="5383" width="14.6640625" style="88" customWidth="1"/>
    <col min="5384" max="5384" width="11.1640625" style="88" customWidth="1"/>
    <col min="5385" max="5385" width="15.5" style="88" bestFit="1" customWidth="1"/>
    <col min="5386" max="5631" width="9.33203125" style="88"/>
    <col min="5632" max="5632" width="13.5" style="88" customWidth="1"/>
    <col min="5633" max="5633" width="14.1640625" style="88" customWidth="1"/>
    <col min="5634" max="5634" width="9.6640625" style="88" customWidth="1"/>
    <col min="5635" max="5635" width="14.83203125" style="88" customWidth="1"/>
    <col min="5636" max="5636" width="9.33203125" style="88"/>
    <col min="5637" max="5637" width="12.83203125" style="88" customWidth="1"/>
    <col min="5638" max="5638" width="9.33203125" style="88"/>
    <col min="5639" max="5639" width="14.6640625" style="88" customWidth="1"/>
    <col min="5640" max="5640" width="11.1640625" style="88" customWidth="1"/>
    <col min="5641" max="5641" width="15.5" style="88" bestFit="1" customWidth="1"/>
    <col min="5642" max="5887" width="9.33203125" style="88"/>
    <col min="5888" max="5888" width="13.5" style="88" customWidth="1"/>
    <col min="5889" max="5889" width="14.1640625" style="88" customWidth="1"/>
    <col min="5890" max="5890" width="9.6640625" style="88" customWidth="1"/>
    <col min="5891" max="5891" width="14.83203125" style="88" customWidth="1"/>
    <col min="5892" max="5892" width="9.33203125" style="88"/>
    <col min="5893" max="5893" width="12.83203125" style="88" customWidth="1"/>
    <col min="5894" max="5894" width="9.33203125" style="88"/>
    <col min="5895" max="5895" width="14.6640625" style="88" customWidth="1"/>
    <col min="5896" max="5896" width="11.1640625" style="88" customWidth="1"/>
    <col min="5897" max="5897" width="15.5" style="88" bestFit="1" customWidth="1"/>
    <col min="5898" max="6143" width="9.33203125" style="88"/>
    <col min="6144" max="6144" width="13.5" style="88" customWidth="1"/>
    <col min="6145" max="6145" width="14.1640625" style="88" customWidth="1"/>
    <col min="6146" max="6146" width="9.6640625" style="88" customWidth="1"/>
    <col min="6147" max="6147" width="14.83203125" style="88" customWidth="1"/>
    <col min="6148" max="6148" width="9.33203125" style="88"/>
    <col min="6149" max="6149" width="12.83203125" style="88" customWidth="1"/>
    <col min="6150" max="6150" width="9.33203125" style="88"/>
    <col min="6151" max="6151" width="14.6640625" style="88" customWidth="1"/>
    <col min="6152" max="6152" width="11.1640625" style="88" customWidth="1"/>
    <col min="6153" max="6153" width="15.5" style="88" bestFit="1" customWidth="1"/>
    <col min="6154" max="6399" width="9.33203125" style="88"/>
    <col min="6400" max="6400" width="13.5" style="88" customWidth="1"/>
    <col min="6401" max="6401" width="14.1640625" style="88" customWidth="1"/>
    <col min="6402" max="6402" width="9.6640625" style="88" customWidth="1"/>
    <col min="6403" max="6403" width="14.83203125" style="88" customWidth="1"/>
    <col min="6404" max="6404" width="9.33203125" style="88"/>
    <col min="6405" max="6405" width="12.83203125" style="88" customWidth="1"/>
    <col min="6406" max="6406" width="9.33203125" style="88"/>
    <col min="6407" max="6407" width="14.6640625" style="88" customWidth="1"/>
    <col min="6408" max="6408" width="11.1640625" style="88" customWidth="1"/>
    <col min="6409" max="6409" width="15.5" style="88" bestFit="1" customWidth="1"/>
    <col min="6410" max="6655" width="9.33203125" style="88"/>
    <col min="6656" max="6656" width="13.5" style="88" customWidth="1"/>
    <col min="6657" max="6657" width="14.1640625" style="88" customWidth="1"/>
    <col min="6658" max="6658" width="9.6640625" style="88" customWidth="1"/>
    <col min="6659" max="6659" width="14.83203125" style="88" customWidth="1"/>
    <col min="6660" max="6660" width="9.33203125" style="88"/>
    <col min="6661" max="6661" width="12.83203125" style="88" customWidth="1"/>
    <col min="6662" max="6662" width="9.33203125" style="88"/>
    <col min="6663" max="6663" width="14.6640625" style="88" customWidth="1"/>
    <col min="6664" max="6664" width="11.1640625" style="88" customWidth="1"/>
    <col min="6665" max="6665" width="15.5" style="88" bestFit="1" customWidth="1"/>
    <col min="6666" max="6911" width="9.33203125" style="88"/>
    <col min="6912" max="6912" width="13.5" style="88" customWidth="1"/>
    <col min="6913" max="6913" width="14.1640625" style="88" customWidth="1"/>
    <col min="6914" max="6914" width="9.6640625" style="88" customWidth="1"/>
    <col min="6915" max="6915" width="14.83203125" style="88" customWidth="1"/>
    <col min="6916" max="6916" width="9.33203125" style="88"/>
    <col min="6917" max="6917" width="12.83203125" style="88" customWidth="1"/>
    <col min="6918" max="6918" width="9.33203125" style="88"/>
    <col min="6919" max="6919" width="14.6640625" style="88" customWidth="1"/>
    <col min="6920" max="6920" width="11.1640625" style="88" customWidth="1"/>
    <col min="6921" max="6921" width="15.5" style="88" bestFit="1" customWidth="1"/>
    <col min="6922" max="7167" width="9.33203125" style="88"/>
    <col min="7168" max="7168" width="13.5" style="88" customWidth="1"/>
    <col min="7169" max="7169" width="14.1640625" style="88" customWidth="1"/>
    <col min="7170" max="7170" width="9.6640625" style="88" customWidth="1"/>
    <col min="7171" max="7171" width="14.83203125" style="88" customWidth="1"/>
    <col min="7172" max="7172" width="9.33203125" style="88"/>
    <col min="7173" max="7173" width="12.83203125" style="88" customWidth="1"/>
    <col min="7174" max="7174" width="9.33203125" style="88"/>
    <col min="7175" max="7175" width="14.6640625" style="88" customWidth="1"/>
    <col min="7176" max="7176" width="11.1640625" style="88" customWidth="1"/>
    <col min="7177" max="7177" width="15.5" style="88" bestFit="1" customWidth="1"/>
    <col min="7178" max="7423" width="9.33203125" style="88"/>
    <col min="7424" max="7424" width="13.5" style="88" customWidth="1"/>
    <col min="7425" max="7425" width="14.1640625" style="88" customWidth="1"/>
    <col min="7426" max="7426" width="9.6640625" style="88" customWidth="1"/>
    <col min="7427" max="7427" width="14.83203125" style="88" customWidth="1"/>
    <col min="7428" max="7428" width="9.33203125" style="88"/>
    <col min="7429" max="7429" width="12.83203125" style="88" customWidth="1"/>
    <col min="7430" max="7430" width="9.33203125" style="88"/>
    <col min="7431" max="7431" width="14.6640625" style="88" customWidth="1"/>
    <col min="7432" max="7432" width="11.1640625" style="88" customWidth="1"/>
    <col min="7433" max="7433" width="15.5" style="88" bestFit="1" customWidth="1"/>
    <col min="7434" max="7679" width="9.33203125" style="88"/>
    <col min="7680" max="7680" width="13.5" style="88" customWidth="1"/>
    <col min="7681" max="7681" width="14.1640625" style="88" customWidth="1"/>
    <col min="7682" max="7682" width="9.6640625" style="88" customWidth="1"/>
    <col min="7683" max="7683" width="14.83203125" style="88" customWidth="1"/>
    <col min="7684" max="7684" width="9.33203125" style="88"/>
    <col min="7685" max="7685" width="12.83203125" style="88" customWidth="1"/>
    <col min="7686" max="7686" width="9.33203125" style="88"/>
    <col min="7687" max="7687" width="14.6640625" style="88" customWidth="1"/>
    <col min="7688" max="7688" width="11.1640625" style="88" customWidth="1"/>
    <col min="7689" max="7689" width="15.5" style="88" bestFit="1" customWidth="1"/>
    <col min="7690" max="7935" width="9.33203125" style="88"/>
    <col min="7936" max="7936" width="13.5" style="88" customWidth="1"/>
    <col min="7937" max="7937" width="14.1640625" style="88" customWidth="1"/>
    <col min="7938" max="7938" width="9.6640625" style="88" customWidth="1"/>
    <col min="7939" max="7939" width="14.83203125" style="88" customWidth="1"/>
    <col min="7940" max="7940" width="9.33203125" style="88"/>
    <col min="7941" max="7941" width="12.83203125" style="88" customWidth="1"/>
    <col min="7942" max="7942" width="9.33203125" style="88"/>
    <col min="7943" max="7943" width="14.6640625" style="88" customWidth="1"/>
    <col min="7944" max="7944" width="11.1640625" style="88" customWidth="1"/>
    <col min="7945" max="7945" width="15.5" style="88" bestFit="1" customWidth="1"/>
    <col min="7946" max="8191" width="9.33203125" style="88"/>
    <col min="8192" max="8192" width="13.5" style="88" customWidth="1"/>
    <col min="8193" max="8193" width="14.1640625" style="88" customWidth="1"/>
    <col min="8194" max="8194" width="9.6640625" style="88" customWidth="1"/>
    <col min="8195" max="8195" width="14.83203125" style="88" customWidth="1"/>
    <col min="8196" max="8196" width="9.33203125" style="88"/>
    <col min="8197" max="8197" width="12.83203125" style="88" customWidth="1"/>
    <col min="8198" max="8198" width="9.33203125" style="88"/>
    <col min="8199" max="8199" width="14.6640625" style="88" customWidth="1"/>
    <col min="8200" max="8200" width="11.1640625" style="88" customWidth="1"/>
    <col min="8201" max="8201" width="15.5" style="88" bestFit="1" customWidth="1"/>
    <col min="8202" max="8447" width="9.33203125" style="88"/>
    <col min="8448" max="8448" width="13.5" style="88" customWidth="1"/>
    <col min="8449" max="8449" width="14.1640625" style="88" customWidth="1"/>
    <col min="8450" max="8450" width="9.6640625" style="88" customWidth="1"/>
    <col min="8451" max="8451" width="14.83203125" style="88" customWidth="1"/>
    <col min="8452" max="8452" width="9.33203125" style="88"/>
    <col min="8453" max="8453" width="12.83203125" style="88" customWidth="1"/>
    <col min="8454" max="8454" width="9.33203125" style="88"/>
    <col min="8455" max="8455" width="14.6640625" style="88" customWidth="1"/>
    <col min="8456" max="8456" width="11.1640625" style="88" customWidth="1"/>
    <col min="8457" max="8457" width="15.5" style="88" bestFit="1" customWidth="1"/>
    <col min="8458" max="8703" width="9.33203125" style="88"/>
    <col min="8704" max="8704" width="13.5" style="88" customWidth="1"/>
    <col min="8705" max="8705" width="14.1640625" style="88" customWidth="1"/>
    <col min="8706" max="8706" width="9.6640625" style="88" customWidth="1"/>
    <col min="8707" max="8707" width="14.83203125" style="88" customWidth="1"/>
    <col min="8708" max="8708" width="9.33203125" style="88"/>
    <col min="8709" max="8709" width="12.83203125" style="88" customWidth="1"/>
    <col min="8710" max="8710" width="9.33203125" style="88"/>
    <col min="8711" max="8711" width="14.6640625" style="88" customWidth="1"/>
    <col min="8712" max="8712" width="11.1640625" style="88" customWidth="1"/>
    <col min="8713" max="8713" width="15.5" style="88" bestFit="1" customWidth="1"/>
    <col min="8714" max="8959" width="9.33203125" style="88"/>
    <col min="8960" max="8960" width="13.5" style="88" customWidth="1"/>
    <col min="8961" max="8961" width="14.1640625" style="88" customWidth="1"/>
    <col min="8962" max="8962" width="9.6640625" style="88" customWidth="1"/>
    <col min="8963" max="8963" width="14.83203125" style="88" customWidth="1"/>
    <col min="8964" max="8964" width="9.33203125" style="88"/>
    <col min="8965" max="8965" width="12.83203125" style="88" customWidth="1"/>
    <col min="8966" max="8966" width="9.33203125" style="88"/>
    <col min="8967" max="8967" width="14.6640625" style="88" customWidth="1"/>
    <col min="8968" max="8968" width="11.1640625" style="88" customWidth="1"/>
    <col min="8969" max="8969" width="15.5" style="88" bestFit="1" customWidth="1"/>
    <col min="8970" max="9215" width="9.33203125" style="88"/>
    <col min="9216" max="9216" width="13.5" style="88" customWidth="1"/>
    <col min="9217" max="9217" width="14.1640625" style="88" customWidth="1"/>
    <col min="9218" max="9218" width="9.6640625" style="88" customWidth="1"/>
    <col min="9219" max="9219" width="14.83203125" style="88" customWidth="1"/>
    <col min="9220" max="9220" width="9.33203125" style="88"/>
    <col min="9221" max="9221" width="12.83203125" style="88" customWidth="1"/>
    <col min="9222" max="9222" width="9.33203125" style="88"/>
    <col min="9223" max="9223" width="14.6640625" style="88" customWidth="1"/>
    <col min="9224" max="9224" width="11.1640625" style="88" customWidth="1"/>
    <col min="9225" max="9225" width="15.5" style="88" bestFit="1" customWidth="1"/>
    <col min="9226" max="9471" width="9.33203125" style="88"/>
    <col min="9472" max="9472" width="13.5" style="88" customWidth="1"/>
    <col min="9473" max="9473" width="14.1640625" style="88" customWidth="1"/>
    <col min="9474" max="9474" width="9.6640625" style="88" customWidth="1"/>
    <col min="9475" max="9475" width="14.83203125" style="88" customWidth="1"/>
    <col min="9476" max="9476" width="9.33203125" style="88"/>
    <col min="9477" max="9477" width="12.83203125" style="88" customWidth="1"/>
    <col min="9478" max="9478" width="9.33203125" style="88"/>
    <col min="9479" max="9479" width="14.6640625" style="88" customWidth="1"/>
    <col min="9480" max="9480" width="11.1640625" style="88" customWidth="1"/>
    <col min="9481" max="9481" width="15.5" style="88" bestFit="1" customWidth="1"/>
    <col min="9482" max="9727" width="9.33203125" style="88"/>
    <col min="9728" max="9728" width="13.5" style="88" customWidth="1"/>
    <col min="9729" max="9729" width="14.1640625" style="88" customWidth="1"/>
    <col min="9730" max="9730" width="9.6640625" style="88" customWidth="1"/>
    <col min="9731" max="9731" width="14.83203125" style="88" customWidth="1"/>
    <col min="9732" max="9732" width="9.33203125" style="88"/>
    <col min="9733" max="9733" width="12.83203125" style="88" customWidth="1"/>
    <col min="9734" max="9734" width="9.33203125" style="88"/>
    <col min="9735" max="9735" width="14.6640625" style="88" customWidth="1"/>
    <col min="9736" max="9736" width="11.1640625" style="88" customWidth="1"/>
    <col min="9737" max="9737" width="15.5" style="88" bestFit="1" customWidth="1"/>
    <col min="9738" max="9983" width="9.33203125" style="88"/>
    <col min="9984" max="9984" width="13.5" style="88" customWidth="1"/>
    <col min="9985" max="9985" width="14.1640625" style="88" customWidth="1"/>
    <col min="9986" max="9986" width="9.6640625" style="88" customWidth="1"/>
    <col min="9987" max="9987" width="14.83203125" style="88" customWidth="1"/>
    <col min="9988" max="9988" width="9.33203125" style="88"/>
    <col min="9989" max="9989" width="12.83203125" style="88" customWidth="1"/>
    <col min="9990" max="9990" width="9.33203125" style="88"/>
    <col min="9991" max="9991" width="14.6640625" style="88" customWidth="1"/>
    <col min="9992" max="9992" width="11.1640625" style="88" customWidth="1"/>
    <col min="9993" max="9993" width="15.5" style="88" bestFit="1" customWidth="1"/>
    <col min="9994" max="10239" width="9.33203125" style="88"/>
    <col min="10240" max="10240" width="13.5" style="88" customWidth="1"/>
    <col min="10241" max="10241" width="14.1640625" style="88" customWidth="1"/>
    <col min="10242" max="10242" width="9.6640625" style="88" customWidth="1"/>
    <col min="10243" max="10243" width="14.83203125" style="88" customWidth="1"/>
    <col min="10244" max="10244" width="9.33203125" style="88"/>
    <col min="10245" max="10245" width="12.83203125" style="88" customWidth="1"/>
    <col min="10246" max="10246" width="9.33203125" style="88"/>
    <col min="10247" max="10247" width="14.6640625" style="88" customWidth="1"/>
    <col min="10248" max="10248" width="11.1640625" style="88" customWidth="1"/>
    <col min="10249" max="10249" width="15.5" style="88" bestFit="1" customWidth="1"/>
    <col min="10250" max="10495" width="9.33203125" style="88"/>
    <col min="10496" max="10496" width="13.5" style="88" customWidth="1"/>
    <col min="10497" max="10497" width="14.1640625" style="88" customWidth="1"/>
    <col min="10498" max="10498" width="9.6640625" style="88" customWidth="1"/>
    <col min="10499" max="10499" width="14.83203125" style="88" customWidth="1"/>
    <col min="10500" max="10500" width="9.33203125" style="88"/>
    <col min="10501" max="10501" width="12.83203125" style="88" customWidth="1"/>
    <col min="10502" max="10502" width="9.33203125" style="88"/>
    <col min="10503" max="10503" width="14.6640625" style="88" customWidth="1"/>
    <col min="10504" max="10504" width="11.1640625" style="88" customWidth="1"/>
    <col min="10505" max="10505" width="15.5" style="88" bestFit="1" customWidth="1"/>
    <col min="10506" max="10751" width="9.33203125" style="88"/>
    <col min="10752" max="10752" width="13.5" style="88" customWidth="1"/>
    <col min="10753" max="10753" width="14.1640625" style="88" customWidth="1"/>
    <col min="10754" max="10754" width="9.6640625" style="88" customWidth="1"/>
    <col min="10755" max="10755" width="14.83203125" style="88" customWidth="1"/>
    <col min="10756" max="10756" width="9.33203125" style="88"/>
    <col min="10757" max="10757" width="12.83203125" style="88" customWidth="1"/>
    <col min="10758" max="10758" width="9.33203125" style="88"/>
    <col min="10759" max="10759" width="14.6640625" style="88" customWidth="1"/>
    <col min="10760" max="10760" width="11.1640625" style="88" customWidth="1"/>
    <col min="10761" max="10761" width="15.5" style="88" bestFit="1" customWidth="1"/>
    <col min="10762" max="11007" width="9.33203125" style="88"/>
    <col min="11008" max="11008" width="13.5" style="88" customWidth="1"/>
    <col min="11009" max="11009" width="14.1640625" style="88" customWidth="1"/>
    <col min="11010" max="11010" width="9.6640625" style="88" customWidth="1"/>
    <col min="11011" max="11011" width="14.83203125" style="88" customWidth="1"/>
    <col min="11012" max="11012" width="9.33203125" style="88"/>
    <col min="11013" max="11013" width="12.83203125" style="88" customWidth="1"/>
    <col min="11014" max="11014" width="9.33203125" style="88"/>
    <col min="11015" max="11015" width="14.6640625" style="88" customWidth="1"/>
    <col min="11016" max="11016" width="11.1640625" style="88" customWidth="1"/>
    <col min="11017" max="11017" width="15.5" style="88" bestFit="1" customWidth="1"/>
    <col min="11018" max="11263" width="9.33203125" style="88"/>
    <col min="11264" max="11264" width="13.5" style="88" customWidth="1"/>
    <col min="11265" max="11265" width="14.1640625" style="88" customWidth="1"/>
    <col min="11266" max="11266" width="9.6640625" style="88" customWidth="1"/>
    <col min="11267" max="11267" width="14.83203125" style="88" customWidth="1"/>
    <col min="11268" max="11268" width="9.33203125" style="88"/>
    <col min="11269" max="11269" width="12.83203125" style="88" customWidth="1"/>
    <col min="11270" max="11270" width="9.33203125" style="88"/>
    <col min="11271" max="11271" width="14.6640625" style="88" customWidth="1"/>
    <col min="11272" max="11272" width="11.1640625" style="88" customWidth="1"/>
    <col min="11273" max="11273" width="15.5" style="88" bestFit="1" customWidth="1"/>
    <col min="11274" max="11519" width="9.33203125" style="88"/>
    <col min="11520" max="11520" width="13.5" style="88" customWidth="1"/>
    <col min="11521" max="11521" width="14.1640625" style="88" customWidth="1"/>
    <col min="11522" max="11522" width="9.6640625" style="88" customWidth="1"/>
    <col min="11523" max="11523" width="14.83203125" style="88" customWidth="1"/>
    <col min="11524" max="11524" width="9.33203125" style="88"/>
    <col min="11525" max="11525" width="12.83203125" style="88" customWidth="1"/>
    <col min="11526" max="11526" width="9.33203125" style="88"/>
    <col min="11527" max="11527" width="14.6640625" style="88" customWidth="1"/>
    <col min="11528" max="11528" width="11.1640625" style="88" customWidth="1"/>
    <col min="11529" max="11529" width="15.5" style="88" bestFit="1" customWidth="1"/>
    <col min="11530" max="11775" width="9.33203125" style="88"/>
    <col min="11776" max="11776" width="13.5" style="88" customWidth="1"/>
    <col min="11777" max="11777" width="14.1640625" style="88" customWidth="1"/>
    <col min="11778" max="11778" width="9.6640625" style="88" customWidth="1"/>
    <col min="11779" max="11779" width="14.83203125" style="88" customWidth="1"/>
    <col min="11780" max="11780" width="9.33203125" style="88"/>
    <col min="11781" max="11781" width="12.83203125" style="88" customWidth="1"/>
    <col min="11782" max="11782" width="9.33203125" style="88"/>
    <col min="11783" max="11783" width="14.6640625" style="88" customWidth="1"/>
    <col min="11784" max="11784" width="11.1640625" style="88" customWidth="1"/>
    <col min="11785" max="11785" width="15.5" style="88" bestFit="1" customWidth="1"/>
    <col min="11786" max="12031" width="9.33203125" style="88"/>
    <col min="12032" max="12032" width="13.5" style="88" customWidth="1"/>
    <col min="12033" max="12033" width="14.1640625" style="88" customWidth="1"/>
    <col min="12034" max="12034" width="9.6640625" style="88" customWidth="1"/>
    <col min="12035" max="12035" width="14.83203125" style="88" customWidth="1"/>
    <col min="12036" max="12036" width="9.33203125" style="88"/>
    <col min="12037" max="12037" width="12.83203125" style="88" customWidth="1"/>
    <col min="12038" max="12038" width="9.33203125" style="88"/>
    <col min="12039" max="12039" width="14.6640625" style="88" customWidth="1"/>
    <col min="12040" max="12040" width="11.1640625" style="88" customWidth="1"/>
    <col min="12041" max="12041" width="15.5" style="88" bestFit="1" customWidth="1"/>
    <col min="12042" max="12287" width="9.33203125" style="88"/>
    <col min="12288" max="12288" width="13.5" style="88" customWidth="1"/>
    <col min="12289" max="12289" width="14.1640625" style="88" customWidth="1"/>
    <col min="12290" max="12290" width="9.6640625" style="88" customWidth="1"/>
    <col min="12291" max="12291" width="14.83203125" style="88" customWidth="1"/>
    <col min="12292" max="12292" width="9.33203125" style="88"/>
    <col min="12293" max="12293" width="12.83203125" style="88" customWidth="1"/>
    <col min="12294" max="12294" width="9.33203125" style="88"/>
    <col min="12295" max="12295" width="14.6640625" style="88" customWidth="1"/>
    <col min="12296" max="12296" width="11.1640625" style="88" customWidth="1"/>
    <col min="12297" max="12297" width="15.5" style="88" bestFit="1" customWidth="1"/>
    <col min="12298" max="12543" width="9.33203125" style="88"/>
    <col min="12544" max="12544" width="13.5" style="88" customWidth="1"/>
    <col min="12545" max="12545" width="14.1640625" style="88" customWidth="1"/>
    <col min="12546" max="12546" width="9.6640625" style="88" customWidth="1"/>
    <col min="12547" max="12547" width="14.83203125" style="88" customWidth="1"/>
    <col min="12548" max="12548" width="9.33203125" style="88"/>
    <col min="12549" max="12549" width="12.83203125" style="88" customWidth="1"/>
    <col min="12550" max="12550" width="9.33203125" style="88"/>
    <col min="12551" max="12551" width="14.6640625" style="88" customWidth="1"/>
    <col min="12552" max="12552" width="11.1640625" style="88" customWidth="1"/>
    <col min="12553" max="12553" width="15.5" style="88" bestFit="1" customWidth="1"/>
    <col min="12554" max="12799" width="9.33203125" style="88"/>
    <col min="12800" max="12800" width="13.5" style="88" customWidth="1"/>
    <col min="12801" max="12801" width="14.1640625" style="88" customWidth="1"/>
    <col min="12802" max="12802" width="9.6640625" style="88" customWidth="1"/>
    <col min="12803" max="12803" width="14.83203125" style="88" customWidth="1"/>
    <col min="12804" max="12804" width="9.33203125" style="88"/>
    <col min="12805" max="12805" width="12.83203125" style="88" customWidth="1"/>
    <col min="12806" max="12806" width="9.33203125" style="88"/>
    <col min="12807" max="12807" width="14.6640625" style="88" customWidth="1"/>
    <col min="12808" max="12808" width="11.1640625" style="88" customWidth="1"/>
    <col min="12809" max="12809" width="15.5" style="88" bestFit="1" customWidth="1"/>
    <col min="12810" max="13055" width="9.33203125" style="88"/>
    <col min="13056" max="13056" width="13.5" style="88" customWidth="1"/>
    <col min="13057" max="13057" width="14.1640625" style="88" customWidth="1"/>
    <col min="13058" max="13058" width="9.6640625" style="88" customWidth="1"/>
    <col min="13059" max="13059" width="14.83203125" style="88" customWidth="1"/>
    <col min="13060" max="13060" width="9.33203125" style="88"/>
    <col min="13061" max="13061" width="12.83203125" style="88" customWidth="1"/>
    <col min="13062" max="13062" width="9.33203125" style="88"/>
    <col min="13063" max="13063" width="14.6640625" style="88" customWidth="1"/>
    <col min="13064" max="13064" width="11.1640625" style="88" customWidth="1"/>
    <col min="13065" max="13065" width="15.5" style="88" bestFit="1" customWidth="1"/>
    <col min="13066" max="13311" width="9.33203125" style="88"/>
    <col min="13312" max="13312" width="13.5" style="88" customWidth="1"/>
    <col min="13313" max="13313" width="14.1640625" style="88" customWidth="1"/>
    <col min="13314" max="13314" width="9.6640625" style="88" customWidth="1"/>
    <col min="13315" max="13315" width="14.83203125" style="88" customWidth="1"/>
    <col min="13316" max="13316" width="9.33203125" style="88"/>
    <col min="13317" max="13317" width="12.83203125" style="88" customWidth="1"/>
    <col min="13318" max="13318" width="9.33203125" style="88"/>
    <col min="13319" max="13319" width="14.6640625" style="88" customWidth="1"/>
    <col min="13320" max="13320" width="11.1640625" style="88" customWidth="1"/>
    <col min="13321" max="13321" width="15.5" style="88" bestFit="1" customWidth="1"/>
    <col min="13322" max="13567" width="9.33203125" style="88"/>
    <col min="13568" max="13568" width="13.5" style="88" customWidth="1"/>
    <col min="13569" max="13569" width="14.1640625" style="88" customWidth="1"/>
    <col min="13570" max="13570" width="9.6640625" style="88" customWidth="1"/>
    <col min="13571" max="13571" width="14.83203125" style="88" customWidth="1"/>
    <col min="13572" max="13572" width="9.33203125" style="88"/>
    <col min="13573" max="13573" width="12.83203125" style="88" customWidth="1"/>
    <col min="13574" max="13574" width="9.33203125" style="88"/>
    <col min="13575" max="13575" width="14.6640625" style="88" customWidth="1"/>
    <col min="13576" max="13576" width="11.1640625" style="88" customWidth="1"/>
    <col min="13577" max="13577" width="15.5" style="88" bestFit="1" customWidth="1"/>
    <col min="13578" max="13823" width="9.33203125" style="88"/>
    <col min="13824" max="13824" width="13.5" style="88" customWidth="1"/>
    <col min="13825" max="13825" width="14.1640625" style="88" customWidth="1"/>
    <col min="13826" max="13826" width="9.6640625" style="88" customWidth="1"/>
    <col min="13827" max="13827" width="14.83203125" style="88" customWidth="1"/>
    <col min="13828" max="13828" width="9.33203125" style="88"/>
    <col min="13829" max="13829" width="12.83203125" style="88" customWidth="1"/>
    <col min="13830" max="13830" width="9.33203125" style="88"/>
    <col min="13831" max="13831" width="14.6640625" style="88" customWidth="1"/>
    <col min="13832" max="13832" width="11.1640625" style="88" customWidth="1"/>
    <col min="13833" max="13833" width="15.5" style="88" bestFit="1" customWidth="1"/>
    <col min="13834" max="14079" width="9.33203125" style="88"/>
    <col min="14080" max="14080" width="13.5" style="88" customWidth="1"/>
    <col min="14081" max="14081" width="14.1640625" style="88" customWidth="1"/>
    <col min="14082" max="14082" width="9.6640625" style="88" customWidth="1"/>
    <col min="14083" max="14083" width="14.83203125" style="88" customWidth="1"/>
    <col min="14084" max="14084" width="9.33203125" style="88"/>
    <col min="14085" max="14085" width="12.83203125" style="88" customWidth="1"/>
    <col min="14086" max="14086" width="9.33203125" style="88"/>
    <col min="14087" max="14087" width="14.6640625" style="88" customWidth="1"/>
    <col min="14088" max="14088" width="11.1640625" style="88" customWidth="1"/>
    <col min="14089" max="14089" width="15.5" style="88" bestFit="1" customWidth="1"/>
    <col min="14090" max="14335" width="9.33203125" style="88"/>
    <col min="14336" max="14336" width="13.5" style="88" customWidth="1"/>
    <col min="14337" max="14337" width="14.1640625" style="88" customWidth="1"/>
    <col min="14338" max="14338" width="9.6640625" style="88" customWidth="1"/>
    <col min="14339" max="14339" width="14.83203125" style="88" customWidth="1"/>
    <col min="14340" max="14340" width="9.33203125" style="88"/>
    <col min="14341" max="14341" width="12.83203125" style="88" customWidth="1"/>
    <col min="14342" max="14342" width="9.33203125" style="88"/>
    <col min="14343" max="14343" width="14.6640625" style="88" customWidth="1"/>
    <col min="14344" max="14344" width="11.1640625" style="88" customWidth="1"/>
    <col min="14345" max="14345" width="15.5" style="88" bestFit="1" customWidth="1"/>
    <col min="14346" max="14591" width="9.33203125" style="88"/>
    <col min="14592" max="14592" width="13.5" style="88" customWidth="1"/>
    <col min="14593" max="14593" width="14.1640625" style="88" customWidth="1"/>
    <col min="14594" max="14594" width="9.6640625" style="88" customWidth="1"/>
    <col min="14595" max="14595" width="14.83203125" style="88" customWidth="1"/>
    <col min="14596" max="14596" width="9.33203125" style="88"/>
    <col min="14597" max="14597" width="12.83203125" style="88" customWidth="1"/>
    <col min="14598" max="14598" width="9.33203125" style="88"/>
    <col min="14599" max="14599" width="14.6640625" style="88" customWidth="1"/>
    <col min="14600" max="14600" width="11.1640625" style="88" customWidth="1"/>
    <col min="14601" max="14601" width="15.5" style="88" bestFit="1" customWidth="1"/>
    <col min="14602" max="14847" width="9.33203125" style="88"/>
    <col min="14848" max="14848" width="13.5" style="88" customWidth="1"/>
    <col min="14849" max="14849" width="14.1640625" style="88" customWidth="1"/>
    <col min="14850" max="14850" width="9.6640625" style="88" customWidth="1"/>
    <col min="14851" max="14851" width="14.83203125" style="88" customWidth="1"/>
    <col min="14852" max="14852" width="9.33203125" style="88"/>
    <col min="14853" max="14853" width="12.83203125" style="88" customWidth="1"/>
    <col min="14854" max="14854" width="9.33203125" style="88"/>
    <col min="14855" max="14855" width="14.6640625" style="88" customWidth="1"/>
    <col min="14856" max="14856" width="11.1640625" style="88" customWidth="1"/>
    <col min="14857" max="14857" width="15.5" style="88" bestFit="1" customWidth="1"/>
    <col min="14858" max="15103" width="9.33203125" style="88"/>
    <col min="15104" max="15104" width="13.5" style="88" customWidth="1"/>
    <col min="15105" max="15105" width="14.1640625" style="88" customWidth="1"/>
    <col min="15106" max="15106" width="9.6640625" style="88" customWidth="1"/>
    <col min="15107" max="15107" width="14.83203125" style="88" customWidth="1"/>
    <col min="15108" max="15108" width="9.33203125" style="88"/>
    <col min="15109" max="15109" width="12.83203125" style="88" customWidth="1"/>
    <col min="15110" max="15110" width="9.33203125" style="88"/>
    <col min="15111" max="15111" width="14.6640625" style="88" customWidth="1"/>
    <col min="15112" max="15112" width="11.1640625" style="88" customWidth="1"/>
    <col min="15113" max="15113" width="15.5" style="88" bestFit="1" customWidth="1"/>
    <col min="15114" max="15359" width="9.33203125" style="88"/>
    <col min="15360" max="15360" width="13.5" style="88" customWidth="1"/>
    <col min="15361" max="15361" width="14.1640625" style="88" customWidth="1"/>
    <col min="15362" max="15362" width="9.6640625" style="88" customWidth="1"/>
    <col min="15363" max="15363" width="14.83203125" style="88" customWidth="1"/>
    <col min="15364" max="15364" width="9.33203125" style="88"/>
    <col min="15365" max="15365" width="12.83203125" style="88" customWidth="1"/>
    <col min="15366" max="15366" width="9.33203125" style="88"/>
    <col min="15367" max="15367" width="14.6640625" style="88" customWidth="1"/>
    <col min="15368" max="15368" width="11.1640625" style="88" customWidth="1"/>
    <col min="15369" max="15369" width="15.5" style="88" bestFit="1" customWidth="1"/>
    <col min="15370" max="15615" width="9.33203125" style="88"/>
    <col min="15616" max="15616" width="13.5" style="88" customWidth="1"/>
    <col min="15617" max="15617" width="14.1640625" style="88" customWidth="1"/>
    <col min="15618" max="15618" width="9.6640625" style="88" customWidth="1"/>
    <col min="15619" max="15619" width="14.83203125" style="88" customWidth="1"/>
    <col min="15620" max="15620" width="9.33203125" style="88"/>
    <col min="15621" max="15621" width="12.83203125" style="88" customWidth="1"/>
    <col min="15622" max="15622" width="9.33203125" style="88"/>
    <col min="15623" max="15623" width="14.6640625" style="88" customWidth="1"/>
    <col min="15624" max="15624" width="11.1640625" style="88" customWidth="1"/>
    <col min="15625" max="15625" width="15.5" style="88" bestFit="1" customWidth="1"/>
    <col min="15626" max="15871" width="9.33203125" style="88"/>
    <col min="15872" max="15872" width="13.5" style="88" customWidth="1"/>
    <col min="15873" max="15873" width="14.1640625" style="88" customWidth="1"/>
    <col min="15874" max="15874" width="9.6640625" style="88" customWidth="1"/>
    <col min="15875" max="15875" width="14.83203125" style="88" customWidth="1"/>
    <col min="15876" max="15876" width="9.33203125" style="88"/>
    <col min="15877" max="15877" width="12.83203125" style="88" customWidth="1"/>
    <col min="15878" max="15878" width="9.33203125" style="88"/>
    <col min="15879" max="15879" width="14.6640625" style="88" customWidth="1"/>
    <col min="15880" max="15880" width="11.1640625" style="88" customWidth="1"/>
    <col min="15881" max="15881" width="15.5" style="88" bestFit="1" customWidth="1"/>
    <col min="15882" max="16127" width="9.33203125" style="88"/>
    <col min="16128" max="16128" width="13.5" style="88" customWidth="1"/>
    <col min="16129" max="16129" width="14.1640625" style="88" customWidth="1"/>
    <col min="16130" max="16130" width="9.6640625" style="88" customWidth="1"/>
    <col min="16131" max="16131" width="14.83203125" style="88" customWidth="1"/>
    <col min="16132" max="16132" width="9.33203125" style="88"/>
    <col min="16133" max="16133" width="12.83203125" style="88" customWidth="1"/>
    <col min="16134" max="16134" width="9.33203125" style="88"/>
    <col min="16135" max="16135" width="14.6640625" style="88" customWidth="1"/>
    <col min="16136" max="16136" width="11.1640625" style="88" customWidth="1"/>
    <col min="16137" max="16137" width="15.5" style="88" bestFit="1" customWidth="1"/>
    <col min="16138" max="16384" width="9.33203125" style="88"/>
  </cols>
  <sheetData>
    <row r="1" spans="1:9" ht="15.75" customHeight="1">
      <c r="A1" s="943" t="s">
        <v>587</v>
      </c>
      <c r="B1" s="943"/>
      <c r="C1" s="943"/>
      <c r="D1" s="943"/>
      <c r="E1" s="943"/>
      <c r="F1" s="943"/>
      <c r="G1" s="943"/>
      <c r="H1" s="943"/>
      <c r="I1" s="943"/>
    </row>
    <row r="2" spans="1:9" ht="12.75" customHeight="1">
      <c r="A2" s="772" t="s">
        <v>66</v>
      </c>
      <c r="B2" s="772" t="s">
        <v>107</v>
      </c>
      <c r="C2" s="835" t="s">
        <v>108</v>
      </c>
      <c r="D2" s="835" t="s">
        <v>109</v>
      </c>
      <c r="E2" s="764" t="s">
        <v>110</v>
      </c>
      <c r="F2" s="772" t="s">
        <v>107</v>
      </c>
      <c r="G2" s="835" t="s">
        <v>108</v>
      </c>
      <c r="H2" s="835" t="s">
        <v>109</v>
      </c>
      <c r="I2" s="764" t="s">
        <v>110</v>
      </c>
    </row>
    <row r="3" spans="1:9">
      <c r="A3" s="767"/>
      <c r="B3" s="947"/>
      <c r="C3" s="769"/>
      <c r="D3" s="949"/>
      <c r="E3" s="765"/>
      <c r="F3" s="947"/>
      <c r="G3" s="769"/>
      <c r="H3" s="949"/>
      <c r="I3" s="765"/>
    </row>
    <row r="4" spans="1:9" ht="18" customHeight="1">
      <c r="A4" s="768"/>
      <c r="B4" s="948"/>
      <c r="C4" s="770"/>
      <c r="D4" s="950"/>
      <c r="E4" s="766"/>
      <c r="F4" s="948"/>
      <c r="G4" s="770"/>
      <c r="H4" s="950"/>
      <c r="I4" s="766"/>
    </row>
    <row r="5" spans="1:9" s="120" customFormat="1" ht="14.45" customHeight="1">
      <c r="A5" s="600">
        <v>1</v>
      </c>
      <c r="B5" s="600">
        <v>2</v>
      </c>
      <c r="C5" s="601">
        <v>3</v>
      </c>
      <c r="D5" s="601">
        <v>4</v>
      </c>
      <c r="E5" s="602">
        <v>5</v>
      </c>
      <c r="F5" s="600">
        <v>6</v>
      </c>
      <c r="G5" s="601">
        <v>7</v>
      </c>
      <c r="H5" s="601">
        <v>8</v>
      </c>
      <c r="I5" s="602">
        <v>9</v>
      </c>
    </row>
    <row r="6" spans="1:9">
      <c r="A6" s="952" t="s">
        <v>190</v>
      </c>
      <c r="B6" s="953"/>
      <c r="C6" s="953"/>
      <c r="D6" s="953"/>
      <c r="E6" s="954"/>
      <c r="F6" s="944" t="s">
        <v>214</v>
      </c>
      <c r="G6" s="945"/>
      <c r="H6" s="945"/>
      <c r="I6" s="946"/>
    </row>
    <row r="7" spans="1:9">
      <c r="A7" s="189" t="s">
        <v>20</v>
      </c>
      <c r="B7" s="248">
        <v>49.38</v>
      </c>
      <c r="C7" s="247">
        <v>18.82</v>
      </c>
      <c r="D7" s="247">
        <v>21.86</v>
      </c>
      <c r="E7" s="249">
        <v>9.94</v>
      </c>
      <c r="F7" s="248">
        <v>45.912235420785969</v>
      </c>
      <c r="G7" s="247">
        <v>24.187055680497487</v>
      </c>
      <c r="H7" s="247">
        <v>19.64</v>
      </c>
      <c r="I7" s="249">
        <v>10.26</v>
      </c>
    </row>
    <row r="8" spans="1:9">
      <c r="A8" s="189" t="s">
        <v>13</v>
      </c>
      <c r="B8" s="248">
        <v>56.32</v>
      </c>
      <c r="C8" s="247">
        <v>13.12</v>
      </c>
      <c r="D8" s="247">
        <v>22.37</v>
      </c>
      <c r="E8" s="249">
        <v>8.19</v>
      </c>
      <c r="F8" s="248">
        <v>45.72</v>
      </c>
      <c r="G8" s="247">
        <v>31.71</v>
      </c>
      <c r="H8" s="247">
        <v>14.72</v>
      </c>
      <c r="I8" s="249">
        <v>7.85</v>
      </c>
    </row>
    <row r="9" spans="1:9">
      <c r="A9" s="189" t="s">
        <v>21</v>
      </c>
      <c r="B9" s="248">
        <v>59.29</v>
      </c>
      <c r="C9" s="247">
        <v>14.2</v>
      </c>
      <c r="D9" s="247">
        <v>18.11</v>
      </c>
      <c r="E9" s="249">
        <v>8.4</v>
      </c>
      <c r="F9" s="248">
        <v>46.401474636649453</v>
      </c>
      <c r="G9" s="247">
        <v>22.196306183314768</v>
      </c>
      <c r="H9" s="247">
        <v>20.72</v>
      </c>
      <c r="I9" s="249">
        <v>10.68</v>
      </c>
    </row>
    <row r="10" spans="1:9">
      <c r="A10" s="189" t="s">
        <v>22</v>
      </c>
      <c r="B10" s="248">
        <v>53.97</v>
      </c>
      <c r="C10" s="247">
        <v>20.34</v>
      </c>
      <c r="D10" s="247">
        <v>20.83</v>
      </c>
      <c r="E10" s="249">
        <v>4.8600000000000003</v>
      </c>
      <c r="F10" s="248">
        <v>39.43</v>
      </c>
      <c r="G10" s="247">
        <v>26.82</v>
      </c>
      <c r="H10" s="247">
        <v>21.36</v>
      </c>
      <c r="I10" s="249">
        <v>12.39</v>
      </c>
    </row>
    <row r="11" spans="1:9">
      <c r="A11" s="189" t="s">
        <v>23</v>
      </c>
      <c r="B11" s="248">
        <v>55.93</v>
      </c>
      <c r="C11" s="247">
        <v>16.39</v>
      </c>
      <c r="D11" s="247">
        <v>18.54</v>
      </c>
      <c r="E11" s="249">
        <v>9.14</v>
      </c>
      <c r="F11" s="248">
        <v>65.98</v>
      </c>
      <c r="G11" s="247">
        <v>9.11</v>
      </c>
      <c r="H11" s="247">
        <v>18.27</v>
      </c>
      <c r="I11" s="249">
        <v>6.64</v>
      </c>
    </row>
    <row r="12" spans="1:9">
      <c r="A12" s="189" t="s">
        <v>24</v>
      </c>
      <c r="B12" s="248">
        <v>58.93</v>
      </c>
      <c r="C12" s="247">
        <v>12.38</v>
      </c>
      <c r="D12" s="247">
        <v>20.73</v>
      </c>
      <c r="E12" s="249">
        <v>7.96</v>
      </c>
      <c r="F12" s="248">
        <v>62.86</v>
      </c>
      <c r="G12" s="247">
        <v>16.190000000000001</v>
      </c>
      <c r="H12" s="247">
        <v>16.100000000000001</v>
      </c>
      <c r="I12" s="249">
        <v>4.8499999999999996</v>
      </c>
    </row>
    <row r="13" spans="1:9">
      <c r="A13" s="189" t="s">
        <v>25</v>
      </c>
      <c r="B13" s="248">
        <v>59.84</v>
      </c>
      <c r="C13" s="247">
        <v>15.12</v>
      </c>
      <c r="D13" s="247">
        <v>15.93</v>
      </c>
      <c r="E13" s="249">
        <v>9.11</v>
      </c>
      <c r="F13" s="248">
        <v>49.21</v>
      </c>
      <c r="G13" s="247">
        <v>15.79</v>
      </c>
      <c r="H13" s="247">
        <v>27.59</v>
      </c>
      <c r="I13" s="249">
        <v>7.41</v>
      </c>
    </row>
    <row r="14" spans="1:9">
      <c r="A14" s="189" t="s">
        <v>26</v>
      </c>
      <c r="B14" s="248">
        <v>46.48</v>
      </c>
      <c r="C14" s="247">
        <v>23.36</v>
      </c>
      <c r="D14" s="247">
        <v>22.59</v>
      </c>
      <c r="E14" s="249">
        <v>7.57</v>
      </c>
      <c r="F14" s="248">
        <v>41.44</v>
      </c>
      <c r="G14" s="247">
        <v>25.37</v>
      </c>
      <c r="H14" s="247">
        <v>26.28</v>
      </c>
      <c r="I14" s="249">
        <v>6.91</v>
      </c>
    </row>
    <row r="15" spans="1:9">
      <c r="A15" s="189" t="s">
        <v>27</v>
      </c>
      <c r="B15" s="248">
        <v>56.79</v>
      </c>
      <c r="C15" s="247">
        <v>18.329999999999998</v>
      </c>
      <c r="D15" s="247">
        <v>17.93</v>
      </c>
      <c r="E15" s="249">
        <v>6.95</v>
      </c>
      <c r="F15" s="248">
        <v>51.01</v>
      </c>
      <c r="G15" s="247">
        <v>29.548227005413548</v>
      </c>
      <c r="H15" s="247">
        <v>14.51</v>
      </c>
      <c r="I15" s="249">
        <v>4.93</v>
      </c>
    </row>
    <row r="16" spans="1:9">
      <c r="A16" s="189" t="s">
        <v>28</v>
      </c>
      <c r="B16" s="248">
        <v>55.75</v>
      </c>
      <c r="C16" s="247">
        <v>22.62</v>
      </c>
      <c r="D16" s="247">
        <v>14.28</v>
      </c>
      <c r="E16" s="249">
        <v>7.35</v>
      </c>
      <c r="F16" s="248">
        <v>62.91</v>
      </c>
      <c r="G16" s="247">
        <v>18.28</v>
      </c>
      <c r="H16" s="247">
        <v>13.74</v>
      </c>
      <c r="I16" s="249">
        <v>5.07</v>
      </c>
    </row>
    <row r="17" spans="1:9">
      <c r="A17" s="189" t="s">
        <v>111</v>
      </c>
      <c r="B17" s="248">
        <v>44.91</v>
      </c>
      <c r="C17" s="247">
        <v>24.44</v>
      </c>
      <c r="D17" s="247">
        <v>22.81</v>
      </c>
      <c r="E17" s="249">
        <v>7.84</v>
      </c>
      <c r="F17" s="248">
        <v>51.35</v>
      </c>
      <c r="G17" s="247">
        <v>15.35</v>
      </c>
      <c r="H17" s="247">
        <v>23.02</v>
      </c>
      <c r="I17" s="249">
        <v>10.28</v>
      </c>
    </row>
    <row r="18" spans="1:9">
      <c r="A18" s="189" t="s">
        <v>29</v>
      </c>
      <c r="B18" s="248">
        <v>52.53</v>
      </c>
      <c r="C18" s="247">
        <v>18.62</v>
      </c>
      <c r="D18" s="247">
        <v>17.82</v>
      </c>
      <c r="E18" s="249">
        <v>11.03</v>
      </c>
      <c r="F18" s="248">
        <v>42</v>
      </c>
      <c r="G18" s="247">
        <v>29.42</v>
      </c>
      <c r="H18" s="247">
        <v>19.37</v>
      </c>
      <c r="I18" s="249">
        <v>9.2100000000000009</v>
      </c>
    </row>
    <row r="19" spans="1:9">
      <c r="A19" s="952" t="s">
        <v>233</v>
      </c>
      <c r="B19" s="953"/>
      <c r="C19" s="953"/>
      <c r="D19" s="953"/>
      <c r="E19" s="954"/>
      <c r="F19" s="944" t="s">
        <v>245</v>
      </c>
      <c r="G19" s="945"/>
      <c r="H19" s="945"/>
      <c r="I19" s="946"/>
    </row>
    <row r="20" spans="1:9">
      <c r="A20" s="189" t="s">
        <v>20</v>
      </c>
      <c r="B20" s="248">
        <v>44.7</v>
      </c>
      <c r="C20" s="247">
        <v>36.119999999999997</v>
      </c>
      <c r="D20" s="247">
        <v>11.27</v>
      </c>
      <c r="E20" s="249">
        <v>7.91</v>
      </c>
      <c r="F20" s="248">
        <v>50.74</v>
      </c>
      <c r="G20" s="247">
        <v>23.49</v>
      </c>
      <c r="H20" s="247">
        <v>18.010000000000002</v>
      </c>
      <c r="I20" s="249">
        <v>7.76</v>
      </c>
    </row>
    <row r="21" spans="1:9">
      <c r="A21" s="189" t="s">
        <v>13</v>
      </c>
      <c r="B21" s="248">
        <v>51.25</v>
      </c>
      <c r="C21" s="247">
        <v>26.99</v>
      </c>
      <c r="D21" s="247">
        <v>14.82</v>
      </c>
      <c r="E21" s="249">
        <v>6.94</v>
      </c>
      <c r="F21" s="248">
        <v>57.84</v>
      </c>
      <c r="G21" s="247">
        <v>10.4</v>
      </c>
      <c r="H21" s="247">
        <v>22.34</v>
      </c>
      <c r="I21" s="249">
        <v>9.42</v>
      </c>
    </row>
    <row r="22" spans="1:9">
      <c r="A22" s="189" t="s">
        <v>21</v>
      </c>
      <c r="B22" s="248">
        <v>55.19</v>
      </c>
      <c r="C22" s="247">
        <v>24.02</v>
      </c>
      <c r="D22" s="247">
        <v>14.29</v>
      </c>
      <c r="E22" s="249">
        <v>6.5</v>
      </c>
      <c r="F22" s="248">
        <v>48.17</v>
      </c>
      <c r="G22" s="247">
        <v>21.39</v>
      </c>
      <c r="H22" s="247">
        <v>21.76</v>
      </c>
      <c r="I22" s="249">
        <v>8.68</v>
      </c>
    </row>
    <row r="23" spans="1:9">
      <c r="A23" s="189" t="s">
        <v>22</v>
      </c>
      <c r="B23" s="248">
        <v>52.36</v>
      </c>
      <c r="C23" s="247">
        <v>24.09</v>
      </c>
      <c r="D23" s="247">
        <v>16.09</v>
      </c>
      <c r="E23" s="249">
        <v>7.46</v>
      </c>
      <c r="F23" s="248">
        <v>28.55</v>
      </c>
      <c r="G23" s="247">
        <v>29.63</v>
      </c>
      <c r="H23" s="247">
        <v>30.95</v>
      </c>
      <c r="I23" s="249">
        <v>10.87</v>
      </c>
    </row>
    <row r="24" spans="1:9">
      <c r="A24" s="189" t="s">
        <v>23</v>
      </c>
      <c r="B24" s="248">
        <v>38.43</v>
      </c>
      <c r="C24" s="247">
        <v>30.5</v>
      </c>
      <c r="D24" s="247">
        <v>22.2</v>
      </c>
      <c r="E24" s="249">
        <v>8.8699999999999992</v>
      </c>
      <c r="F24" s="248">
        <v>21.94</v>
      </c>
      <c r="G24" s="247">
        <v>53</v>
      </c>
      <c r="H24" s="247">
        <v>18.12</v>
      </c>
      <c r="I24" s="249">
        <v>6.94</v>
      </c>
    </row>
    <row r="25" spans="1:9">
      <c r="A25" s="189" t="s">
        <v>24</v>
      </c>
      <c r="B25" s="248">
        <v>49.82</v>
      </c>
      <c r="C25" s="247">
        <v>21.71</v>
      </c>
      <c r="D25" s="247">
        <v>20.260000000000002</v>
      </c>
      <c r="E25" s="249">
        <v>8.2100000000000009</v>
      </c>
      <c r="F25" s="248">
        <v>39.909999999999997</v>
      </c>
      <c r="G25" s="247">
        <v>41.15</v>
      </c>
      <c r="H25" s="247">
        <v>13.81</v>
      </c>
      <c r="I25" s="249">
        <v>5.13</v>
      </c>
    </row>
    <row r="26" spans="1:9">
      <c r="A26" s="189" t="s">
        <v>25</v>
      </c>
      <c r="B26" s="248">
        <v>53.15</v>
      </c>
      <c r="C26" s="247">
        <v>14.69</v>
      </c>
      <c r="D26" s="247">
        <v>20.87</v>
      </c>
      <c r="E26" s="249">
        <v>11.29</v>
      </c>
      <c r="F26" s="248">
        <v>43.35</v>
      </c>
      <c r="G26" s="247">
        <v>32.549999999999997</v>
      </c>
      <c r="H26" s="247">
        <v>17.64</v>
      </c>
      <c r="I26" s="249">
        <v>6.46</v>
      </c>
    </row>
    <row r="27" spans="1:9">
      <c r="A27" s="189" t="s">
        <v>26</v>
      </c>
      <c r="B27" s="248">
        <v>41.7</v>
      </c>
      <c r="C27" s="247">
        <v>29.49</v>
      </c>
      <c r="D27" s="247">
        <v>19.420000000000002</v>
      </c>
      <c r="E27" s="249">
        <v>9.39</v>
      </c>
      <c r="F27" s="248">
        <v>43.58</v>
      </c>
      <c r="G27" s="247">
        <v>28.64</v>
      </c>
      <c r="H27" s="247">
        <v>17.87</v>
      </c>
      <c r="I27" s="249">
        <v>9.91</v>
      </c>
    </row>
    <row r="28" spans="1:9">
      <c r="A28" s="189" t="s">
        <v>27</v>
      </c>
      <c r="B28" s="248">
        <v>55.92</v>
      </c>
      <c r="C28" s="247">
        <v>22.8</v>
      </c>
      <c r="D28" s="247">
        <v>13.25</v>
      </c>
      <c r="E28" s="249">
        <v>8.0299999999999994</v>
      </c>
      <c r="F28" s="248">
        <v>36.72</v>
      </c>
      <c r="G28" s="247">
        <v>49.45</v>
      </c>
      <c r="H28" s="247">
        <v>10.27</v>
      </c>
      <c r="I28" s="249">
        <v>3.56</v>
      </c>
    </row>
    <row r="29" spans="1:9">
      <c r="A29" s="189" t="s">
        <v>28</v>
      </c>
      <c r="B29" s="248">
        <v>59.77</v>
      </c>
      <c r="C29" s="247">
        <v>15.24</v>
      </c>
      <c r="D29" s="247">
        <v>14.82</v>
      </c>
      <c r="E29" s="249">
        <v>10.17</v>
      </c>
      <c r="F29" s="248">
        <v>36.1</v>
      </c>
      <c r="G29" s="247">
        <v>39.799999999999997</v>
      </c>
      <c r="H29" s="247">
        <v>15.2</v>
      </c>
      <c r="I29" s="249">
        <v>9</v>
      </c>
    </row>
    <row r="30" spans="1:9">
      <c r="A30" s="189" t="s">
        <v>111</v>
      </c>
      <c r="B30" s="248">
        <v>61.94</v>
      </c>
      <c r="C30" s="247">
        <v>15.51</v>
      </c>
      <c r="D30" s="247">
        <v>14.98</v>
      </c>
      <c r="E30" s="249">
        <v>7.57</v>
      </c>
      <c r="F30" s="248">
        <v>42.1</v>
      </c>
      <c r="G30" s="247">
        <v>43.6</v>
      </c>
      <c r="H30" s="247">
        <v>9.5</v>
      </c>
      <c r="I30" s="249">
        <v>4.8</v>
      </c>
    </row>
    <row r="31" spans="1:9">
      <c r="A31" s="189" t="s">
        <v>29</v>
      </c>
      <c r="B31" s="248">
        <v>55.46</v>
      </c>
      <c r="C31" s="247">
        <v>23.65</v>
      </c>
      <c r="D31" s="247">
        <v>13.31</v>
      </c>
      <c r="E31" s="249">
        <v>7.58</v>
      </c>
      <c r="F31" s="248">
        <v>35.200000000000003</v>
      </c>
      <c r="G31" s="247">
        <v>37</v>
      </c>
      <c r="H31" s="247">
        <v>20.2</v>
      </c>
      <c r="I31" s="249">
        <v>7.7</v>
      </c>
    </row>
    <row r="32" spans="1:9">
      <c r="A32" s="952" t="s">
        <v>292</v>
      </c>
      <c r="B32" s="833"/>
      <c r="C32" s="833"/>
      <c r="D32" s="833"/>
      <c r="E32" s="834"/>
      <c r="F32" s="944" t="s">
        <v>408</v>
      </c>
      <c r="G32" s="945"/>
      <c r="H32" s="945"/>
      <c r="I32" s="946"/>
    </row>
    <row r="33" spans="1:9">
      <c r="A33" s="189" t="s">
        <v>20</v>
      </c>
      <c r="B33" s="248">
        <v>42.355918273568037</v>
      </c>
      <c r="C33" s="247">
        <v>31.729299825951902</v>
      </c>
      <c r="D33" s="247">
        <v>18.898856520050941</v>
      </c>
      <c r="E33" s="249">
        <v>7.0159253804291222</v>
      </c>
      <c r="F33" s="248">
        <v>43.439265146619341</v>
      </c>
      <c r="G33" s="247">
        <v>34.213424081424762</v>
      </c>
      <c r="H33" s="247">
        <v>15.825135224574442</v>
      </c>
      <c r="I33" s="249">
        <v>6.5373032212044189</v>
      </c>
    </row>
    <row r="34" spans="1:9">
      <c r="A34" s="189" t="s">
        <v>13</v>
      </c>
      <c r="B34" s="248">
        <v>53.203871471705497</v>
      </c>
      <c r="C34" s="247">
        <v>22.39088596473421</v>
      </c>
      <c r="D34" s="247">
        <v>16.067970119173378</v>
      </c>
      <c r="E34" s="249">
        <v>8.3372724443869135</v>
      </c>
      <c r="F34" s="248">
        <v>62.858717698089002</v>
      </c>
      <c r="G34" s="247">
        <v>11.114860243150392</v>
      </c>
      <c r="H34" s="247">
        <v>17.092563594294919</v>
      </c>
      <c r="I34" s="249">
        <v>8.933858464465704</v>
      </c>
    </row>
    <row r="35" spans="1:9">
      <c r="A35" s="189" t="s">
        <v>21</v>
      </c>
      <c r="B35" s="248">
        <v>65.277911915529401</v>
      </c>
      <c r="C35" s="247">
        <v>21.103214657098309</v>
      </c>
      <c r="D35" s="247">
        <v>9.3855254061193989</v>
      </c>
      <c r="E35" s="249">
        <v>4.233348021252886</v>
      </c>
      <c r="F35" s="248">
        <v>48.24174738369549</v>
      </c>
      <c r="G35" s="247">
        <v>27.719429395772693</v>
      </c>
      <c r="H35" s="247">
        <v>16.106238760547793</v>
      </c>
      <c r="I35" s="249">
        <v>7.9325844599840218</v>
      </c>
    </row>
    <row r="36" spans="1:9">
      <c r="A36" s="189" t="s">
        <v>22</v>
      </c>
      <c r="B36" s="248">
        <v>49.984079138417535</v>
      </c>
      <c r="C36" s="247">
        <v>23.560896952488505</v>
      </c>
      <c r="D36" s="247">
        <v>14.041581508725251</v>
      </c>
      <c r="E36" s="249">
        <v>12.413442400368705</v>
      </c>
      <c r="F36" s="248">
        <v>59.732527237004042</v>
      </c>
      <c r="G36" s="247">
        <v>14.045903724394115</v>
      </c>
      <c r="H36" s="247">
        <v>15.439566662657747</v>
      </c>
      <c r="I36" s="249">
        <v>10.782002375944099</v>
      </c>
    </row>
    <row r="37" spans="1:9">
      <c r="A37" s="189" t="s">
        <v>23</v>
      </c>
      <c r="B37" s="248">
        <v>55.544550589802164</v>
      </c>
      <c r="C37" s="247">
        <v>23.859141141840606</v>
      </c>
      <c r="D37" s="247">
        <v>15.262156706843456</v>
      </c>
      <c r="E37" s="249">
        <v>5.3341515615137798</v>
      </c>
      <c r="F37" s="248">
        <v>58.511542611588489</v>
      </c>
      <c r="G37" s="247">
        <v>13.741300528868331</v>
      </c>
      <c r="H37" s="247">
        <v>19.728099251944407</v>
      </c>
      <c r="I37" s="249">
        <v>8.0190576075987678</v>
      </c>
    </row>
    <row r="38" spans="1:9">
      <c r="A38" s="189" t="s">
        <v>24</v>
      </c>
      <c r="B38" s="248">
        <v>42.137030957938457</v>
      </c>
      <c r="C38" s="247">
        <v>22.440365069575176</v>
      </c>
      <c r="D38" s="247">
        <v>25.651017593003811</v>
      </c>
      <c r="E38" s="249">
        <v>9.7715863794825601</v>
      </c>
      <c r="F38" s="248">
        <v>64.48948031421142</v>
      </c>
      <c r="G38" s="247">
        <v>15.548052495924372</v>
      </c>
      <c r="H38" s="247">
        <v>12.534214831483332</v>
      </c>
      <c r="I38" s="249">
        <v>7.4282523583808864</v>
      </c>
    </row>
    <row r="39" spans="1:9">
      <c r="A39" s="189" t="s">
        <v>25</v>
      </c>
      <c r="B39" s="248">
        <v>52.427101036315662</v>
      </c>
      <c r="C39" s="247">
        <v>15.821948306444671</v>
      </c>
      <c r="D39" s="247">
        <v>21.621621476797102</v>
      </c>
      <c r="E39" s="249">
        <v>10.12932918044257</v>
      </c>
      <c r="F39" s="248">
        <v>60.343640286956045</v>
      </c>
      <c r="G39" s="247">
        <v>11.676179210320317</v>
      </c>
      <c r="H39" s="247">
        <v>18.988164808606708</v>
      </c>
      <c r="I39" s="249">
        <v>8.9920156941169225</v>
      </c>
    </row>
    <row r="40" spans="1:9">
      <c r="A40" s="189" t="s">
        <v>26</v>
      </c>
      <c r="B40" s="248">
        <v>52.131034502068431</v>
      </c>
      <c r="C40" s="247">
        <v>15.637830024646119</v>
      </c>
      <c r="D40" s="247">
        <v>21.100509835404736</v>
      </c>
      <c r="E40" s="249">
        <v>11.130625637880726</v>
      </c>
      <c r="F40" s="248">
        <v>46.130362971999659</v>
      </c>
      <c r="G40" s="247">
        <v>20.459069258997687</v>
      </c>
      <c r="H40" s="247">
        <v>19.008056248646131</v>
      </c>
      <c r="I40" s="249">
        <v>14.402511520356521</v>
      </c>
    </row>
    <row r="41" spans="1:9">
      <c r="A41" s="189" t="s">
        <v>27</v>
      </c>
      <c r="B41" s="248">
        <v>64.154717892204332</v>
      </c>
      <c r="C41" s="247">
        <v>13.988973337745314</v>
      </c>
      <c r="D41" s="247">
        <v>15.142482518704442</v>
      </c>
      <c r="E41" s="249">
        <v>6.7138262513459255</v>
      </c>
      <c r="F41" s="248">
        <v>53.871265113751413</v>
      </c>
      <c r="G41" s="247">
        <v>17.754165753101947</v>
      </c>
      <c r="H41" s="247">
        <v>16.35875964912352</v>
      </c>
      <c r="I41" s="249">
        <v>12.015809484023116</v>
      </c>
    </row>
    <row r="42" spans="1:9">
      <c r="A42" s="189" t="s">
        <v>28</v>
      </c>
      <c r="B42" s="248">
        <v>45.40913265408193</v>
      </c>
      <c r="C42" s="247">
        <v>27.253184211607582</v>
      </c>
      <c r="D42" s="247">
        <v>19.734282405402581</v>
      </c>
      <c r="E42" s="249">
        <v>7.6034007289079009</v>
      </c>
      <c r="F42" s="605"/>
      <c r="G42" s="605"/>
      <c r="H42" s="605"/>
      <c r="I42" s="605"/>
    </row>
    <row r="43" spans="1:9">
      <c r="A43" s="189" t="s">
        <v>111</v>
      </c>
      <c r="B43" s="248">
        <v>52.566169552321796</v>
      </c>
      <c r="C43" s="247">
        <v>19.539979122004315</v>
      </c>
      <c r="D43" s="247">
        <v>21.009587887818611</v>
      </c>
      <c r="E43" s="249">
        <v>6.8842634378552798</v>
      </c>
      <c r="F43" s="605"/>
      <c r="G43" s="605"/>
      <c r="H43" s="605"/>
      <c r="I43" s="605"/>
    </row>
    <row r="44" spans="1:9">
      <c r="A44" s="189" t="s">
        <v>29</v>
      </c>
      <c r="B44" s="248">
        <v>57.837207299748712</v>
      </c>
      <c r="C44" s="247">
        <v>22.642903075138747</v>
      </c>
      <c r="D44" s="247">
        <v>14.174372946013609</v>
      </c>
      <c r="E44" s="249">
        <v>5.3455166790989388</v>
      </c>
      <c r="F44" s="605"/>
      <c r="G44" s="605"/>
      <c r="H44" s="605"/>
      <c r="I44" s="605"/>
    </row>
    <row r="45" spans="1:9">
      <c r="A45" s="951" t="s">
        <v>185</v>
      </c>
      <c r="B45" s="951"/>
      <c r="C45" s="951"/>
      <c r="D45" s="90"/>
      <c r="E45" s="90"/>
      <c r="F45" s="90"/>
      <c r="G45" s="90"/>
      <c r="H45" s="90"/>
      <c r="I45" s="90"/>
    </row>
    <row r="46" spans="1:9">
      <c r="A46" s="951"/>
      <c r="B46" s="951"/>
      <c r="C46" s="951"/>
      <c r="D46" s="90"/>
      <c r="E46" s="90"/>
      <c r="F46" s="90"/>
      <c r="G46" s="90"/>
      <c r="H46" s="90"/>
      <c r="I46" s="90"/>
    </row>
    <row r="47" spans="1:9">
      <c r="A47" s="190"/>
      <c r="B47" s="90"/>
      <c r="C47" s="90"/>
      <c r="D47" s="90"/>
      <c r="E47" s="90"/>
      <c r="F47" s="90"/>
      <c r="G47" s="90"/>
      <c r="H47" s="90"/>
      <c r="I47" s="90"/>
    </row>
    <row r="48" spans="1:9">
      <c r="A48" s="190"/>
      <c r="B48" s="90"/>
      <c r="C48" s="90"/>
      <c r="D48" s="90"/>
      <c r="E48" s="90"/>
      <c r="F48" s="90"/>
      <c r="G48" s="90"/>
      <c r="H48" s="90"/>
      <c r="I48" s="90"/>
    </row>
    <row r="49" spans="1:9">
      <c r="A49" s="190"/>
      <c r="B49" s="90"/>
      <c r="C49" s="90"/>
      <c r="D49" s="90"/>
      <c r="E49" s="90"/>
      <c r="F49" s="90"/>
      <c r="G49" s="90"/>
      <c r="H49" s="90"/>
      <c r="I49" s="90"/>
    </row>
    <row r="50" spans="1:9">
      <c r="A50" s="190"/>
      <c r="B50" s="90"/>
      <c r="C50" s="90"/>
      <c r="D50" s="90"/>
      <c r="E50" s="90"/>
      <c r="F50" s="90"/>
      <c r="G50" s="90"/>
      <c r="H50" s="90"/>
      <c r="I50" s="90"/>
    </row>
    <row r="51" spans="1:9">
      <c r="A51" s="190"/>
      <c r="B51" s="90"/>
      <c r="C51" s="90"/>
      <c r="D51" s="90"/>
      <c r="E51" s="90"/>
      <c r="F51" s="90"/>
      <c r="G51" s="90"/>
      <c r="H51" s="90"/>
      <c r="I51" s="90"/>
    </row>
    <row r="52" spans="1:9">
      <c r="A52" s="190"/>
      <c r="B52" s="90"/>
      <c r="C52" s="90"/>
      <c r="D52" s="90"/>
      <c r="E52" s="90"/>
      <c r="F52" s="90"/>
      <c r="G52" s="90"/>
      <c r="H52" s="90"/>
      <c r="I52" s="90"/>
    </row>
    <row r="53" spans="1:9">
      <c r="D53" s="90"/>
      <c r="E53" s="90"/>
      <c r="F53" s="90"/>
      <c r="G53" s="90"/>
      <c r="H53" s="90"/>
      <c r="I53" s="90"/>
    </row>
    <row r="54" spans="1:9">
      <c r="A54" s="190"/>
      <c r="B54" s="90"/>
      <c r="C54" s="90"/>
      <c r="D54" s="90"/>
      <c r="E54" s="90"/>
      <c r="F54" s="90"/>
      <c r="G54" s="90"/>
      <c r="H54" s="90"/>
      <c r="I54" s="90"/>
    </row>
    <row r="55" spans="1:9">
      <c r="A55" s="190"/>
      <c r="B55" s="90"/>
      <c r="C55" s="90"/>
      <c r="D55" s="90"/>
      <c r="E55" s="90"/>
      <c r="F55" s="90"/>
      <c r="G55" s="90"/>
      <c r="H55" s="90"/>
      <c r="I55" s="90"/>
    </row>
    <row r="56" spans="1:9">
      <c r="A56" s="190"/>
      <c r="B56" s="90"/>
      <c r="C56" s="90"/>
      <c r="D56" s="90"/>
      <c r="E56" s="90"/>
      <c r="F56" s="90"/>
      <c r="G56" s="90"/>
      <c r="H56" s="90"/>
      <c r="I56" s="90"/>
    </row>
    <row r="57" spans="1:9">
      <c r="A57" s="190"/>
      <c r="B57" s="90"/>
      <c r="C57" s="90"/>
      <c r="D57" s="90"/>
      <c r="E57" s="90"/>
      <c r="F57" s="90"/>
      <c r="G57" s="90"/>
      <c r="H57" s="90"/>
      <c r="I57" s="90"/>
    </row>
    <row r="58" spans="1:9">
      <c r="A58" s="190"/>
      <c r="B58" s="90"/>
      <c r="C58" s="90"/>
      <c r="D58" s="90"/>
      <c r="E58" s="90"/>
      <c r="F58" s="90"/>
      <c r="G58" s="90"/>
      <c r="H58" s="90"/>
      <c r="I58" s="90"/>
    </row>
    <row r="59" spans="1:9">
      <c r="A59" s="190"/>
      <c r="B59" s="90"/>
      <c r="C59" s="90"/>
      <c r="D59" s="90"/>
      <c r="E59" s="90"/>
      <c r="F59" s="90"/>
      <c r="G59" s="90"/>
      <c r="H59" s="90"/>
      <c r="I59" s="90"/>
    </row>
    <row r="60" spans="1:9">
      <c r="A60" s="190"/>
      <c r="B60" s="90"/>
      <c r="C60" s="90"/>
      <c r="D60" s="90"/>
      <c r="E60" s="90"/>
      <c r="F60" s="90"/>
      <c r="G60" s="90"/>
      <c r="H60" s="90"/>
      <c r="I60" s="90"/>
    </row>
    <row r="61" spans="1:9">
      <c r="A61" s="190"/>
      <c r="B61" s="90"/>
      <c r="C61" s="90"/>
      <c r="D61" s="90"/>
      <c r="E61" s="90"/>
      <c r="F61" s="90"/>
      <c r="G61" s="90"/>
      <c r="H61" s="90"/>
      <c r="I61" s="90"/>
    </row>
    <row r="62" spans="1:9">
      <c r="A62" s="190"/>
      <c r="B62" s="90"/>
      <c r="C62" s="90"/>
      <c r="D62" s="90"/>
      <c r="E62" s="90"/>
      <c r="F62" s="90"/>
      <c r="G62" s="90"/>
      <c r="H62" s="90"/>
      <c r="I62" s="90"/>
    </row>
    <row r="63" spans="1:9">
      <c r="A63" s="190"/>
      <c r="B63" s="90"/>
      <c r="C63" s="90"/>
      <c r="D63" s="90"/>
      <c r="E63" s="90"/>
      <c r="F63" s="90"/>
      <c r="G63" s="90"/>
      <c r="H63" s="90"/>
      <c r="I63" s="90"/>
    </row>
    <row r="64" spans="1:9">
      <c r="A64" s="190"/>
      <c r="B64" s="90"/>
      <c r="C64" s="90"/>
      <c r="D64" s="90"/>
      <c r="E64" s="90"/>
      <c r="F64" s="90"/>
      <c r="G64" s="90"/>
      <c r="H64" s="90"/>
      <c r="I64" s="90"/>
    </row>
    <row r="65" spans="1:9">
      <c r="A65" s="190"/>
      <c r="B65" s="90"/>
      <c r="C65" s="90"/>
      <c r="D65" s="90"/>
      <c r="E65" s="90"/>
      <c r="F65" s="90"/>
      <c r="G65" s="90"/>
      <c r="H65" s="90"/>
      <c r="I65" s="90"/>
    </row>
    <row r="66" spans="1:9">
      <c r="A66" s="190"/>
      <c r="B66" s="90"/>
      <c r="C66" s="90"/>
      <c r="D66" s="90"/>
      <c r="E66" s="90"/>
      <c r="F66" s="90"/>
      <c r="G66" s="90"/>
      <c r="H66" s="90"/>
      <c r="I66" s="90"/>
    </row>
    <row r="67" spans="1:9">
      <c r="A67" s="190"/>
      <c r="B67" s="90"/>
      <c r="C67" s="90"/>
      <c r="D67" s="90"/>
      <c r="E67" s="90"/>
      <c r="F67" s="90"/>
      <c r="G67" s="90"/>
      <c r="H67" s="90"/>
      <c r="I67" s="90"/>
    </row>
    <row r="68" spans="1:9">
      <c r="A68" s="190"/>
      <c r="B68" s="90"/>
      <c r="C68" s="90"/>
      <c r="D68" s="90"/>
      <c r="E68" s="90"/>
      <c r="F68" s="90"/>
      <c r="G68" s="90"/>
      <c r="H68" s="90"/>
      <c r="I68" s="90"/>
    </row>
    <row r="69" spans="1:9">
      <c r="A69" s="190"/>
      <c r="B69" s="90"/>
      <c r="C69" s="90"/>
      <c r="D69" s="90"/>
      <c r="E69" s="90"/>
      <c r="F69" s="90"/>
      <c r="G69" s="90"/>
      <c r="H69" s="90"/>
      <c r="I69" s="90"/>
    </row>
    <row r="70" spans="1:9">
      <c r="A70" s="190"/>
      <c r="B70" s="90"/>
      <c r="C70" s="90"/>
      <c r="D70" s="90"/>
      <c r="E70" s="90"/>
      <c r="F70" s="90"/>
      <c r="G70" s="90"/>
      <c r="H70" s="90"/>
      <c r="I70" s="90"/>
    </row>
    <row r="71" spans="1:9">
      <c r="A71" s="190"/>
      <c r="B71" s="90"/>
      <c r="C71" s="90"/>
      <c r="D71" s="90"/>
      <c r="E71" s="90"/>
      <c r="F71" s="90"/>
      <c r="G71" s="90"/>
      <c r="H71" s="90"/>
      <c r="I71" s="90"/>
    </row>
    <row r="72" spans="1:9">
      <c r="A72" s="190"/>
      <c r="B72" s="90"/>
      <c r="C72" s="90"/>
      <c r="D72" s="90"/>
      <c r="E72" s="90"/>
      <c r="F72" s="90"/>
      <c r="G72" s="90"/>
      <c r="H72" s="90"/>
      <c r="I72" s="90"/>
    </row>
    <row r="73" spans="1:9">
      <c r="A73" s="190"/>
      <c r="B73" s="90"/>
      <c r="C73" s="90"/>
      <c r="D73" s="90"/>
      <c r="E73" s="90"/>
      <c r="F73" s="90"/>
      <c r="G73" s="90"/>
      <c r="H73" s="90"/>
      <c r="I73" s="90"/>
    </row>
    <row r="74" spans="1:9">
      <c r="A74" s="190"/>
      <c r="B74" s="90"/>
      <c r="C74" s="90"/>
      <c r="D74" s="90"/>
      <c r="E74" s="90"/>
      <c r="F74" s="90"/>
      <c r="G74" s="90"/>
      <c r="H74" s="90"/>
      <c r="I74" s="90"/>
    </row>
    <row r="75" spans="1:9">
      <c r="A75" s="190"/>
      <c r="B75" s="90"/>
      <c r="C75" s="90"/>
      <c r="D75" s="90"/>
      <c r="E75" s="90"/>
      <c r="F75" s="90"/>
      <c r="G75" s="90"/>
      <c r="H75" s="90"/>
      <c r="I75" s="90"/>
    </row>
    <row r="76" spans="1:9">
      <c r="A76" s="190"/>
      <c r="B76" s="90"/>
      <c r="C76" s="90"/>
      <c r="D76" s="90"/>
      <c r="E76" s="90"/>
      <c r="F76" s="90"/>
      <c r="G76" s="90"/>
      <c r="H76" s="90"/>
      <c r="I76" s="90"/>
    </row>
    <row r="77" spans="1:9">
      <c r="A77" s="190"/>
      <c r="B77" s="90"/>
      <c r="C77" s="90"/>
      <c r="D77" s="90"/>
      <c r="E77" s="90"/>
      <c r="F77" s="90"/>
      <c r="G77" s="90"/>
      <c r="H77" s="90"/>
      <c r="I77" s="90"/>
    </row>
    <row r="78" spans="1:9">
      <c r="A78" s="190"/>
      <c r="B78" s="90"/>
      <c r="C78" s="90"/>
      <c r="D78" s="90"/>
      <c r="E78" s="90"/>
      <c r="F78" s="90"/>
      <c r="G78" s="90"/>
      <c r="H78" s="90"/>
      <c r="I78" s="90"/>
    </row>
    <row r="79" spans="1:9">
      <c r="A79" s="190"/>
      <c r="B79" s="90"/>
      <c r="C79" s="90"/>
      <c r="D79" s="90"/>
      <c r="E79" s="90"/>
      <c r="F79" s="90"/>
      <c r="G79" s="90"/>
      <c r="H79" s="90"/>
      <c r="I79" s="90"/>
    </row>
    <row r="80" spans="1:9">
      <c r="A80" s="190"/>
      <c r="B80" s="90"/>
      <c r="C80" s="90"/>
      <c r="D80" s="90"/>
      <c r="E80" s="90"/>
      <c r="F80" s="90"/>
      <c r="G80" s="90"/>
      <c r="H80" s="90"/>
      <c r="I80" s="90"/>
    </row>
    <row r="81" spans="1:9">
      <c r="A81" s="190"/>
      <c r="B81" s="90"/>
      <c r="C81" s="90"/>
      <c r="D81" s="90"/>
      <c r="E81" s="90"/>
      <c r="F81" s="90"/>
      <c r="G81" s="90"/>
      <c r="H81" s="90"/>
      <c r="I81" s="90"/>
    </row>
    <row r="82" spans="1:9">
      <c r="A82" s="190"/>
      <c r="B82" s="90"/>
      <c r="C82" s="90"/>
      <c r="D82" s="90"/>
      <c r="E82" s="90"/>
      <c r="F82" s="90"/>
      <c r="G82" s="90"/>
      <c r="H82" s="90"/>
      <c r="I82" s="90"/>
    </row>
    <row r="83" spans="1:9">
      <c r="A83" s="190"/>
      <c r="B83" s="90"/>
      <c r="C83" s="90"/>
      <c r="D83" s="90"/>
      <c r="E83" s="90"/>
      <c r="F83" s="90"/>
      <c r="G83" s="90"/>
      <c r="H83" s="90"/>
      <c r="I83" s="90"/>
    </row>
    <row r="84" spans="1:9">
      <c r="A84" s="190"/>
      <c r="B84" s="90"/>
      <c r="C84" s="90"/>
      <c r="D84" s="90"/>
      <c r="E84" s="90"/>
      <c r="F84" s="90"/>
      <c r="G84" s="90"/>
      <c r="H84" s="90"/>
      <c r="I84" s="90"/>
    </row>
    <row r="85" spans="1:9">
      <c r="A85" s="190"/>
      <c r="B85" s="90"/>
      <c r="C85" s="90"/>
      <c r="D85" s="90"/>
      <c r="E85" s="90"/>
      <c r="F85" s="90"/>
      <c r="G85" s="90"/>
      <c r="H85" s="90"/>
      <c r="I85" s="90"/>
    </row>
    <row r="86" spans="1:9">
      <c r="A86" s="190"/>
      <c r="B86" s="90"/>
      <c r="C86" s="90"/>
      <c r="D86" s="90"/>
      <c r="E86" s="90"/>
      <c r="F86" s="90"/>
      <c r="G86" s="90"/>
      <c r="H86" s="90"/>
      <c r="I86" s="90"/>
    </row>
    <row r="87" spans="1:9">
      <c r="A87" s="190"/>
      <c r="B87" s="90"/>
      <c r="C87" s="90"/>
      <c r="D87" s="90"/>
      <c r="E87" s="90"/>
      <c r="F87" s="90"/>
      <c r="G87" s="90"/>
      <c r="H87" s="90"/>
      <c r="I87" s="90"/>
    </row>
    <row r="88" spans="1:9">
      <c r="A88" s="190"/>
      <c r="B88" s="90"/>
      <c r="C88" s="90"/>
      <c r="D88" s="90"/>
      <c r="E88" s="90"/>
      <c r="F88" s="90"/>
      <c r="G88" s="90"/>
      <c r="H88" s="90"/>
      <c r="I88" s="90"/>
    </row>
    <row r="89" spans="1:9">
      <c r="A89" s="190"/>
      <c r="B89" s="90"/>
      <c r="C89" s="90"/>
      <c r="D89" s="90"/>
      <c r="E89" s="90"/>
      <c r="F89" s="90"/>
      <c r="G89" s="90"/>
      <c r="H89" s="90"/>
      <c r="I89" s="90"/>
    </row>
    <row r="90" spans="1:9">
      <c r="A90" s="190"/>
      <c r="B90" s="90"/>
      <c r="C90" s="90"/>
      <c r="D90" s="90"/>
      <c r="E90" s="90"/>
      <c r="F90" s="90"/>
      <c r="G90" s="90"/>
      <c r="H90" s="90"/>
      <c r="I90" s="90"/>
    </row>
    <row r="91" spans="1:9">
      <c r="A91" s="190"/>
      <c r="B91" s="90"/>
      <c r="C91" s="90"/>
      <c r="D91" s="90"/>
      <c r="E91" s="90"/>
      <c r="F91" s="90"/>
      <c r="G91" s="90"/>
      <c r="H91" s="90"/>
      <c r="I91" s="90"/>
    </row>
    <row r="92" spans="1:9">
      <c r="A92" s="190"/>
      <c r="B92" s="90"/>
      <c r="C92" s="90"/>
      <c r="D92" s="90"/>
      <c r="E92" s="90"/>
      <c r="F92" s="90"/>
      <c r="G92" s="90"/>
      <c r="H92" s="90"/>
      <c r="I92" s="90"/>
    </row>
    <row r="93" spans="1:9">
      <c r="A93" s="190"/>
      <c r="B93" s="90"/>
      <c r="C93" s="90"/>
      <c r="D93" s="90"/>
      <c r="E93" s="90"/>
      <c r="F93" s="90"/>
      <c r="G93" s="90"/>
      <c r="H93" s="90"/>
      <c r="I93" s="90"/>
    </row>
    <row r="94" spans="1:9">
      <c r="A94" s="190"/>
      <c r="B94" s="90"/>
      <c r="C94" s="90"/>
      <c r="D94" s="90"/>
      <c r="E94" s="90"/>
      <c r="F94" s="90"/>
      <c r="G94" s="90"/>
      <c r="H94" s="90"/>
      <c r="I94" s="90"/>
    </row>
    <row r="95" spans="1:9">
      <c r="A95" s="190"/>
      <c r="B95" s="90"/>
      <c r="C95" s="90"/>
      <c r="D95" s="90"/>
      <c r="E95" s="90"/>
      <c r="F95" s="90"/>
      <c r="G95" s="90"/>
      <c r="H95" s="90"/>
      <c r="I95" s="90"/>
    </row>
    <row r="96" spans="1:9">
      <c r="A96" s="190"/>
      <c r="B96" s="90"/>
      <c r="C96" s="90"/>
      <c r="D96" s="90"/>
      <c r="E96" s="90"/>
      <c r="F96" s="90"/>
      <c r="G96" s="90"/>
      <c r="H96" s="90"/>
      <c r="I96" s="90"/>
    </row>
    <row r="97" spans="1:9">
      <c r="A97" s="190"/>
      <c r="B97" s="90"/>
      <c r="C97" s="90"/>
      <c r="D97" s="90"/>
      <c r="E97" s="90"/>
      <c r="F97" s="90"/>
      <c r="G97" s="90"/>
      <c r="H97" s="90"/>
      <c r="I97" s="90"/>
    </row>
    <row r="98" spans="1:9">
      <c r="A98" s="190"/>
      <c r="B98" s="90"/>
      <c r="C98" s="90"/>
      <c r="D98" s="90"/>
      <c r="E98" s="90"/>
      <c r="F98" s="90"/>
      <c r="G98" s="90"/>
      <c r="H98" s="90"/>
      <c r="I98" s="90"/>
    </row>
    <row r="99" spans="1:9">
      <c r="A99" s="190"/>
      <c r="B99" s="90"/>
      <c r="C99" s="90"/>
      <c r="D99" s="90"/>
      <c r="E99" s="90"/>
      <c r="F99" s="90"/>
      <c r="G99" s="90"/>
      <c r="H99" s="90"/>
      <c r="I99" s="90"/>
    </row>
    <row r="100" spans="1:9">
      <c r="A100" s="190"/>
      <c r="B100" s="90"/>
      <c r="C100" s="90"/>
      <c r="D100" s="90"/>
      <c r="E100" s="90"/>
      <c r="F100" s="90"/>
      <c r="G100" s="90"/>
      <c r="H100" s="90"/>
      <c r="I100" s="90"/>
    </row>
    <row r="101" spans="1:9">
      <c r="A101" s="190"/>
      <c r="B101" s="90"/>
      <c r="C101" s="90"/>
      <c r="D101" s="90"/>
      <c r="E101" s="90"/>
      <c r="F101" s="90"/>
      <c r="G101" s="90"/>
      <c r="H101" s="90"/>
      <c r="I101" s="90"/>
    </row>
    <row r="102" spans="1:9">
      <c r="A102" s="190"/>
      <c r="B102" s="90"/>
      <c r="C102" s="90"/>
      <c r="D102" s="90"/>
      <c r="E102" s="90"/>
      <c r="F102" s="90"/>
      <c r="G102" s="90"/>
      <c r="H102" s="90"/>
      <c r="I102" s="90"/>
    </row>
    <row r="103" spans="1:9">
      <c r="A103" s="190"/>
      <c r="B103" s="90"/>
      <c r="C103" s="90"/>
      <c r="D103" s="90"/>
      <c r="E103" s="90"/>
      <c r="F103" s="90"/>
      <c r="G103" s="90"/>
      <c r="H103" s="90"/>
      <c r="I103" s="90"/>
    </row>
    <row r="104" spans="1:9">
      <c r="A104" s="190"/>
      <c r="B104" s="90"/>
      <c r="C104" s="90"/>
      <c r="D104" s="90"/>
      <c r="E104" s="90"/>
      <c r="F104" s="90"/>
      <c r="G104" s="90"/>
      <c r="H104" s="90"/>
      <c r="I104" s="90"/>
    </row>
    <row r="105" spans="1:9">
      <c r="A105" s="190"/>
      <c r="B105" s="90"/>
      <c r="C105" s="90"/>
      <c r="D105" s="90"/>
      <c r="E105" s="90"/>
      <c r="F105" s="90"/>
      <c r="G105" s="90"/>
      <c r="H105" s="90"/>
      <c r="I105" s="90"/>
    </row>
    <row r="106" spans="1:9">
      <c r="A106" s="190"/>
      <c r="B106" s="90"/>
      <c r="C106" s="90"/>
      <c r="D106" s="90"/>
      <c r="E106" s="90"/>
      <c r="F106" s="90"/>
      <c r="G106" s="90"/>
      <c r="H106" s="90"/>
      <c r="I106" s="90"/>
    </row>
    <row r="107" spans="1:9">
      <c r="A107" s="190"/>
      <c r="B107" s="90"/>
      <c r="C107" s="90"/>
      <c r="D107" s="90"/>
      <c r="E107" s="90"/>
      <c r="F107" s="90"/>
      <c r="G107" s="90"/>
      <c r="H107" s="90"/>
      <c r="I107" s="90"/>
    </row>
    <row r="108" spans="1:9">
      <c r="A108" s="190"/>
      <c r="B108" s="90"/>
      <c r="C108" s="90"/>
      <c r="D108" s="90"/>
      <c r="E108" s="90"/>
      <c r="F108" s="90"/>
      <c r="G108" s="90"/>
      <c r="H108" s="90"/>
      <c r="I108" s="90"/>
    </row>
    <row r="109" spans="1:9">
      <c r="A109" s="190"/>
      <c r="B109" s="90"/>
      <c r="C109" s="90"/>
      <c r="D109" s="90"/>
      <c r="E109" s="90"/>
      <c r="F109" s="90"/>
      <c r="G109" s="90"/>
      <c r="H109" s="90"/>
      <c r="I109" s="90"/>
    </row>
    <row r="110" spans="1:9">
      <c r="A110" s="190"/>
      <c r="B110" s="90"/>
      <c r="C110" s="90"/>
      <c r="D110" s="90"/>
      <c r="E110" s="90"/>
      <c r="F110" s="90"/>
      <c r="G110" s="90"/>
      <c r="H110" s="90"/>
      <c r="I110" s="90"/>
    </row>
    <row r="111" spans="1:9">
      <c r="A111" s="190"/>
      <c r="B111" s="90"/>
      <c r="C111" s="90"/>
      <c r="D111" s="90"/>
      <c r="E111" s="90"/>
      <c r="F111" s="90"/>
      <c r="G111" s="90"/>
      <c r="H111" s="90"/>
      <c r="I111" s="90"/>
    </row>
    <row r="112" spans="1:9">
      <c r="A112" s="190"/>
      <c r="B112" s="90"/>
      <c r="C112" s="90"/>
      <c r="D112" s="90"/>
      <c r="E112" s="90"/>
      <c r="F112" s="90"/>
      <c r="G112" s="90"/>
      <c r="H112" s="90"/>
      <c r="I112" s="90"/>
    </row>
    <row r="113" spans="1:9">
      <c r="A113" s="190"/>
      <c r="B113" s="90"/>
      <c r="C113" s="90"/>
      <c r="D113" s="90"/>
      <c r="E113" s="90"/>
      <c r="F113" s="90"/>
      <c r="G113" s="90"/>
      <c r="H113" s="90"/>
      <c r="I113" s="90"/>
    </row>
    <row r="114" spans="1:9">
      <c r="A114" s="190"/>
      <c r="B114" s="90"/>
      <c r="C114" s="90"/>
      <c r="D114" s="90"/>
      <c r="E114" s="90"/>
      <c r="F114" s="90"/>
      <c r="G114" s="90"/>
      <c r="H114" s="90"/>
      <c r="I114" s="90"/>
    </row>
    <row r="115" spans="1:9">
      <c r="A115" s="190"/>
      <c r="B115" s="90"/>
      <c r="C115" s="90"/>
      <c r="D115" s="90"/>
      <c r="E115" s="90"/>
      <c r="F115" s="90"/>
      <c r="G115" s="90"/>
      <c r="H115" s="90"/>
      <c r="I115" s="90"/>
    </row>
    <row r="116" spans="1:9">
      <c r="A116" s="190"/>
      <c r="B116" s="90"/>
      <c r="C116" s="90"/>
      <c r="D116" s="90"/>
      <c r="E116" s="90"/>
      <c r="F116" s="90"/>
      <c r="G116" s="90"/>
      <c r="H116" s="90"/>
      <c r="I116" s="90"/>
    </row>
    <row r="117" spans="1:9">
      <c r="A117" s="190"/>
      <c r="B117" s="90"/>
      <c r="C117" s="90"/>
      <c r="D117" s="90"/>
      <c r="E117" s="90"/>
      <c r="F117" s="90"/>
      <c r="G117" s="90"/>
      <c r="H117" s="90"/>
      <c r="I117" s="90"/>
    </row>
    <row r="118" spans="1:9">
      <c r="A118" s="190"/>
      <c r="B118" s="90"/>
      <c r="C118" s="90"/>
      <c r="D118" s="90"/>
      <c r="E118" s="90"/>
      <c r="F118" s="90"/>
      <c r="G118" s="90"/>
      <c r="H118" s="90"/>
      <c r="I118" s="90"/>
    </row>
    <row r="119" spans="1:9">
      <c r="A119" s="190"/>
      <c r="B119" s="90"/>
      <c r="C119" s="90"/>
      <c r="D119" s="90"/>
      <c r="E119" s="90"/>
      <c r="F119" s="90"/>
      <c r="G119" s="90"/>
      <c r="H119" s="90"/>
      <c r="I119" s="90"/>
    </row>
    <row r="120" spans="1:9">
      <c r="A120" s="190"/>
      <c r="B120" s="90"/>
      <c r="C120" s="90"/>
      <c r="D120" s="90"/>
      <c r="E120" s="90"/>
      <c r="F120" s="90"/>
      <c r="G120" s="90"/>
      <c r="H120" s="90"/>
      <c r="I120" s="90"/>
    </row>
    <row r="121" spans="1:9">
      <c r="A121" s="190"/>
      <c r="B121" s="90"/>
      <c r="C121" s="90"/>
      <c r="D121" s="90"/>
      <c r="E121" s="90"/>
      <c r="F121" s="90"/>
      <c r="G121" s="90"/>
      <c r="H121" s="90"/>
      <c r="I121" s="90"/>
    </row>
    <row r="122" spans="1:9">
      <c r="A122" s="190"/>
      <c r="B122" s="90"/>
      <c r="C122" s="90"/>
      <c r="D122" s="90"/>
      <c r="E122" s="90"/>
      <c r="F122" s="90"/>
      <c r="G122" s="90"/>
      <c r="H122" s="90"/>
      <c r="I122" s="90"/>
    </row>
    <row r="123" spans="1:9">
      <c r="A123" s="190"/>
      <c r="B123" s="90"/>
      <c r="C123" s="90"/>
      <c r="D123" s="90"/>
      <c r="E123" s="90"/>
      <c r="F123" s="90"/>
      <c r="G123" s="90"/>
      <c r="H123" s="90"/>
      <c r="I123" s="90"/>
    </row>
    <row r="124" spans="1:9">
      <c r="A124" s="190"/>
      <c r="B124" s="90"/>
      <c r="C124" s="90"/>
      <c r="D124" s="90"/>
      <c r="E124" s="90"/>
      <c r="F124" s="90"/>
      <c r="G124" s="90"/>
      <c r="H124" s="90"/>
      <c r="I124" s="90"/>
    </row>
    <row r="125" spans="1:9">
      <c r="A125" s="190"/>
      <c r="B125" s="90"/>
      <c r="C125" s="90"/>
      <c r="D125" s="90"/>
      <c r="E125" s="90"/>
      <c r="F125" s="90"/>
      <c r="G125" s="90"/>
      <c r="H125" s="90"/>
      <c r="I125" s="90"/>
    </row>
    <row r="126" spans="1:9">
      <c r="A126" s="190"/>
      <c r="B126" s="90"/>
      <c r="C126" s="90"/>
      <c r="D126" s="90"/>
      <c r="E126" s="90"/>
      <c r="F126" s="90"/>
      <c r="G126" s="90"/>
      <c r="H126" s="90"/>
      <c r="I126" s="90"/>
    </row>
    <row r="127" spans="1:9">
      <c r="A127" s="190"/>
      <c r="B127" s="90"/>
      <c r="C127" s="90"/>
      <c r="D127" s="90"/>
      <c r="E127" s="90"/>
      <c r="F127" s="90"/>
      <c r="G127" s="90"/>
      <c r="H127" s="90"/>
      <c r="I127" s="90"/>
    </row>
    <row r="128" spans="1:9">
      <c r="A128" s="190"/>
      <c r="B128" s="90"/>
      <c r="C128" s="90"/>
      <c r="D128" s="90"/>
      <c r="E128" s="90"/>
      <c r="F128" s="90"/>
      <c r="G128" s="90"/>
      <c r="H128" s="90"/>
      <c r="I128" s="90"/>
    </row>
    <row r="129" spans="1:9">
      <c r="A129" s="190"/>
      <c r="B129" s="90"/>
      <c r="C129" s="90"/>
      <c r="D129" s="90"/>
      <c r="E129" s="90"/>
      <c r="F129" s="90"/>
      <c r="G129" s="90"/>
      <c r="H129" s="90"/>
      <c r="I129" s="90"/>
    </row>
    <row r="130" spans="1:9">
      <c r="A130" s="190"/>
      <c r="B130" s="90"/>
      <c r="C130" s="90"/>
      <c r="D130" s="90"/>
      <c r="E130" s="90"/>
      <c r="F130" s="90"/>
      <c r="G130" s="90"/>
      <c r="H130" s="90"/>
      <c r="I130" s="90"/>
    </row>
    <row r="131" spans="1:9">
      <c r="A131" s="190"/>
      <c r="B131" s="90"/>
      <c r="C131" s="90"/>
      <c r="D131" s="90"/>
      <c r="E131" s="90"/>
      <c r="F131" s="90"/>
      <c r="G131" s="90"/>
      <c r="H131" s="90"/>
      <c r="I131" s="90"/>
    </row>
    <row r="132" spans="1:9">
      <c r="A132" s="190"/>
      <c r="B132" s="90"/>
      <c r="C132" s="90"/>
      <c r="D132" s="90"/>
      <c r="E132" s="90"/>
      <c r="F132" s="90"/>
      <c r="G132" s="90"/>
      <c r="H132" s="90"/>
      <c r="I132" s="90"/>
    </row>
    <row r="133" spans="1:9">
      <c r="A133" s="190"/>
      <c r="B133" s="90"/>
      <c r="C133" s="90"/>
      <c r="D133" s="90"/>
      <c r="E133" s="90"/>
      <c r="F133" s="90"/>
      <c r="G133" s="90"/>
      <c r="H133" s="90"/>
      <c r="I133" s="90"/>
    </row>
    <row r="134" spans="1:9">
      <c r="A134" s="190"/>
      <c r="B134" s="90"/>
      <c r="C134" s="90"/>
      <c r="D134" s="90"/>
      <c r="E134" s="90"/>
      <c r="F134" s="90"/>
      <c r="G134" s="90"/>
      <c r="H134" s="90"/>
      <c r="I134" s="90"/>
    </row>
    <row r="135" spans="1:9">
      <c r="A135" s="190"/>
      <c r="B135" s="90"/>
      <c r="C135" s="90"/>
      <c r="D135" s="90"/>
      <c r="E135" s="90"/>
      <c r="F135" s="90"/>
      <c r="G135" s="90"/>
      <c r="H135" s="90"/>
      <c r="I135" s="90"/>
    </row>
    <row r="136" spans="1:9">
      <c r="A136" s="190"/>
      <c r="B136" s="90"/>
      <c r="C136" s="90"/>
      <c r="D136" s="90"/>
      <c r="E136" s="90"/>
      <c r="F136" s="90"/>
      <c r="G136" s="90"/>
      <c r="H136" s="90"/>
      <c r="I136" s="90"/>
    </row>
    <row r="137" spans="1:9">
      <c r="A137" s="190"/>
      <c r="B137" s="90"/>
      <c r="C137" s="90"/>
      <c r="D137" s="90"/>
      <c r="E137" s="90"/>
      <c r="F137" s="90"/>
      <c r="G137" s="90"/>
      <c r="H137" s="90"/>
      <c r="I137" s="90"/>
    </row>
    <row r="138" spans="1:9">
      <c r="A138" s="190"/>
      <c r="B138" s="90"/>
      <c r="C138" s="90"/>
      <c r="D138" s="90"/>
      <c r="E138" s="90"/>
      <c r="F138" s="90"/>
      <c r="G138" s="90"/>
      <c r="H138" s="90"/>
      <c r="I138" s="90"/>
    </row>
    <row r="139" spans="1:9">
      <c r="A139" s="190"/>
      <c r="B139" s="90"/>
      <c r="C139" s="90"/>
      <c r="D139" s="90"/>
      <c r="E139" s="90"/>
      <c r="F139" s="90"/>
      <c r="G139" s="90"/>
      <c r="H139" s="90"/>
      <c r="I139" s="90"/>
    </row>
    <row r="140" spans="1:9">
      <c r="A140" s="190"/>
      <c r="B140" s="90"/>
      <c r="C140" s="90"/>
      <c r="D140" s="90"/>
      <c r="E140" s="90"/>
      <c r="F140" s="90"/>
      <c r="G140" s="90"/>
      <c r="H140" s="90"/>
      <c r="I140" s="90"/>
    </row>
    <row r="141" spans="1:9">
      <c r="A141" s="190"/>
      <c r="B141" s="90"/>
      <c r="C141" s="90"/>
      <c r="D141" s="90"/>
      <c r="E141" s="90"/>
      <c r="F141" s="90"/>
      <c r="G141" s="90"/>
      <c r="H141" s="90"/>
      <c r="I141" s="90"/>
    </row>
    <row r="142" spans="1:9">
      <c r="A142" s="190"/>
      <c r="B142" s="90"/>
      <c r="C142" s="90"/>
      <c r="D142" s="90"/>
      <c r="E142" s="90"/>
      <c r="F142" s="90"/>
      <c r="G142" s="90"/>
      <c r="H142" s="90"/>
      <c r="I142" s="90"/>
    </row>
    <row r="143" spans="1:9">
      <c r="A143" s="190"/>
      <c r="B143" s="90"/>
      <c r="C143" s="90"/>
      <c r="D143" s="90"/>
      <c r="E143" s="90"/>
      <c r="F143" s="90"/>
      <c r="G143" s="90"/>
      <c r="H143" s="90"/>
      <c r="I143" s="90"/>
    </row>
    <row r="144" spans="1:9">
      <c r="A144" s="190"/>
      <c r="B144" s="90"/>
      <c r="C144" s="90"/>
      <c r="D144" s="90"/>
      <c r="E144" s="90"/>
      <c r="F144" s="90"/>
      <c r="G144" s="90"/>
      <c r="H144" s="90"/>
      <c r="I144" s="90"/>
    </row>
    <row r="145" spans="1:9">
      <c r="A145" s="190"/>
      <c r="B145" s="90"/>
      <c r="C145" s="90"/>
      <c r="D145" s="90"/>
      <c r="E145" s="90"/>
      <c r="F145" s="90"/>
      <c r="G145" s="90"/>
      <c r="H145" s="90"/>
      <c r="I145" s="90"/>
    </row>
    <row r="146" spans="1:9">
      <c r="A146" s="190"/>
      <c r="B146" s="90"/>
      <c r="C146" s="90"/>
      <c r="D146" s="90"/>
      <c r="E146" s="90"/>
      <c r="F146" s="90"/>
      <c r="G146" s="90"/>
      <c r="H146" s="90"/>
      <c r="I146" s="90"/>
    </row>
    <row r="147" spans="1:9">
      <c r="A147" s="190"/>
      <c r="B147" s="90"/>
      <c r="C147" s="90"/>
      <c r="D147" s="90"/>
      <c r="E147" s="90"/>
      <c r="F147" s="90"/>
      <c r="G147" s="90"/>
      <c r="H147" s="90"/>
      <c r="I147" s="90"/>
    </row>
    <row r="148" spans="1:9">
      <c r="A148" s="190"/>
      <c r="B148" s="90"/>
      <c r="C148" s="90"/>
      <c r="D148" s="90"/>
      <c r="E148" s="90"/>
      <c r="F148" s="90"/>
      <c r="G148" s="90"/>
      <c r="H148" s="90"/>
      <c r="I148" s="90"/>
    </row>
    <row r="149" spans="1:9">
      <c r="A149" s="190"/>
      <c r="B149" s="90"/>
      <c r="C149" s="90"/>
      <c r="D149" s="90"/>
      <c r="E149" s="90"/>
      <c r="F149" s="90"/>
      <c r="G149" s="90"/>
      <c r="H149" s="90"/>
      <c r="I149" s="90"/>
    </row>
    <row r="150" spans="1:9">
      <c r="A150" s="190"/>
      <c r="B150" s="90"/>
      <c r="C150" s="90"/>
      <c r="D150" s="90"/>
      <c r="E150" s="90"/>
      <c r="F150" s="90"/>
      <c r="G150" s="90"/>
      <c r="H150" s="90"/>
      <c r="I150" s="90"/>
    </row>
    <row r="151" spans="1:9">
      <c r="A151" s="190"/>
      <c r="B151" s="90"/>
      <c r="C151" s="90"/>
      <c r="D151" s="90"/>
      <c r="E151" s="90"/>
      <c r="F151" s="90"/>
      <c r="G151" s="90"/>
      <c r="H151" s="90"/>
      <c r="I151" s="90"/>
    </row>
    <row r="152" spans="1:9">
      <c r="A152" s="190"/>
      <c r="B152" s="90"/>
      <c r="C152" s="90"/>
      <c r="D152" s="90"/>
      <c r="E152" s="90"/>
      <c r="F152" s="90"/>
      <c r="G152" s="90"/>
      <c r="H152" s="90"/>
      <c r="I152" s="90"/>
    </row>
    <row r="153" spans="1:9">
      <c r="A153" s="190"/>
      <c r="B153" s="90"/>
      <c r="C153" s="90"/>
      <c r="D153" s="90"/>
      <c r="E153" s="90"/>
      <c r="F153" s="90"/>
      <c r="G153" s="90"/>
      <c r="H153" s="90"/>
      <c r="I153" s="90"/>
    </row>
    <row r="154" spans="1:9">
      <c r="A154" s="190"/>
      <c r="B154" s="90"/>
      <c r="C154" s="90"/>
      <c r="D154" s="90"/>
      <c r="E154" s="90"/>
      <c r="F154" s="90"/>
      <c r="G154" s="90"/>
      <c r="H154" s="90"/>
      <c r="I154" s="90"/>
    </row>
    <row r="155" spans="1:9">
      <c r="A155" s="190"/>
      <c r="B155" s="90"/>
      <c r="C155" s="90"/>
      <c r="D155" s="90"/>
      <c r="E155" s="90"/>
      <c r="F155" s="90"/>
      <c r="G155" s="90"/>
      <c r="H155" s="90"/>
      <c r="I155" s="90"/>
    </row>
    <row r="156" spans="1:9">
      <c r="A156" s="190"/>
      <c r="B156" s="90"/>
      <c r="C156" s="90"/>
      <c r="D156" s="90"/>
      <c r="E156" s="90"/>
      <c r="F156" s="90"/>
      <c r="G156" s="90"/>
      <c r="H156" s="90"/>
      <c r="I156" s="90"/>
    </row>
    <row r="157" spans="1:9">
      <c r="A157" s="190"/>
      <c r="B157" s="90"/>
      <c r="C157" s="90"/>
      <c r="D157" s="90"/>
      <c r="E157" s="90"/>
      <c r="F157" s="90"/>
      <c r="G157" s="90"/>
      <c r="H157" s="90"/>
      <c r="I157" s="90"/>
    </row>
    <row r="158" spans="1:9">
      <c r="A158" s="190"/>
      <c r="B158" s="90"/>
      <c r="C158" s="90"/>
      <c r="D158" s="90"/>
      <c r="E158" s="90"/>
      <c r="F158" s="90"/>
      <c r="G158" s="90"/>
      <c r="H158" s="90"/>
      <c r="I158" s="90"/>
    </row>
    <row r="159" spans="1:9">
      <c r="A159" s="190"/>
      <c r="B159" s="90"/>
      <c r="C159" s="90"/>
      <c r="D159" s="90"/>
      <c r="E159" s="90"/>
      <c r="F159" s="90"/>
      <c r="G159" s="90"/>
      <c r="H159" s="90"/>
      <c r="I159" s="90"/>
    </row>
    <row r="160" spans="1:9">
      <c r="A160" s="190"/>
      <c r="B160" s="90"/>
      <c r="C160" s="90"/>
      <c r="D160" s="90"/>
      <c r="E160" s="90"/>
      <c r="F160" s="90"/>
      <c r="G160" s="90"/>
      <c r="H160" s="90"/>
      <c r="I160" s="90"/>
    </row>
    <row r="161" spans="1:9">
      <c r="A161" s="190"/>
      <c r="B161" s="90"/>
      <c r="C161" s="90"/>
      <c r="D161" s="90"/>
      <c r="E161" s="90"/>
      <c r="F161" s="90"/>
      <c r="G161" s="90"/>
      <c r="H161" s="90"/>
      <c r="I161" s="90"/>
    </row>
    <row r="162" spans="1:9">
      <c r="A162" s="190"/>
      <c r="B162" s="90"/>
      <c r="C162" s="90"/>
      <c r="D162" s="90"/>
      <c r="E162" s="90"/>
      <c r="F162" s="90"/>
      <c r="G162" s="90"/>
      <c r="H162" s="90"/>
      <c r="I162" s="90"/>
    </row>
    <row r="163" spans="1:9">
      <c r="A163" s="190"/>
      <c r="B163" s="90"/>
      <c r="C163" s="90"/>
      <c r="D163" s="90"/>
      <c r="E163" s="90"/>
      <c r="F163" s="90"/>
      <c r="G163" s="90"/>
      <c r="H163" s="90"/>
      <c r="I163" s="90"/>
    </row>
    <row r="164" spans="1:9">
      <c r="A164" s="190"/>
      <c r="B164" s="90"/>
      <c r="C164" s="90"/>
      <c r="D164" s="90"/>
      <c r="E164" s="90"/>
      <c r="F164" s="90"/>
      <c r="G164" s="90"/>
      <c r="H164" s="90"/>
      <c r="I164" s="90"/>
    </row>
    <row r="165" spans="1:9">
      <c r="A165" s="190"/>
      <c r="B165" s="90"/>
      <c r="C165" s="90"/>
      <c r="D165" s="90"/>
      <c r="E165" s="90"/>
      <c r="F165" s="90"/>
      <c r="G165" s="90"/>
      <c r="H165" s="90"/>
      <c r="I165" s="90"/>
    </row>
    <row r="166" spans="1:9">
      <c r="A166" s="190"/>
      <c r="B166" s="90"/>
      <c r="C166" s="90"/>
      <c r="D166" s="90"/>
      <c r="E166" s="90"/>
      <c r="F166" s="90"/>
      <c r="G166" s="90"/>
      <c r="H166" s="90"/>
      <c r="I166" s="90"/>
    </row>
    <row r="167" spans="1:9">
      <c r="A167" s="190"/>
      <c r="B167" s="90"/>
      <c r="C167" s="90"/>
      <c r="D167" s="90"/>
      <c r="E167" s="90"/>
      <c r="F167" s="90"/>
      <c r="G167" s="90"/>
      <c r="H167" s="90"/>
      <c r="I167" s="90"/>
    </row>
    <row r="168" spans="1:9">
      <c r="A168" s="190"/>
      <c r="B168" s="90"/>
      <c r="C168" s="90"/>
      <c r="D168" s="90"/>
      <c r="E168" s="90"/>
      <c r="F168" s="90"/>
      <c r="G168" s="90"/>
      <c r="H168" s="90"/>
      <c r="I168" s="90"/>
    </row>
    <row r="169" spans="1:9">
      <c r="A169" s="190"/>
      <c r="B169" s="90"/>
      <c r="C169" s="90"/>
      <c r="D169" s="90"/>
      <c r="E169" s="90"/>
      <c r="F169" s="90"/>
      <c r="G169" s="90"/>
      <c r="H169" s="90"/>
      <c r="I169" s="90"/>
    </row>
    <row r="170" spans="1:9">
      <c r="A170" s="190"/>
      <c r="B170" s="90"/>
      <c r="C170" s="90"/>
      <c r="D170" s="90"/>
      <c r="E170" s="90"/>
      <c r="F170" s="90"/>
      <c r="G170" s="90"/>
      <c r="H170" s="90"/>
      <c r="I170" s="90"/>
    </row>
    <row r="171" spans="1:9">
      <c r="A171" s="190"/>
      <c r="B171" s="90"/>
      <c r="C171" s="90"/>
      <c r="D171" s="90"/>
      <c r="E171" s="90"/>
      <c r="F171" s="90"/>
      <c r="G171" s="90"/>
      <c r="H171" s="90"/>
      <c r="I171" s="90"/>
    </row>
    <row r="172" spans="1:9">
      <c r="A172" s="190"/>
      <c r="B172" s="90"/>
      <c r="C172" s="90"/>
      <c r="D172" s="90"/>
      <c r="E172" s="90"/>
      <c r="F172" s="90"/>
      <c r="G172" s="90"/>
      <c r="H172" s="90"/>
      <c r="I172" s="90"/>
    </row>
    <row r="173" spans="1:9">
      <c r="A173" s="190"/>
      <c r="B173" s="90"/>
      <c r="C173" s="90"/>
      <c r="D173" s="90"/>
      <c r="E173" s="90"/>
      <c r="F173" s="90"/>
      <c r="G173" s="90"/>
      <c r="H173" s="90"/>
      <c r="I173" s="90"/>
    </row>
    <row r="174" spans="1:9">
      <c r="A174" s="190"/>
      <c r="B174" s="90"/>
      <c r="C174" s="90"/>
      <c r="D174" s="90"/>
      <c r="E174" s="90"/>
      <c r="F174" s="90"/>
      <c r="G174" s="90"/>
      <c r="H174" s="90"/>
      <c r="I174" s="90"/>
    </row>
    <row r="175" spans="1:9">
      <c r="A175" s="190"/>
      <c r="B175" s="90"/>
      <c r="C175" s="90"/>
      <c r="D175" s="90"/>
      <c r="E175" s="90"/>
      <c r="F175" s="90"/>
      <c r="G175" s="90"/>
      <c r="H175" s="90"/>
      <c r="I175" s="90"/>
    </row>
    <row r="176" spans="1:9">
      <c r="A176" s="190"/>
      <c r="B176" s="90"/>
      <c r="C176" s="90"/>
      <c r="D176" s="90"/>
      <c r="E176" s="90"/>
      <c r="F176" s="90"/>
      <c r="G176" s="90"/>
      <c r="H176" s="90"/>
      <c r="I176" s="90"/>
    </row>
    <row r="177" spans="1:9">
      <c r="A177" s="190"/>
      <c r="B177" s="90"/>
      <c r="C177" s="90"/>
      <c r="D177" s="90"/>
      <c r="E177" s="90"/>
      <c r="F177" s="90"/>
      <c r="G177" s="90"/>
      <c r="H177" s="90"/>
      <c r="I177" s="90"/>
    </row>
    <row r="178" spans="1:9">
      <c r="A178" s="190"/>
      <c r="B178" s="90"/>
      <c r="C178" s="90"/>
      <c r="D178" s="90"/>
      <c r="E178" s="90"/>
      <c r="F178" s="90"/>
      <c r="G178" s="90"/>
      <c r="H178" s="90"/>
      <c r="I178" s="90"/>
    </row>
    <row r="179" spans="1:9">
      <c r="A179" s="190"/>
      <c r="B179" s="90"/>
      <c r="C179" s="90"/>
      <c r="D179" s="90"/>
      <c r="E179" s="90"/>
      <c r="F179" s="90"/>
      <c r="G179" s="90"/>
      <c r="H179" s="90"/>
      <c r="I179" s="90"/>
    </row>
    <row r="180" spans="1:9">
      <c r="A180" s="190"/>
      <c r="B180" s="90"/>
      <c r="C180" s="90"/>
      <c r="D180" s="90"/>
      <c r="E180" s="90"/>
      <c r="F180" s="90"/>
      <c r="G180" s="90"/>
      <c r="H180" s="90"/>
      <c r="I180" s="90"/>
    </row>
    <row r="181" spans="1:9">
      <c r="A181" s="190"/>
      <c r="B181" s="90"/>
      <c r="C181" s="90"/>
      <c r="D181" s="90"/>
      <c r="E181" s="90"/>
      <c r="F181" s="90"/>
      <c r="G181" s="90"/>
      <c r="H181" s="90"/>
      <c r="I181" s="90"/>
    </row>
    <row r="182" spans="1:9">
      <c r="A182" s="190"/>
      <c r="B182" s="90"/>
      <c r="C182" s="90"/>
      <c r="D182" s="90"/>
      <c r="E182" s="90"/>
      <c r="F182" s="90"/>
      <c r="G182" s="90"/>
      <c r="H182" s="90"/>
      <c r="I182" s="90"/>
    </row>
    <row r="183" spans="1:9">
      <c r="A183" s="190"/>
      <c r="B183" s="90"/>
      <c r="C183" s="90"/>
      <c r="D183" s="90"/>
      <c r="E183" s="90"/>
      <c r="F183" s="90"/>
      <c r="G183" s="90"/>
      <c r="H183" s="90"/>
      <c r="I183" s="90"/>
    </row>
    <row r="184" spans="1:9">
      <c r="A184" s="190"/>
      <c r="B184" s="90"/>
      <c r="C184" s="90"/>
      <c r="D184" s="90"/>
      <c r="E184" s="90"/>
      <c r="F184" s="90"/>
      <c r="G184" s="90"/>
      <c r="H184" s="90"/>
      <c r="I184" s="90"/>
    </row>
    <row r="185" spans="1:9">
      <c r="A185" s="190"/>
      <c r="B185" s="90"/>
      <c r="C185" s="90"/>
      <c r="D185" s="90"/>
      <c r="E185" s="90"/>
      <c r="F185" s="90"/>
      <c r="G185" s="90"/>
      <c r="H185" s="90"/>
      <c r="I185" s="90"/>
    </row>
    <row r="186" spans="1:9">
      <c r="A186" s="190"/>
      <c r="B186" s="90"/>
      <c r="C186" s="90"/>
      <c r="D186" s="90"/>
      <c r="E186" s="90"/>
      <c r="F186" s="90"/>
      <c r="G186" s="90"/>
      <c r="H186" s="90"/>
      <c r="I186" s="90"/>
    </row>
    <row r="187" spans="1:9">
      <c r="A187" s="190"/>
      <c r="B187" s="90"/>
      <c r="C187" s="90"/>
      <c r="D187" s="90"/>
      <c r="E187" s="90"/>
      <c r="F187" s="90"/>
      <c r="G187" s="90"/>
      <c r="H187" s="90"/>
      <c r="I187" s="90"/>
    </row>
    <row r="188" spans="1:9">
      <c r="A188" s="190"/>
      <c r="B188" s="90"/>
      <c r="C188" s="90"/>
      <c r="D188" s="90"/>
      <c r="E188" s="90"/>
      <c r="F188" s="90"/>
      <c r="G188" s="90"/>
      <c r="H188" s="90"/>
      <c r="I188" s="90"/>
    </row>
    <row r="189" spans="1:9">
      <c r="A189" s="190"/>
      <c r="B189" s="90"/>
      <c r="C189" s="90"/>
      <c r="D189" s="90"/>
      <c r="E189" s="90"/>
      <c r="F189" s="90"/>
      <c r="G189" s="90"/>
      <c r="H189" s="90"/>
      <c r="I189" s="90"/>
    </row>
    <row r="190" spans="1:9">
      <c r="A190" s="190"/>
      <c r="B190" s="90"/>
      <c r="C190" s="90"/>
      <c r="D190" s="90"/>
      <c r="E190" s="90"/>
      <c r="F190" s="90"/>
      <c r="G190" s="90"/>
      <c r="H190" s="90"/>
      <c r="I190" s="90"/>
    </row>
    <row r="191" spans="1:9">
      <c r="A191" s="190"/>
      <c r="B191" s="90"/>
      <c r="C191" s="90"/>
      <c r="D191" s="90"/>
      <c r="E191" s="90"/>
      <c r="F191" s="90"/>
      <c r="G191" s="90"/>
      <c r="H191" s="90"/>
      <c r="I191" s="90"/>
    </row>
    <row r="192" spans="1:9">
      <c r="A192" s="190"/>
      <c r="B192" s="90"/>
      <c r="C192" s="90"/>
      <c r="D192" s="90"/>
      <c r="E192" s="90"/>
      <c r="F192" s="90"/>
      <c r="G192" s="90"/>
      <c r="H192" s="90"/>
      <c r="I192" s="90"/>
    </row>
    <row r="193" spans="1:9">
      <c r="A193" s="190"/>
      <c r="B193" s="90"/>
      <c r="C193" s="90"/>
      <c r="D193" s="90"/>
      <c r="E193" s="90"/>
      <c r="F193" s="90"/>
      <c r="G193" s="90"/>
      <c r="H193" s="90"/>
      <c r="I193" s="90"/>
    </row>
    <row r="194" spans="1:9">
      <c r="A194" s="190"/>
      <c r="B194" s="90"/>
      <c r="C194" s="90"/>
      <c r="D194" s="90"/>
      <c r="E194" s="90"/>
      <c r="F194" s="90"/>
      <c r="G194" s="90"/>
      <c r="H194" s="90"/>
      <c r="I194" s="90"/>
    </row>
    <row r="195" spans="1:9">
      <c r="A195" s="190"/>
      <c r="B195" s="90"/>
      <c r="C195" s="90"/>
      <c r="D195" s="90"/>
      <c r="E195" s="90"/>
      <c r="F195" s="90"/>
      <c r="G195" s="90"/>
      <c r="H195" s="90"/>
      <c r="I195" s="90"/>
    </row>
    <row r="196" spans="1:9">
      <c r="A196" s="190"/>
      <c r="B196" s="90"/>
      <c r="C196" s="90"/>
      <c r="D196" s="90"/>
      <c r="E196" s="90"/>
      <c r="F196" s="90"/>
      <c r="G196" s="90"/>
      <c r="H196" s="90"/>
      <c r="I196" s="90"/>
    </row>
    <row r="197" spans="1:9">
      <c r="A197" s="190"/>
      <c r="B197" s="90"/>
      <c r="C197" s="90"/>
      <c r="D197" s="90"/>
      <c r="E197" s="90"/>
      <c r="F197" s="90"/>
      <c r="G197" s="90"/>
      <c r="H197" s="90"/>
      <c r="I197" s="90"/>
    </row>
    <row r="198" spans="1:9">
      <c r="A198" s="190"/>
      <c r="B198" s="90"/>
      <c r="C198" s="90"/>
      <c r="D198" s="90"/>
      <c r="E198" s="90"/>
      <c r="F198" s="90"/>
      <c r="G198" s="90"/>
      <c r="H198" s="90"/>
      <c r="I198" s="90"/>
    </row>
    <row r="199" spans="1:9">
      <c r="A199" s="190"/>
      <c r="B199" s="90"/>
      <c r="C199" s="90"/>
      <c r="D199" s="90"/>
      <c r="E199" s="90"/>
      <c r="F199" s="90"/>
      <c r="G199" s="90"/>
      <c r="H199" s="90"/>
      <c r="I199" s="90"/>
    </row>
    <row r="200" spans="1:9">
      <c r="A200" s="190"/>
      <c r="B200" s="90"/>
      <c r="C200" s="90"/>
      <c r="D200" s="90"/>
      <c r="E200" s="90"/>
      <c r="F200" s="90"/>
      <c r="G200" s="90"/>
      <c r="H200" s="90"/>
      <c r="I200" s="90"/>
    </row>
    <row r="201" spans="1:9">
      <c r="A201" s="190"/>
      <c r="B201" s="90"/>
      <c r="C201" s="90"/>
      <c r="D201" s="90"/>
      <c r="E201" s="90"/>
      <c r="F201" s="90"/>
      <c r="G201" s="90"/>
      <c r="H201" s="90"/>
      <c r="I201" s="90"/>
    </row>
    <row r="202" spans="1:9">
      <c r="A202" s="190"/>
      <c r="B202" s="90"/>
      <c r="C202" s="90"/>
      <c r="D202" s="90"/>
      <c r="E202" s="90"/>
      <c r="F202" s="90"/>
      <c r="G202" s="90"/>
      <c r="H202" s="90"/>
      <c r="I202" s="90"/>
    </row>
    <row r="203" spans="1:9">
      <c r="A203" s="190"/>
      <c r="B203" s="90"/>
      <c r="C203" s="90"/>
      <c r="D203" s="90"/>
      <c r="E203" s="90"/>
      <c r="F203" s="90"/>
      <c r="G203" s="90"/>
      <c r="H203" s="90"/>
      <c r="I203" s="90"/>
    </row>
    <row r="204" spans="1:9">
      <c r="A204" s="190"/>
      <c r="B204" s="90"/>
      <c r="C204" s="90"/>
      <c r="D204" s="90"/>
      <c r="E204" s="90"/>
      <c r="F204" s="90"/>
      <c r="G204" s="90"/>
      <c r="H204" s="90"/>
      <c r="I204" s="90"/>
    </row>
    <row r="205" spans="1:9">
      <c r="A205" s="190"/>
      <c r="B205" s="90"/>
      <c r="C205" s="90"/>
      <c r="D205" s="90"/>
      <c r="E205" s="90"/>
      <c r="F205" s="90"/>
      <c r="G205" s="90"/>
      <c r="H205" s="90"/>
      <c r="I205" s="90"/>
    </row>
    <row r="206" spans="1:9">
      <c r="A206" s="190"/>
      <c r="B206" s="90"/>
      <c r="C206" s="90"/>
      <c r="D206" s="90"/>
      <c r="E206" s="90"/>
      <c r="F206" s="90"/>
      <c r="G206" s="90"/>
      <c r="H206" s="90"/>
      <c r="I206" s="90"/>
    </row>
    <row r="207" spans="1:9">
      <c r="A207" s="190"/>
      <c r="B207" s="90"/>
      <c r="C207" s="90"/>
      <c r="D207" s="90"/>
      <c r="E207" s="90"/>
      <c r="F207" s="90"/>
      <c r="G207" s="90"/>
      <c r="H207" s="90"/>
      <c r="I207" s="90"/>
    </row>
    <row r="208" spans="1:9">
      <c r="A208" s="190"/>
      <c r="B208" s="90"/>
      <c r="C208" s="90"/>
      <c r="D208" s="90"/>
      <c r="E208" s="90"/>
      <c r="F208" s="90"/>
      <c r="G208" s="90"/>
      <c r="H208" s="90"/>
      <c r="I208" s="90"/>
    </row>
    <row r="209" spans="1:9">
      <c r="A209" s="190"/>
      <c r="B209" s="90"/>
      <c r="C209" s="90"/>
      <c r="D209" s="90"/>
      <c r="E209" s="90"/>
      <c r="F209" s="90"/>
      <c r="G209" s="90"/>
      <c r="H209" s="90"/>
      <c r="I209" s="90"/>
    </row>
    <row r="210" spans="1:9">
      <c r="A210" s="190"/>
      <c r="B210" s="90"/>
      <c r="C210" s="90"/>
      <c r="D210" s="90"/>
      <c r="E210" s="90"/>
      <c r="F210" s="90"/>
      <c r="G210" s="90"/>
      <c r="H210" s="90"/>
      <c r="I210" s="90"/>
    </row>
    <row r="211" spans="1:9">
      <c r="A211" s="190"/>
      <c r="B211" s="90"/>
      <c r="C211" s="90"/>
      <c r="D211" s="90"/>
      <c r="E211" s="90"/>
      <c r="F211" s="90"/>
      <c r="G211" s="90"/>
      <c r="H211" s="90"/>
      <c r="I211" s="90"/>
    </row>
    <row r="212" spans="1:9">
      <c r="A212" s="190"/>
      <c r="B212" s="90"/>
      <c r="C212" s="90"/>
      <c r="D212" s="90"/>
      <c r="E212" s="90"/>
      <c r="F212" s="90"/>
      <c r="G212" s="90"/>
      <c r="H212" s="90"/>
      <c r="I212" s="90"/>
    </row>
    <row r="213" spans="1:9">
      <c r="A213" s="190"/>
      <c r="B213" s="90"/>
      <c r="C213" s="90"/>
      <c r="D213" s="90"/>
      <c r="E213" s="90"/>
      <c r="F213" s="90"/>
      <c r="G213" s="90"/>
      <c r="H213" s="90"/>
      <c r="I213" s="90"/>
    </row>
    <row r="214" spans="1:9">
      <c r="A214" s="190"/>
      <c r="B214" s="90"/>
      <c r="C214" s="90"/>
      <c r="D214" s="90"/>
      <c r="E214" s="90"/>
      <c r="F214" s="90"/>
      <c r="G214" s="90"/>
      <c r="H214" s="90"/>
      <c r="I214" s="90"/>
    </row>
    <row r="215" spans="1:9">
      <c r="A215" s="190"/>
      <c r="B215" s="90"/>
      <c r="C215" s="90"/>
      <c r="D215" s="90"/>
      <c r="E215" s="90"/>
      <c r="F215" s="90"/>
      <c r="G215" s="90"/>
      <c r="H215" s="90"/>
      <c r="I215" s="90"/>
    </row>
    <row r="216" spans="1:9">
      <c r="A216" s="190"/>
      <c r="B216" s="90"/>
      <c r="C216" s="90"/>
      <c r="D216" s="90"/>
      <c r="E216" s="90"/>
      <c r="F216" s="90"/>
      <c r="G216" s="90"/>
      <c r="H216" s="90"/>
      <c r="I216" s="90"/>
    </row>
    <row r="217" spans="1:9">
      <c r="A217" s="190"/>
      <c r="B217" s="90"/>
      <c r="C217" s="90"/>
      <c r="D217" s="90"/>
      <c r="E217" s="90"/>
      <c r="F217" s="90"/>
      <c r="G217" s="90"/>
      <c r="H217" s="90"/>
      <c r="I217" s="90"/>
    </row>
    <row r="218" spans="1:9">
      <c r="A218" s="190"/>
      <c r="B218" s="90"/>
      <c r="C218" s="90"/>
      <c r="D218" s="90"/>
      <c r="E218" s="90"/>
      <c r="F218" s="90"/>
      <c r="G218" s="90"/>
      <c r="H218" s="90"/>
      <c r="I218" s="90"/>
    </row>
    <row r="219" spans="1:9">
      <c r="A219" s="190"/>
      <c r="B219" s="90"/>
      <c r="C219" s="90"/>
      <c r="D219" s="90"/>
      <c r="E219" s="90"/>
      <c r="F219" s="90"/>
      <c r="G219" s="90"/>
      <c r="H219" s="90"/>
      <c r="I219" s="90"/>
    </row>
    <row r="220" spans="1:9">
      <c r="A220" s="190"/>
      <c r="B220" s="90"/>
      <c r="C220" s="90"/>
      <c r="D220" s="90"/>
      <c r="E220" s="90"/>
      <c r="F220" s="90"/>
      <c r="G220" s="90"/>
      <c r="H220" s="90"/>
      <c r="I220" s="90"/>
    </row>
    <row r="221" spans="1:9">
      <c r="A221" s="190"/>
      <c r="B221" s="90"/>
      <c r="C221" s="90"/>
      <c r="D221" s="90"/>
      <c r="E221" s="90"/>
      <c r="F221" s="90"/>
      <c r="G221" s="90"/>
      <c r="H221" s="90"/>
      <c r="I221" s="90"/>
    </row>
    <row r="222" spans="1:9">
      <c r="A222" s="190"/>
      <c r="B222" s="90"/>
      <c r="C222" s="90"/>
      <c r="D222" s="90"/>
      <c r="E222" s="90"/>
      <c r="F222" s="90"/>
      <c r="G222" s="90"/>
      <c r="H222" s="90"/>
      <c r="I222" s="90"/>
    </row>
    <row r="223" spans="1:9">
      <c r="A223" s="190"/>
      <c r="B223" s="90"/>
      <c r="C223" s="90"/>
      <c r="D223" s="90"/>
      <c r="E223" s="90"/>
      <c r="F223" s="90"/>
      <c r="G223" s="90"/>
      <c r="H223" s="90"/>
      <c r="I223" s="90"/>
    </row>
    <row r="224" spans="1:9">
      <c r="A224" s="190"/>
      <c r="B224" s="90"/>
      <c r="C224" s="90"/>
      <c r="D224" s="90"/>
      <c r="E224" s="90"/>
      <c r="F224" s="90"/>
      <c r="G224" s="90"/>
      <c r="H224" s="90"/>
      <c r="I224" s="90"/>
    </row>
    <row r="225" spans="1:9">
      <c r="A225" s="190"/>
      <c r="B225" s="90"/>
      <c r="C225" s="90"/>
      <c r="D225" s="90"/>
      <c r="E225" s="90"/>
      <c r="F225" s="90"/>
      <c r="G225" s="90"/>
      <c r="H225" s="90"/>
      <c r="I225" s="90"/>
    </row>
    <row r="226" spans="1:9">
      <c r="A226" s="190"/>
      <c r="B226" s="90"/>
      <c r="C226" s="90"/>
      <c r="D226" s="90"/>
      <c r="E226" s="90"/>
      <c r="F226" s="90"/>
      <c r="G226" s="90"/>
      <c r="H226" s="90"/>
      <c r="I226" s="90"/>
    </row>
    <row r="227" spans="1:9">
      <c r="A227" s="190"/>
      <c r="B227" s="90"/>
      <c r="C227" s="90"/>
      <c r="D227" s="90"/>
      <c r="E227" s="90"/>
      <c r="F227" s="90"/>
      <c r="G227" s="90"/>
      <c r="H227" s="90"/>
      <c r="I227" s="90"/>
    </row>
    <row r="228" spans="1:9">
      <c r="A228" s="190"/>
      <c r="B228" s="90"/>
      <c r="C228" s="90"/>
      <c r="D228" s="90"/>
      <c r="E228" s="90"/>
      <c r="F228" s="90"/>
      <c r="G228" s="90"/>
      <c r="H228" s="90"/>
      <c r="I228" s="90"/>
    </row>
    <row r="229" spans="1:9">
      <c r="A229" s="190"/>
      <c r="B229" s="90"/>
      <c r="C229" s="90"/>
      <c r="D229" s="90"/>
      <c r="E229" s="90"/>
      <c r="F229" s="90"/>
      <c r="G229" s="90"/>
      <c r="H229" s="90"/>
      <c r="I229" s="90"/>
    </row>
    <row r="230" spans="1:9">
      <c r="A230" s="190"/>
      <c r="B230" s="90"/>
      <c r="C230" s="90"/>
      <c r="D230" s="90"/>
      <c r="E230" s="90"/>
      <c r="F230" s="90"/>
      <c r="G230" s="90"/>
      <c r="H230" s="90"/>
      <c r="I230" s="90"/>
    </row>
    <row r="231" spans="1:9">
      <c r="A231" s="190"/>
      <c r="B231" s="90"/>
      <c r="C231" s="90"/>
      <c r="D231" s="90"/>
      <c r="E231" s="90"/>
      <c r="F231" s="90"/>
      <c r="G231" s="90"/>
      <c r="H231" s="90"/>
      <c r="I231" s="90"/>
    </row>
    <row r="232" spans="1:9">
      <c r="A232" s="190"/>
      <c r="B232" s="90"/>
      <c r="C232" s="90"/>
      <c r="D232" s="90"/>
      <c r="E232" s="90"/>
      <c r="F232" s="90"/>
      <c r="G232" s="90"/>
      <c r="H232" s="90"/>
      <c r="I232" s="90"/>
    </row>
    <row r="233" spans="1:9">
      <c r="A233" s="190"/>
      <c r="B233" s="90"/>
      <c r="C233" s="90"/>
      <c r="D233" s="90"/>
      <c r="E233" s="90"/>
      <c r="F233" s="90"/>
      <c r="G233" s="90"/>
      <c r="H233" s="90"/>
      <c r="I233" s="90"/>
    </row>
    <row r="234" spans="1:9">
      <c r="A234" s="190"/>
      <c r="B234" s="90"/>
      <c r="C234" s="90"/>
      <c r="D234" s="90"/>
      <c r="E234" s="90"/>
      <c r="F234" s="90"/>
      <c r="G234" s="90"/>
      <c r="H234" s="90"/>
      <c r="I234" s="90"/>
    </row>
    <row r="235" spans="1:9">
      <c r="A235" s="190"/>
      <c r="B235" s="90"/>
      <c r="C235" s="90"/>
      <c r="D235" s="90"/>
      <c r="E235" s="90"/>
      <c r="F235" s="90"/>
      <c r="G235" s="90"/>
      <c r="H235" s="90"/>
      <c r="I235" s="90"/>
    </row>
    <row r="236" spans="1:9">
      <c r="A236" s="190"/>
      <c r="B236" s="90"/>
      <c r="C236" s="90"/>
      <c r="D236" s="90"/>
      <c r="E236" s="90"/>
      <c r="F236" s="90"/>
      <c r="G236" s="90"/>
      <c r="H236" s="90"/>
      <c r="I236" s="90"/>
    </row>
    <row r="237" spans="1:9">
      <c r="A237" s="190"/>
      <c r="B237" s="90"/>
      <c r="C237" s="90"/>
      <c r="D237" s="90"/>
      <c r="E237" s="90"/>
      <c r="F237" s="90"/>
      <c r="G237" s="90"/>
      <c r="H237" s="90"/>
      <c r="I237" s="90"/>
    </row>
    <row r="238" spans="1:9">
      <c r="A238" s="190"/>
      <c r="B238" s="90"/>
      <c r="C238" s="90"/>
      <c r="D238" s="90"/>
      <c r="E238" s="90"/>
      <c r="F238" s="90"/>
      <c r="G238" s="90"/>
      <c r="H238" s="90"/>
      <c r="I238" s="90"/>
    </row>
    <row r="239" spans="1:9">
      <c r="A239" s="190"/>
      <c r="B239" s="90"/>
      <c r="C239" s="90"/>
      <c r="D239" s="90"/>
      <c r="E239" s="90"/>
      <c r="F239" s="90"/>
      <c r="G239" s="90"/>
      <c r="H239" s="90"/>
      <c r="I239" s="90"/>
    </row>
    <row r="240" spans="1:9">
      <c r="A240" s="190"/>
      <c r="B240" s="90"/>
      <c r="C240" s="90"/>
      <c r="D240" s="90"/>
      <c r="E240" s="90"/>
      <c r="F240" s="90"/>
      <c r="G240" s="90"/>
      <c r="H240" s="90"/>
      <c r="I240" s="90"/>
    </row>
    <row r="241" spans="1:9">
      <c r="A241" s="190"/>
      <c r="B241" s="90"/>
      <c r="C241" s="90"/>
      <c r="D241" s="90"/>
      <c r="E241" s="90"/>
      <c r="F241" s="90"/>
      <c r="G241" s="90"/>
      <c r="H241" s="90"/>
      <c r="I241" s="90"/>
    </row>
    <row r="242" spans="1:9">
      <c r="A242" s="190"/>
      <c r="B242" s="90"/>
      <c r="C242" s="90"/>
      <c r="D242" s="90"/>
      <c r="E242" s="90"/>
      <c r="F242" s="90"/>
      <c r="G242" s="90"/>
      <c r="H242" s="90"/>
      <c r="I242" s="90"/>
    </row>
    <row r="243" spans="1:9">
      <c r="A243" s="190"/>
      <c r="B243" s="90"/>
      <c r="C243" s="90"/>
      <c r="D243" s="90"/>
      <c r="E243" s="90"/>
      <c r="F243" s="90"/>
      <c r="G243" s="90"/>
      <c r="H243" s="90"/>
      <c r="I243" s="90"/>
    </row>
    <row r="244" spans="1:9">
      <c r="A244" s="190"/>
      <c r="B244" s="90"/>
      <c r="C244" s="90"/>
      <c r="D244" s="90"/>
      <c r="E244" s="90"/>
      <c r="F244" s="90"/>
      <c r="G244" s="90"/>
      <c r="H244" s="90"/>
      <c r="I244" s="90"/>
    </row>
    <row r="245" spans="1:9">
      <c r="A245" s="190"/>
      <c r="B245" s="90"/>
      <c r="C245" s="90"/>
      <c r="D245" s="90"/>
      <c r="E245" s="90"/>
      <c r="F245" s="90"/>
      <c r="G245" s="90"/>
      <c r="H245" s="90"/>
      <c r="I245" s="90"/>
    </row>
    <row r="246" spans="1:9">
      <c r="A246" s="190"/>
      <c r="B246" s="90"/>
      <c r="C246" s="90"/>
      <c r="D246" s="90"/>
      <c r="E246" s="90"/>
      <c r="F246" s="90"/>
      <c r="G246" s="90"/>
      <c r="H246" s="90"/>
      <c r="I246" s="90"/>
    </row>
    <row r="247" spans="1:9">
      <c r="A247" s="190"/>
      <c r="B247" s="90"/>
      <c r="C247" s="90"/>
      <c r="D247" s="90"/>
      <c r="E247" s="90"/>
      <c r="F247" s="90"/>
      <c r="G247" s="90"/>
      <c r="H247" s="90"/>
      <c r="I247" s="90"/>
    </row>
    <row r="248" spans="1:9">
      <c r="A248" s="190"/>
      <c r="B248" s="90"/>
      <c r="C248" s="90"/>
      <c r="D248" s="90"/>
      <c r="E248" s="90"/>
      <c r="F248" s="90"/>
      <c r="G248" s="90"/>
      <c r="H248" s="90"/>
      <c r="I248" s="90"/>
    </row>
    <row r="249" spans="1:9">
      <c r="A249" s="190"/>
      <c r="B249" s="90"/>
      <c r="C249" s="90"/>
      <c r="D249" s="90"/>
      <c r="E249" s="90"/>
      <c r="F249" s="90"/>
      <c r="G249" s="90"/>
      <c r="H249" s="90"/>
      <c r="I249" s="90"/>
    </row>
    <row r="250" spans="1:9">
      <c r="A250" s="190"/>
      <c r="B250" s="90"/>
      <c r="C250" s="90"/>
      <c r="D250" s="90"/>
      <c r="E250" s="90"/>
      <c r="F250" s="90"/>
      <c r="G250" s="90"/>
      <c r="H250" s="90"/>
      <c r="I250" s="90"/>
    </row>
    <row r="251" spans="1:9">
      <c r="A251" s="190"/>
      <c r="B251" s="90"/>
      <c r="C251" s="90"/>
      <c r="D251" s="90"/>
      <c r="E251" s="90"/>
      <c r="F251" s="90"/>
      <c r="G251" s="90"/>
      <c r="H251" s="90"/>
      <c r="I251" s="90"/>
    </row>
    <row r="252" spans="1:9">
      <c r="A252" s="190"/>
      <c r="B252" s="90"/>
      <c r="C252" s="90"/>
      <c r="D252" s="90"/>
      <c r="E252" s="90"/>
      <c r="F252" s="90"/>
      <c r="G252" s="90"/>
      <c r="H252" s="90"/>
      <c r="I252" s="90"/>
    </row>
    <row r="253" spans="1:9">
      <c r="A253" s="190"/>
      <c r="B253" s="90"/>
      <c r="C253" s="90"/>
      <c r="D253" s="90"/>
      <c r="E253" s="90"/>
      <c r="F253" s="90"/>
      <c r="G253" s="90"/>
      <c r="H253" s="90"/>
      <c r="I253" s="90"/>
    </row>
    <row r="254" spans="1:9">
      <c r="A254" s="190"/>
      <c r="B254" s="90"/>
      <c r="C254" s="90"/>
      <c r="D254" s="90"/>
      <c r="E254" s="90"/>
      <c r="F254" s="90"/>
      <c r="G254" s="90"/>
      <c r="H254" s="90"/>
      <c r="I254" s="90"/>
    </row>
    <row r="255" spans="1:9">
      <c r="A255" s="190"/>
      <c r="B255" s="90"/>
      <c r="C255" s="90"/>
      <c r="D255" s="90"/>
      <c r="E255" s="90"/>
      <c r="F255" s="90"/>
      <c r="G255" s="90"/>
      <c r="H255" s="90"/>
      <c r="I255" s="90"/>
    </row>
    <row r="256" spans="1:9">
      <c r="A256" s="190"/>
      <c r="B256" s="90"/>
      <c r="C256" s="90"/>
      <c r="D256" s="90"/>
      <c r="E256" s="90"/>
      <c r="F256" s="90"/>
      <c r="G256" s="90"/>
      <c r="H256" s="90"/>
      <c r="I256" s="90"/>
    </row>
    <row r="257" spans="1:9">
      <c r="A257" s="190"/>
      <c r="B257" s="90"/>
      <c r="C257" s="90"/>
      <c r="D257" s="90"/>
      <c r="E257" s="90"/>
      <c r="F257" s="90"/>
      <c r="G257" s="90"/>
      <c r="H257" s="90"/>
      <c r="I257" s="90"/>
    </row>
    <row r="258" spans="1:9">
      <c r="A258" s="190"/>
      <c r="B258" s="90"/>
      <c r="C258" s="90"/>
      <c r="D258" s="90"/>
      <c r="E258" s="90"/>
      <c r="F258" s="90"/>
      <c r="G258" s="90"/>
      <c r="H258" s="90"/>
      <c r="I258" s="90"/>
    </row>
    <row r="259" spans="1:9">
      <c r="A259" s="190"/>
      <c r="B259" s="90"/>
      <c r="C259" s="90"/>
      <c r="D259" s="90"/>
      <c r="E259" s="90"/>
      <c r="F259" s="90"/>
      <c r="G259" s="90"/>
      <c r="H259" s="90"/>
      <c r="I259" s="90"/>
    </row>
    <row r="260" spans="1:9">
      <c r="A260" s="190"/>
      <c r="B260" s="90"/>
      <c r="C260" s="90"/>
      <c r="D260" s="90"/>
      <c r="E260" s="90"/>
      <c r="F260" s="90"/>
      <c r="G260" s="90"/>
      <c r="H260" s="90"/>
      <c r="I260" s="90"/>
    </row>
    <row r="261" spans="1:9">
      <c r="A261" s="190"/>
      <c r="B261" s="90"/>
      <c r="C261" s="90"/>
      <c r="D261" s="90"/>
      <c r="E261" s="90"/>
      <c r="F261" s="90"/>
      <c r="G261" s="90"/>
      <c r="H261" s="90"/>
      <c r="I261" s="90"/>
    </row>
    <row r="262" spans="1:9">
      <c r="A262" s="190"/>
      <c r="B262" s="90"/>
      <c r="C262" s="90"/>
      <c r="D262" s="90"/>
      <c r="E262" s="90"/>
      <c r="F262" s="90"/>
      <c r="G262" s="90"/>
      <c r="H262" s="90"/>
      <c r="I262" s="90"/>
    </row>
    <row r="263" spans="1:9">
      <c r="A263" s="190"/>
      <c r="B263" s="90"/>
      <c r="C263" s="90"/>
      <c r="D263" s="90"/>
      <c r="E263" s="90"/>
      <c r="F263" s="90"/>
      <c r="G263" s="90"/>
      <c r="H263" s="90"/>
      <c r="I263" s="90"/>
    </row>
    <row r="264" spans="1:9">
      <c r="A264" s="190"/>
      <c r="B264" s="90"/>
      <c r="C264" s="90"/>
      <c r="D264" s="90"/>
      <c r="E264" s="90"/>
      <c r="F264" s="90"/>
      <c r="G264" s="90"/>
      <c r="H264" s="90"/>
      <c r="I264" s="90"/>
    </row>
    <row r="265" spans="1:9">
      <c r="A265" s="190"/>
      <c r="B265" s="90"/>
      <c r="C265" s="90"/>
      <c r="D265" s="90"/>
      <c r="E265" s="90"/>
      <c r="F265" s="90"/>
      <c r="G265" s="90"/>
      <c r="H265" s="90"/>
      <c r="I265" s="90"/>
    </row>
    <row r="266" spans="1:9">
      <c r="A266" s="190"/>
      <c r="B266" s="90"/>
      <c r="C266" s="90"/>
      <c r="D266" s="90"/>
      <c r="E266" s="90"/>
      <c r="F266" s="90"/>
      <c r="G266" s="90"/>
      <c r="H266" s="90"/>
      <c r="I266" s="90"/>
    </row>
    <row r="267" spans="1:9">
      <c r="A267" s="190"/>
      <c r="B267" s="90"/>
      <c r="C267" s="90"/>
      <c r="D267" s="90"/>
      <c r="E267" s="90"/>
      <c r="F267" s="90"/>
      <c r="G267" s="90"/>
      <c r="H267" s="90"/>
      <c r="I267" s="90"/>
    </row>
    <row r="268" spans="1:9">
      <c r="A268" s="190"/>
      <c r="B268" s="90"/>
      <c r="C268" s="90"/>
      <c r="D268" s="90"/>
      <c r="E268" s="90"/>
      <c r="F268" s="90"/>
      <c r="G268" s="90"/>
      <c r="H268" s="90"/>
      <c r="I268" s="90"/>
    </row>
    <row r="269" spans="1:9">
      <c r="A269" s="190"/>
      <c r="B269" s="90"/>
      <c r="C269" s="90"/>
      <c r="D269" s="90"/>
      <c r="E269" s="90"/>
      <c r="F269" s="90"/>
      <c r="G269" s="90"/>
      <c r="H269" s="90"/>
      <c r="I269" s="90"/>
    </row>
    <row r="270" spans="1:9">
      <c r="A270" s="190"/>
      <c r="B270" s="90"/>
      <c r="C270" s="90"/>
      <c r="D270" s="90"/>
      <c r="E270" s="90"/>
      <c r="F270" s="90"/>
      <c r="G270" s="90"/>
      <c r="H270" s="90"/>
      <c r="I270" s="90"/>
    </row>
    <row r="271" spans="1:9">
      <c r="A271" s="190"/>
      <c r="B271" s="90"/>
      <c r="C271" s="90"/>
      <c r="D271" s="90"/>
      <c r="E271" s="90"/>
      <c r="F271" s="90"/>
      <c r="G271" s="90"/>
      <c r="H271" s="90"/>
      <c r="I271" s="90"/>
    </row>
    <row r="272" spans="1:9">
      <c r="A272" s="190"/>
      <c r="B272" s="90"/>
      <c r="C272" s="90"/>
      <c r="D272" s="90"/>
      <c r="E272" s="90"/>
      <c r="F272" s="90"/>
      <c r="G272" s="90"/>
      <c r="H272" s="90"/>
      <c r="I272" s="90"/>
    </row>
    <row r="273" spans="1:9">
      <c r="A273" s="190"/>
      <c r="B273" s="90"/>
      <c r="C273" s="90"/>
      <c r="D273" s="90"/>
      <c r="E273" s="90"/>
      <c r="F273" s="90"/>
      <c r="G273" s="90"/>
      <c r="H273" s="90"/>
      <c r="I273" s="90"/>
    </row>
    <row r="274" spans="1:9">
      <c r="A274" s="190"/>
      <c r="B274" s="90"/>
      <c r="C274" s="90"/>
      <c r="D274" s="90"/>
      <c r="E274" s="90"/>
      <c r="F274" s="90"/>
      <c r="G274" s="90"/>
      <c r="H274" s="90"/>
      <c r="I274" s="90"/>
    </row>
    <row r="275" spans="1:9">
      <c r="A275" s="190"/>
      <c r="B275" s="90"/>
      <c r="C275" s="90"/>
      <c r="D275" s="90"/>
      <c r="E275" s="90"/>
      <c r="F275" s="90"/>
      <c r="G275" s="90"/>
      <c r="H275" s="90"/>
      <c r="I275" s="90"/>
    </row>
    <row r="276" spans="1:9">
      <c r="A276" s="190"/>
      <c r="B276" s="90"/>
      <c r="C276" s="90"/>
      <c r="D276" s="90"/>
      <c r="E276" s="90"/>
      <c r="F276" s="90"/>
      <c r="G276" s="90"/>
      <c r="H276" s="90"/>
      <c r="I276" s="90"/>
    </row>
    <row r="277" spans="1:9">
      <c r="A277" s="190"/>
      <c r="B277" s="90"/>
      <c r="C277" s="90"/>
      <c r="D277" s="90"/>
      <c r="E277" s="90"/>
      <c r="F277" s="90"/>
      <c r="G277" s="90"/>
      <c r="H277" s="90"/>
      <c r="I277" s="90"/>
    </row>
    <row r="278" spans="1:9">
      <c r="A278" s="190"/>
      <c r="B278" s="90"/>
      <c r="C278" s="90"/>
      <c r="D278" s="90"/>
      <c r="E278" s="90"/>
      <c r="F278" s="90"/>
      <c r="G278" s="90"/>
      <c r="H278" s="90"/>
      <c r="I278" s="90"/>
    </row>
    <row r="279" spans="1:9">
      <c r="A279" s="190"/>
      <c r="B279" s="90"/>
      <c r="C279" s="90"/>
      <c r="D279" s="90"/>
      <c r="E279" s="90"/>
      <c r="F279" s="90"/>
      <c r="G279" s="90"/>
      <c r="H279" s="90"/>
      <c r="I279" s="90"/>
    </row>
    <row r="280" spans="1:9">
      <c r="A280" s="190"/>
      <c r="B280" s="90"/>
      <c r="C280" s="90"/>
      <c r="D280" s="90"/>
      <c r="E280" s="90"/>
      <c r="F280" s="90"/>
      <c r="G280" s="90"/>
      <c r="H280" s="90"/>
      <c r="I280" s="90"/>
    </row>
    <row r="281" spans="1:9">
      <c r="A281" s="190"/>
      <c r="B281" s="90"/>
      <c r="C281" s="90"/>
      <c r="D281" s="90"/>
      <c r="E281" s="90"/>
      <c r="F281" s="90"/>
      <c r="G281" s="90"/>
      <c r="H281" s="90"/>
      <c r="I281" s="90"/>
    </row>
    <row r="282" spans="1:9">
      <c r="A282" s="190"/>
      <c r="B282" s="90"/>
      <c r="C282" s="90"/>
      <c r="D282" s="90"/>
      <c r="E282" s="90"/>
      <c r="F282" s="90"/>
      <c r="G282" s="90"/>
      <c r="H282" s="90"/>
      <c r="I282" s="90"/>
    </row>
    <row r="283" spans="1:9">
      <c r="A283" s="190"/>
      <c r="B283" s="90"/>
      <c r="C283" s="90"/>
      <c r="D283" s="90"/>
      <c r="E283" s="90"/>
      <c r="F283" s="90"/>
      <c r="G283" s="90"/>
      <c r="H283" s="90"/>
      <c r="I283" s="90"/>
    </row>
    <row r="284" spans="1:9">
      <c r="A284" s="190"/>
      <c r="B284" s="90"/>
      <c r="C284" s="90"/>
      <c r="D284" s="90"/>
      <c r="E284" s="90"/>
      <c r="F284" s="90"/>
      <c r="G284" s="90"/>
      <c r="H284" s="90"/>
      <c r="I284" s="90"/>
    </row>
    <row r="285" spans="1:9">
      <c r="A285" s="190"/>
      <c r="B285" s="90"/>
      <c r="C285" s="90"/>
      <c r="D285" s="90"/>
      <c r="E285" s="90"/>
      <c r="F285" s="90"/>
      <c r="G285" s="90"/>
      <c r="H285" s="90"/>
      <c r="I285" s="90"/>
    </row>
    <row r="286" spans="1:9">
      <c r="A286" s="190"/>
      <c r="B286" s="90"/>
      <c r="C286" s="90"/>
      <c r="D286" s="90"/>
      <c r="E286" s="90"/>
      <c r="F286" s="90"/>
      <c r="G286" s="90"/>
      <c r="H286" s="90"/>
      <c r="I286" s="90"/>
    </row>
    <row r="287" spans="1:9">
      <c r="A287" s="190"/>
      <c r="B287" s="90"/>
      <c r="C287" s="90"/>
      <c r="D287" s="90"/>
      <c r="E287" s="90"/>
      <c r="F287" s="90"/>
      <c r="G287" s="90"/>
      <c r="H287" s="90"/>
      <c r="I287" s="90"/>
    </row>
    <row r="288" spans="1:9">
      <c r="A288" s="190"/>
      <c r="B288" s="90"/>
      <c r="C288" s="90"/>
      <c r="D288" s="90"/>
      <c r="E288" s="90"/>
      <c r="F288" s="90"/>
      <c r="G288" s="90"/>
      <c r="H288" s="90"/>
      <c r="I288" s="90"/>
    </row>
    <row r="289" spans="1:9">
      <c r="A289" s="190"/>
      <c r="B289" s="90"/>
      <c r="C289" s="90"/>
      <c r="D289" s="90"/>
      <c r="E289" s="90"/>
      <c r="F289" s="90"/>
      <c r="G289" s="90"/>
      <c r="H289" s="90"/>
      <c r="I289" s="90"/>
    </row>
    <row r="290" spans="1:9">
      <c r="A290" s="190"/>
      <c r="B290" s="90"/>
      <c r="C290" s="90"/>
      <c r="D290" s="90"/>
      <c r="E290" s="90"/>
      <c r="F290" s="90"/>
      <c r="G290" s="90"/>
      <c r="H290" s="90"/>
      <c r="I290" s="90"/>
    </row>
    <row r="291" spans="1:9">
      <c r="A291" s="190"/>
      <c r="B291" s="90"/>
      <c r="C291" s="90"/>
      <c r="D291" s="90"/>
      <c r="E291" s="90"/>
      <c r="F291" s="90"/>
      <c r="G291" s="90"/>
      <c r="H291" s="90"/>
      <c r="I291" s="90"/>
    </row>
    <row r="292" spans="1:9">
      <c r="A292" s="190"/>
      <c r="B292" s="90"/>
      <c r="C292" s="90"/>
      <c r="D292" s="90"/>
      <c r="E292" s="90"/>
      <c r="F292" s="90"/>
      <c r="G292" s="90"/>
      <c r="H292" s="90"/>
      <c r="I292" s="90"/>
    </row>
    <row r="293" spans="1:9">
      <c r="A293" s="190"/>
      <c r="B293" s="90"/>
      <c r="C293" s="90"/>
      <c r="D293" s="90"/>
      <c r="E293" s="90"/>
      <c r="F293" s="90"/>
      <c r="G293" s="90"/>
      <c r="H293" s="90"/>
      <c r="I293" s="90"/>
    </row>
    <row r="294" spans="1:9">
      <c r="A294" s="190"/>
      <c r="B294" s="90"/>
      <c r="C294" s="90"/>
      <c r="D294" s="90"/>
      <c r="E294" s="90"/>
      <c r="F294" s="90"/>
      <c r="G294" s="90"/>
      <c r="H294" s="90"/>
      <c r="I294" s="90"/>
    </row>
    <row r="295" spans="1:9">
      <c r="A295" s="190"/>
      <c r="B295" s="90"/>
      <c r="C295" s="90"/>
      <c r="D295" s="90"/>
      <c r="E295" s="90"/>
      <c r="F295" s="90"/>
      <c r="G295" s="90"/>
      <c r="H295" s="90"/>
      <c r="I295" s="90"/>
    </row>
    <row r="296" spans="1:9">
      <c r="A296" s="190"/>
      <c r="B296" s="90"/>
      <c r="C296" s="90"/>
      <c r="D296" s="90"/>
      <c r="E296" s="90"/>
      <c r="F296" s="90"/>
      <c r="G296" s="90"/>
      <c r="H296" s="90"/>
      <c r="I296" s="90"/>
    </row>
    <row r="297" spans="1:9">
      <c r="A297" s="190"/>
      <c r="B297" s="90"/>
      <c r="C297" s="90"/>
      <c r="D297" s="90"/>
      <c r="E297" s="90"/>
      <c r="F297" s="90"/>
      <c r="G297" s="90"/>
      <c r="H297" s="90"/>
      <c r="I297" s="90"/>
    </row>
    <row r="298" spans="1:9">
      <c r="A298" s="190"/>
      <c r="B298" s="90"/>
      <c r="C298" s="90"/>
      <c r="D298" s="90"/>
      <c r="E298" s="90"/>
      <c r="F298" s="90"/>
      <c r="G298" s="90"/>
      <c r="H298" s="90"/>
      <c r="I298" s="90"/>
    </row>
    <row r="299" spans="1:9">
      <c r="A299" s="190"/>
      <c r="B299" s="90"/>
      <c r="C299" s="90"/>
      <c r="D299" s="90"/>
      <c r="E299" s="90"/>
      <c r="F299" s="90"/>
      <c r="G299" s="90"/>
      <c r="H299" s="90"/>
      <c r="I299" s="90"/>
    </row>
    <row r="300" spans="1:9">
      <c r="A300" s="190"/>
      <c r="B300" s="90"/>
      <c r="C300" s="90"/>
      <c r="D300" s="90"/>
      <c r="E300" s="90"/>
      <c r="F300" s="90"/>
      <c r="G300" s="90"/>
      <c r="H300" s="90"/>
      <c r="I300" s="90"/>
    </row>
    <row r="301" spans="1:9">
      <c r="A301" s="190"/>
      <c r="B301" s="90"/>
      <c r="C301" s="90"/>
      <c r="D301" s="90"/>
      <c r="E301" s="90"/>
      <c r="F301" s="90"/>
      <c r="G301" s="90"/>
      <c r="H301" s="90"/>
      <c r="I301" s="90"/>
    </row>
    <row r="302" spans="1:9">
      <c r="A302" s="190"/>
      <c r="B302" s="90"/>
      <c r="C302" s="90"/>
      <c r="D302" s="90"/>
      <c r="E302" s="90"/>
      <c r="F302" s="90"/>
      <c r="G302" s="90"/>
      <c r="H302" s="90"/>
      <c r="I302" s="90"/>
    </row>
    <row r="303" spans="1:9">
      <c r="A303" s="190"/>
      <c r="B303" s="90"/>
      <c r="C303" s="90"/>
      <c r="D303" s="90"/>
      <c r="E303" s="90"/>
      <c r="F303" s="90"/>
      <c r="G303" s="90"/>
      <c r="H303" s="90"/>
      <c r="I303" s="90"/>
    </row>
    <row r="304" spans="1:9">
      <c r="A304" s="190"/>
      <c r="B304" s="90"/>
      <c r="C304" s="90"/>
      <c r="D304" s="90"/>
      <c r="E304" s="90"/>
      <c r="F304" s="90"/>
      <c r="G304" s="90"/>
      <c r="H304" s="90"/>
      <c r="I304" s="90"/>
    </row>
    <row r="305" spans="1:9">
      <c r="A305" s="190"/>
      <c r="B305" s="90"/>
      <c r="C305" s="90"/>
      <c r="D305" s="90"/>
      <c r="E305" s="90"/>
      <c r="F305" s="90"/>
      <c r="G305" s="90"/>
      <c r="H305" s="90"/>
      <c r="I305" s="90"/>
    </row>
    <row r="306" spans="1:9">
      <c r="A306" s="190"/>
      <c r="B306" s="90"/>
      <c r="C306" s="90"/>
      <c r="D306" s="90"/>
      <c r="E306" s="90"/>
      <c r="F306" s="90"/>
      <c r="G306" s="90"/>
      <c r="H306" s="90"/>
      <c r="I306" s="90"/>
    </row>
    <row r="307" spans="1:9">
      <c r="A307" s="190"/>
      <c r="B307" s="90"/>
      <c r="C307" s="90"/>
      <c r="D307" s="90"/>
      <c r="E307" s="90"/>
      <c r="F307" s="90"/>
      <c r="G307" s="90"/>
      <c r="H307" s="90"/>
      <c r="I307" s="90"/>
    </row>
    <row r="308" spans="1:9">
      <c r="A308" s="190"/>
      <c r="B308" s="90"/>
      <c r="C308" s="90"/>
      <c r="D308" s="90"/>
      <c r="E308" s="90"/>
      <c r="F308" s="90"/>
      <c r="G308" s="90"/>
      <c r="H308" s="90"/>
      <c r="I308" s="90"/>
    </row>
    <row r="309" spans="1:9">
      <c r="A309" s="190"/>
      <c r="B309" s="90"/>
      <c r="C309" s="90"/>
      <c r="D309" s="90"/>
      <c r="E309" s="90"/>
      <c r="F309" s="90"/>
      <c r="G309" s="90"/>
      <c r="H309" s="90"/>
      <c r="I309" s="90"/>
    </row>
    <row r="310" spans="1:9">
      <c r="A310" s="190"/>
      <c r="B310" s="90"/>
      <c r="C310" s="90"/>
      <c r="D310" s="90"/>
      <c r="E310" s="90"/>
      <c r="F310" s="90"/>
      <c r="G310" s="90"/>
      <c r="H310" s="90"/>
      <c r="I310" s="90"/>
    </row>
    <row r="311" spans="1:9">
      <c r="A311" s="190"/>
      <c r="B311" s="90"/>
      <c r="C311" s="90"/>
      <c r="D311" s="90"/>
      <c r="E311" s="90"/>
      <c r="F311" s="90"/>
      <c r="G311" s="90"/>
      <c r="H311" s="90"/>
      <c r="I311" s="90"/>
    </row>
    <row r="312" spans="1:9">
      <c r="A312" s="190"/>
      <c r="B312" s="90"/>
      <c r="C312" s="90"/>
      <c r="D312" s="90"/>
      <c r="E312" s="90"/>
      <c r="F312" s="90"/>
      <c r="G312" s="90"/>
      <c r="H312" s="90"/>
      <c r="I312" s="90"/>
    </row>
    <row r="313" spans="1:9">
      <c r="A313" s="190"/>
      <c r="B313" s="90"/>
      <c r="C313" s="90"/>
      <c r="D313" s="90"/>
      <c r="E313" s="90"/>
      <c r="F313" s="90"/>
      <c r="G313" s="90"/>
      <c r="H313" s="90"/>
      <c r="I313" s="90"/>
    </row>
    <row r="314" spans="1:9">
      <c r="A314" s="190"/>
      <c r="B314" s="90"/>
      <c r="C314" s="90"/>
      <c r="D314" s="90"/>
      <c r="E314" s="90"/>
      <c r="F314" s="90"/>
      <c r="G314" s="90"/>
      <c r="H314" s="90"/>
      <c r="I314" s="90"/>
    </row>
    <row r="315" spans="1:9">
      <c r="A315" s="190"/>
      <c r="B315" s="90"/>
      <c r="C315" s="90"/>
      <c r="D315" s="90"/>
      <c r="E315" s="90"/>
      <c r="F315" s="90"/>
      <c r="G315" s="90"/>
      <c r="H315" s="90"/>
      <c r="I315" s="90"/>
    </row>
    <row r="316" spans="1:9">
      <c r="A316" s="190"/>
      <c r="B316" s="90"/>
      <c r="C316" s="90"/>
      <c r="D316" s="90"/>
      <c r="E316" s="90"/>
      <c r="F316" s="90"/>
      <c r="G316" s="90"/>
      <c r="H316" s="90"/>
      <c r="I316" s="90"/>
    </row>
    <row r="317" spans="1:9">
      <c r="A317" s="190"/>
      <c r="B317" s="90"/>
      <c r="C317" s="90"/>
      <c r="D317" s="90"/>
      <c r="E317" s="90"/>
      <c r="F317" s="90"/>
      <c r="G317" s="90"/>
      <c r="H317" s="90"/>
      <c r="I317" s="90"/>
    </row>
    <row r="318" spans="1:9">
      <c r="A318" s="190"/>
      <c r="B318" s="90"/>
      <c r="C318" s="90"/>
      <c r="D318" s="90"/>
      <c r="E318" s="90"/>
      <c r="F318" s="90"/>
      <c r="G318" s="90"/>
      <c r="H318" s="90"/>
      <c r="I318" s="90"/>
    </row>
    <row r="319" spans="1:9">
      <c r="A319" s="190"/>
      <c r="B319" s="90"/>
      <c r="C319" s="90"/>
      <c r="D319" s="90"/>
      <c r="E319" s="90"/>
      <c r="F319" s="90"/>
      <c r="G319" s="90"/>
      <c r="H319" s="90"/>
      <c r="I319" s="90"/>
    </row>
    <row r="320" spans="1:9">
      <c r="A320" s="190"/>
      <c r="B320" s="90"/>
      <c r="C320" s="90"/>
      <c r="D320" s="90"/>
      <c r="E320" s="90"/>
      <c r="F320" s="90"/>
      <c r="G320" s="90"/>
      <c r="H320" s="90"/>
      <c r="I320" s="90"/>
    </row>
    <row r="321" spans="1:9">
      <c r="A321" s="190"/>
      <c r="B321" s="90"/>
      <c r="C321" s="90"/>
      <c r="D321" s="90"/>
      <c r="E321" s="90"/>
      <c r="F321" s="90"/>
      <c r="G321" s="90"/>
      <c r="H321" s="90"/>
      <c r="I321" s="90"/>
    </row>
    <row r="322" spans="1:9">
      <c r="A322" s="190"/>
      <c r="B322" s="90"/>
      <c r="C322" s="90"/>
      <c r="D322" s="90"/>
      <c r="E322" s="90"/>
      <c r="F322" s="90"/>
      <c r="G322" s="90"/>
      <c r="H322" s="90"/>
      <c r="I322" s="90"/>
    </row>
    <row r="323" spans="1:9">
      <c r="A323" s="190"/>
      <c r="B323" s="90"/>
      <c r="C323" s="90"/>
      <c r="D323" s="90"/>
      <c r="E323" s="90"/>
      <c r="F323" s="90"/>
      <c r="G323" s="90"/>
      <c r="H323" s="90"/>
      <c r="I323" s="90"/>
    </row>
    <row r="324" spans="1:9">
      <c r="A324" s="190"/>
      <c r="B324" s="90"/>
      <c r="C324" s="90"/>
      <c r="D324" s="90"/>
      <c r="E324" s="90"/>
      <c r="F324" s="90"/>
      <c r="G324" s="90"/>
      <c r="H324" s="90"/>
      <c r="I324" s="90"/>
    </row>
    <row r="325" spans="1:9">
      <c r="A325" s="190"/>
      <c r="B325" s="90"/>
      <c r="C325" s="90"/>
      <c r="D325" s="90"/>
      <c r="E325" s="90"/>
      <c r="F325" s="90"/>
      <c r="G325" s="90"/>
      <c r="H325" s="90"/>
      <c r="I325" s="90"/>
    </row>
    <row r="326" spans="1:9">
      <c r="A326" s="190"/>
      <c r="B326" s="90"/>
      <c r="C326" s="90"/>
      <c r="D326" s="90"/>
      <c r="E326" s="90"/>
      <c r="F326" s="90"/>
      <c r="G326" s="90"/>
      <c r="H326" s="90"/>
      <c r="I326" s="90"/>
    </row>
    <row r="327" spans="1:9">
      <c r="A327" s="190"/>
      <c r="B327" s="90"/>
      <c r="C327" s="90"/>
      <c r="D327" s="90"/>
      <c r="E327" s="90"/>
      <c r="F327" s="90"/>
      <c r="G327" s="90"/>
      <c r="H327" s="90"/>
      <c r="I327" s="90"/>
    </row>
    <row r="328" spans="1:9">
      <c r="A328" s="190"/>
      <c r="B328" s="90"/>
      <c r="C328" s="90"/>
      <c r="D328" s="90"/>
      <c r="E328" s="90"/>
      <c r="F328" s="90"/>
      <c r="G328" s="90"/>
      <c r="H328" s="90"/>
      <c r="I328" s="90"/>
    </row>
    <row r="329" spans="1:9">
      <c r="A329" s="190"/>
      <c r="B329" s="90"/>
      <c r="C329" s="90"/>
      <c r="D329" s="90"/>
      <c r="E329" s="90"/>
      <c r="F329" s="90"/>
      <c r="G329" s="90"/>
      <c r="H329" s="90"/>
      <c r="I329" s="90"/>
    </row>
    <row r="330" spans="1:9">
      <c r="A330" s="190"/>
      <c r="B330" s="90"/>
      <c r="C330" s="90"/>
      <c r="D330" s="90"/>
      <c r="E330" s="90"/>
      <c r="F330" s="90"/>
      <c r="G330" s="90"/>
      <c r="H330" s="90"/>
      <c r="I330" s="90"/>
    </row>
    <row r="331" spans="1:9">
      <c r="A331" s="190"/>
      <c r="B331" s="90"/>
      <c r="C331" s="90"/>
      <c r="D331" s="90"/>
      <c r="E331" s="90"/>
      <c r="F331" s="90"/>
      <c r="G331" s="90"/>
      <c r="H331" s="90"/>
      <c r="I331" s="90"/>
    </row>
    <row r="332" spans="1:9">
      <c r="A332" s="190"/>
      <c r="B332" s="90"/>
      <c r="C332" s="90"/>
      <c r="D332" s="90"/>
      <c r="E332" s="90"/>
      <c r="F332" s="90"/>
      <c r="G332" s="90"/>
      <c r="H332" s="90"/>
      <c r="I332" s="90"/>
    </row>
    <row r="333" spans="1:9">
      <c r="A333" s="190"/>
      <c r="B333" s="90"/>
      <c r="C333" s="90"/>
      <c r="D333" s="90"/>
      <c r="E333" s="90"/>
      <c r="F333" s="90"/>
      <c r="G333" s="90"/>
      <c r="H333" s="90"/>
      <c r="I333" s="90"/>
    </row>
    <row r="334" spans="1:9">
      <c r="A334" s="190"/>
      <c r="B334" s="90"/>
      <c r="C334" s="90"/>
      <c r="D334" s="90"/>
      <c r="E334" s="90"/>
      <c r="F334" s="90"/>
      <c r="G334" s="90"/>
      <c r="H334" s="90"/>
      <c r="I334" s="90"/>
    </row>
    <row r="335" spans="1:9">
      <c r="A335" s="190"/>
      <c r="B335" s="90"/>
      <c r="C335" s="90"/>
      <c r="D335" s="90"/>
      <c r="E335" s="90"/>
      <c r="F335" s="90"/>
      <c r="G335" s="90"/>
      <c r="H335" s="90"/>
      <c r="I335" s="90"/>
    </row>
    <row r="336" spans="1:9">
      <c r="A336" s="190"/>
      <c r="B336" s="90"/>
      <c r="C336" s="90"/>
      <c r="D336" s="90"/>
      <c r="E336" s="90"/>
      <c r="F336" s="90"/>
      <c r="G336" s="90"/>
      <c r="H336" s="90"/>
      <c r="I336" s="90"/>
    </row>
    <row r="337" spans="1:9">
      <c r="A337" s="190"/>
      <c r="B337" s="90"/>
      <c r="C337" s="90"/>
      <c r="D337" s="90"/>
      <c r="E337" s="90"/>
      <c r="F337" s="90"/>
      <c r="G337" s="90"/>
      <c r="H337" s="90"/>
      <c r="I337" s="90"/>
    </row>
    <row r="338" spans="1:9">
      <c r="A338" s="190"/>
      <c r="B338" s="90"/>
      <c r="C338" s="90"/>
      <c r="D338" s="90"/>
      <c r="E338" s="90"/>
      <c r="F338" s="90"/>
      <c r="G338" s="90"/>
      <c r="H338" s="90"/>
      <c r="I338" s="90"/>
    </row>
    <row r="339" spans="1:9">
      <c r="A339" s="190"/>
      <c r="B339" s="90"/>
      <c r="C339" s="90"/>
      <c r="D339" s="90"/>
      <c r="E339" s="90"/>
      <c r="F339" s="90"/>
      <c r="G339" s="90"/>
      <c r="H339" s="90"/>
      <c r="I339" s="90"/>
    </row>
    <row r="340" spans="1:9">
      <c r="A340" s="190"/>
      <c r="B340" s="90"/>
      <c r="C340" s="90"/>
      <c r="D340" s="90"/>
      <c r="E340" s="90"/>
      <c r="F340" s="90"/>
      <c r="G340" s="90"/>
      <c r="H340" s="90"/>
      <c r="I340" s="90"/>
    </row>
    <row r="341" spans="1:9">
      <c r="A341" s="190"/>
      <c r="B341" s="90"/>
      <c r="C341" s="90"/>
      <c r="D341" s="90"/>
      <c r="E341" s="90"/>
      <c r="F341" s="90"/>
      <c r="G341" s="90"/>
      <c r="H341" s="90"/>
      <c r="I341" s="90"/>
    </row>
    <row r="342" spans="1:9">
      <c r="A342" s="190"/>
      <c r="B342" s="90"/>
      <c r="C342" s="90"/>
      <c r="D342" s="90"/>
      <c r="E342" s="90"/>
      <c r="F342" s="90"/>
      <c r="G342" s="90"/>
      <c r="H342" s="90"/>
      <c r="I342" s="90"/>
    </row>
    <row r="343" spans="1:9">
      <c r="A343" s="190"/>
      <c r="B343" s="90"/>
      <c r="C343" s="90"/>
      <c r="D343" s="90"/>
      <c r="E343" s="90"/>
      <c r="F343" s="90"/>
      <c r="G343" s="90"/>
      <c r="H343" s="90"/>
      <c r="I343" s="90"/>
    </row>
    <row r="344" spans="1:9">
      <c r="A344" s="190"/>
      <c r="B344" s="90"/>
      <c r="C344" s="90"/>
      <c r="D344" s="90"/>
      <c r="E344" s="90"/>
      <c r="F344" s="90"/>
      <c r="G344" s="90"/>
      <c r="H344" s="90"/>
      <c r="I344" s="90"/>
    </row>
    <row r="345" spans="1:9">
      <c r="A345" s="190"/>
      <c r="B345" s="90"/>
      <c r="C345" s="90"/>
      <c r="D345" s="90"/>
      <c r="E345" s="90"/>
      <c r="F345" s="90"/>
      <c r="G345" s="90"/>
      <c r="H345" s="90"/>
      <c r="I345" s="90"/>
    </row>
    <row r="346" spans="1:9">
      <c r="A346" s="190"/>
      <c r="B346" s="90"/>
      <c r="C346" s="90"/>
      <c r="D346" s="90"/>
      <c r="E346" s="90"/>
      <c r="F346" s="90"/>
      <c r="G346" s="90"/>
      <c r="H346" s="90"/>
      <c r="I346" s="90"/>
    </row>
    <row r="347" spans="1:9">
      <c r="A347" s="190"/>
      <c r="B347" s="90"/>
      <c r="C347" s="90"/>
      <c r="D347" s="90"/>
      <c r="E347" s="90"/>
      <c r="F347" s="90"/>
      <c r="G347" s="90"/>
      <c r="H347" s="90"/>
      <c r="I347" s="90"/>
    </row>
    <row r="348" spans="1:9">
      <c r="A348" s="190"/>
      <c r="B348" s="90"/>
      <c r="C348" s="90"/>
      <c r="D348" s="90"/>
      <c r="E348" s="90"/>
      <c r="F348" s="90"/>
      <c r="G348" s="90"/>
      <c r="H348" s="90"/>
      <c r="I348" s="90"/>
    </row>
    <row r="349" spans="1:9">
      <c r="A349" s="190"/>
      <c r="B349" s="90"/>
      <c r="C349" s="90"/>
      <c r="D349" s="90"/>
      <c r="E349" s="90"/>
      <c r="F349" s="90"/>
      <c r="G349" s="90"/>
      <c r="H349" s="90"/>
      <c r="I349" s="90"/>
    </row>
    <row r="350" spans="1:9">
      <c r="A350" s="190"/>
      <c r="B350" s="90"/>
      <c r="C350" s="90"/>
      <c r="D350" s="90"/>
      <c r="E350" s="90"/>
      <c r="F350" s="90"/>
      <c r="G350" s="90"/>
      <c r="H350" s="90"/>
      <c r="I350" s="90"/>
    </row>
    <row r="351" spans="1:9">
      <c r="A351" s="190"/>
      <c r="B351" s="90"/>
      <c r="C351" s="90"/>
      <c r="D351" s="90"/>
      <c r="E351" s="90"/>
      <c r="F351" s="90"/>
      <c r="G351" s="90"/>
      <c r="H351" s="90"/>
      <c r="I351" s="90"/>
    </row>
    <row r="352" spans="1:9">
      <c r="A352" s="190"/>
      <c r="B352" s="90"/>
      <c r="C352" s="90"/>
      <c r="D352" s="90"/>
      <c r="E352" s="90"/>
      <c r="F352" s="90"/>
      <c r="G352" s="90"/>
      <c r="H352" s="90"/>
      <c r="I352" s="90"/>
    </row>
    <row r="353" spans="1:9">
      <c r="A353" s="190"/>
      <c r="B353" s="90"/>
      <c r="C353" s="90"/>
      <c r="D353" s="90"/>
      <c r="E353" s="90"/>
      <c r="F353" s="90"/>
      <c r="G353" s="90"/>
      <c r="H353" s="90"/>
      <c r="I353" s="90"/>
    </row>
    <row r="354" spans="1:9">
      <c r="A354" s="190"/>
      <c r="B354" s="90"/>
      <c r="C354" s="90"/>
      <c r="D354" s="90"/>
      <c r="E354" s="90"/>
      <c r="F354" s="90"/>
      <c r="G354" s="90"/>
      <c r="H354" s="90"/>
      <c r="I354" s="90"/>
    </row>
    <row r="355" spans="1:9">
      <c r="A355" s="190"/>
      <c r="B355" s="90"/>
      <c r="C355" s="90"/>
      <c r="D355" s="90"/>
      <c r="E355" s="90"/>
      <c r="F355" s="90"/>
      <c r="G355" s="90"/>
      <c r="H355" s="90"/>
      <c r="I355" s="90"/>
    </row>
    <row r="356" spans="1:9">
      <c r="A356" s="190"/>
      <c r="B356" s="90"/>
      <c r="C356" s="90"/>
      <c r="D356" s="90"/>
      <c r="E356" s="90"/>
      <c r="F356" s="90"/>
      <c r="G356" s="90"/>
      <c r="H356" s="90"/>
      <c r="I356" s="90"/>
    </row>
    <row r="357" spans="1:9">
      <c r="A357" s="190"/>
      <c r="B357" s="90"/>
      <c r="C357" s="90"/>
      <c r="D357" s="90"/>
      <c r="E357" s="90"/>
      <c r="F357" s="90"/>
      <c r="G357" s="90"/>
      <c r="H357" s="90"/>
      <c r="I357" s="90"/>
    </row>
    <row r="358" spans="1:9">
      <c r="A358" s="190"/>
      <c r="B358" s="90"/>
      <c r="C358" s="90"/>
      <c r="D358" s="90"/>
      <c r="E358" s="90"/>
      <c r="F358" s="90"/>
      <c r="G358" s="90"/>
      <c r="H358" s="90"/>
      <c r="I358" s="90"/>
    </row>
    <row r="359" spans="1:9">
      <c r="A359" s="190"/>
      <c r="B359" s="90"/>
      <c r="C359" s="90"/>
      <c r="D359" s="90"/>
      <c r="E359" s="90"/>
      <c r="F359" s="90"/>
      <c r="G359" s="90"/>
      <c r="H359" s="90"/>
      <c r="I359" s="90"/>
    </row>
    <row r="360" spans="1:9">
      <c r="A360" s="190"/>
      <c r="B360" s="90"/>
      <c r="C360" s="90"/>
      <c r="D360" s="90"/>
      <c r="E360" s="90"/>
      <c r="F360" s="90"/>
      <c r="G360" s="90"/>
      <c r="H360" s="90"/>
      <c r="I360" s="90"/>
    </row>
    <row r="361" spans="1:9">
      <c r="A361" s="190"/>
      <c r="B361" s="90"/>
      <c r="C361" s="90"/>
      <c r="D361" s="90"/>
      <c r="E361" s="90"/>
      <c r="F361" s="90"/>
      <c r="G361" s="90"/>
      <c r="H361" s="90"/>
      <c r="I361" s="90"/>
    </row>
    <row r="362" spans="1:9">
      <c r="A362" s="190"/>
      <c r="B362" s="90"/>
      <c r="C362" s="90"/>
      <c r="D362" s="90"/>
      <c r="E362" s="90"/>
      <c r="F362" s="90"/>
      <c r="G362" s="90"/>
      <c r="H362" s="90"/>
      <c r="I362" s="90"/>
    </row>
    <row r="363" spans="1:9">
      <c r="A363" s="190"/>
      <c r="B363" s="90"/>
      <c r="C363" s="90"/>
      <c r="D363" s="90"/>
      <c r="E363" s="90"/>
      <c r="F363" s="90"/>
      <c r="G363" s="90"/>
      <c r="H363" s="90"/>
      <c r="I363" s="90"/>
    </row>
    <row r="364" spans="1:9">
      <c r="A364" s="190"/>
      <c r="B364" s="90"/>
      <c r="C364" s="90"/>
      <c r="D364" s="90"/>
      <c r="E364" s="90"/>
      <c r="F364" s="90"/>
      <c r="G364" s="90"/>
      <c r="H364" s="90"/>
      <c r="I364" s="90"/>
    </row>
    <row r="365" spans="1:9">
      <c r="A365" s="190"/>
      <c r="B365" s="90"/>
      <c r="C365" s="90"/>
      <c r="D365" s="90"/>
      <c r="E365" s="90"/>
      <c r="F365" s="90"/>
      <c r="G365" s="90"/>
      <c r="H365" s="90"/>
      <c r="I365" s="90"/>
    </row>
    <row r="366" spans="1:9">
      <c r="A366" s="190"/>
      <c r="B366" s="90"/>
      <c r="C366" s="90"/>
      <c r="D366" s="90"/>
      <c r="E366" s="90"/>
      <c r="F366" s="90"/>
      <c r="G366" s="90"/>
      <c r="H366" s="90"/>
      <c r="I366" s="90"/>
    </row>
    <row r="367" spans="1:9">
      <c r="A367" s="190"/>
      <c r="B367" s="90"/>
      <c r="C367" s="90"/>
      <c r="D367" s="90"/>
      <c r="E367" s="90"/>
      <c r="F367" s="90"/>
      <c r="G367" s="90"/>
      <c r="H367" s="90"/>
      <c r="I367" s="90"/>
    </row>
    <row r="368" spans="1:9">
      <c r="A368" s="190"/>
      <c r="B368" s="90"/>
      <c r="C368" s="90"/>
      <c r="D368" s="90"/>
      <c r="E368" s="90"/>
      <c r="F368" s="90"/>
      <c r="G368" s="90"/>
      <c r="H368" s="90"/>
      <c r="I368" s="90"/>
    </row>
    <row r="369" spans="1:9">
      <c r="A369" s="190"/>
      <c r="B369" s="90"/>
      <c r="C369" s="90"/>
      <c r="D369" s="90"/>
      <c r="E369" s="90"/>
      <c r="F369" s="90"/>
      <c r="G369" s="90"/>
      <c r="H369" s="90"/>
      <c r="I369" s="90"/>
    </row>
    <row r="370" spans="1:9">
      <c r="A370" s="190"/>
      <c r="B370" s="90"/>
      <c r="C370" s="90"/>
      <c r="D370" s="90"/>
      <c r="E370" s="90"/>
      <c r="F370" s="90"/>
      <c r="G370" s="90"/>
      <c r="H370" s="90"/>
      <c r="I370" s="90"/>
    </row>
    <row r="371" spans="1:9">
      <c r="A371" s="190"/>
      <c r="B371" s="90"/>
      <c r="C371" s="90"/>
      <c r="D371" s="90"/>
      <c r="E371" s="90"/>
      <c r="F371" s="90"/>
      <c r="G371" s="90"/>
      <c r="H371" s="90"/>
      <c r="I371" s="90"/>
    </row>
    <row r="372" spans="1:9">
      <c r="A372" s="190"/>
      <c r="B372" s="90"/>
      <c r="C372" s="90"/>
      <c r="D372" s="90"/>
      <c r="E372" s="90"/>
      <c r="F372" s="90"/>
      <c r="G372" s="90"/>
      <c r="H372" s="90"/>
      <c r="I372" s="90"/>
    </row>
    <row r="373" spans="1:9">
      <c r="A373" s="190"/>
      <c r="B373" s="90"/>
      <c r="C373" s="90"/>
      <c r="D373" s="90"/>
      <c r="E373" s="90"/>
      <c r="F373" s="90"/>
      <c r="G373" s="90"/>
      <c r="H373" s="90"/>
      <c r="I373" s="90"/>
    </row>
    <row r="374" spans="1:9">
      <c r="A374" s="190"/>
      <c r="B374" s="90"/>
      <c r="C374" s="90"/>
      <c r="D374" s="90"/>
      <c r="E374" s="90"/>
      <c r="F374" s="90"/>
      <c r="G374" s="90"/>
      <c r="H374" s="90"/>
      <c r="I374" s="90"/>
    </row>
    <row r="375" spans="1:9">
      <c r="A375" s="190"/>
      <c r="B375" s="90"/>
      <c r="C375" s="90"/>
      <c r="D375" s="90"/>
      <c r="E375" s="90"/>
      <c r="F375" s="90"/>
      <c r="G375" s="90"/>
      <c r="H375" s="90"/>
      <c r="I375" s="90"/>
    </row>
    <row r="376" spans="1:9">
      <c r="A376" s="190"/>
      <c r="B376" s="90"/>
      <c r="C376" s="90"/>
      <c r="D376" s="90"/>
      <c r="E376" s="90"/>
      <c r="F376" s="90"/>
      <c r="G376" s="90"/>
      <c r="H376" s="90"/>
      <c r="I376" s="90"/>
    </row>
    <row r="377" spans="1:9">
      <c r="A377" s="190"/>
      <c r="B377" s="90"/>
      <c r="C377" s="90"/>
      <c r="D377" s="90"/>
      <c r="E377" s="90"/>
      <c r="F377" s="90"/>
      <c r="G377" s="90"/>
      <c r="H377" s="90"/>
      <c r="I377" s="90"/>
    </row>
    <row r="378" spans="1:9">
      <c r="A378" s="190"/>
      <c r="B378" s="90"/>
      <c r="C378" s="90"/>
      <c r="D378" s="90"/>
      <c r="E378" s="90"/>
      <c r="F378" s="90"/>
      <c r="G378" s="90"/>
      <c r="H378" s="90"/>
      <c r="I378" s="90"/>
    </row>
    <row r="379" spans="1:9">
      <c r="A379" s="190"/>
      <c r="B379" s="90"/>
      <c r="C379" s="90"/>
      <c r="D379" s="90"/>
      <c r="E379" s="90"/>
      <c r="F379" s="90"/>
      <c r="G379" s="90"/>
      <c r="H379" s="90"/>
      <c r="I379" s="90"/>
    </row>
    <row r="380" spans="1:9">
      <c r="A380" s="190"/>
      <c r="B380" s="90"/>
      <c r="C380" s="90"/>
      <c r="D380" s="90"/>
      <c r="E380" s="90"/>
      <c r="F380" s="90"/>
      <c r="G380" s="90"/>
      <c r="H380" s="90"/>
      <c r="I380" s="90"/>
    </row>
  </sheetData>
  <mergeCells count="18">
    <mergeCell ref="A45:C45"/>
    <mergeCell ref="A46:C46"/>
    <mergeCell ref="A32:E32"/>
    <mergeCell ref="A19:E19"/>
    <mergeCell ref="A6:E6"/>
    <mergeCell ref="A1:I1"/>
    <mergeCell ref="F19:I19"/>
    <mergeCell ref="F32:I32"/>
    <mergeCell ref="A2:A4"/>
    <mergeCell ref="B2:B4"/>
    <mergeCell ref="C2:C4"/>
    <mergeCell ref="D2:D4"/>
    <mergeCell ref="E2:E4"/>
    <mergeCell ref="F2:F4"/>
    <mergeCell ref="G2:G4"/>
    <mergeCell ref="H2:H4"/>
    <mergeCell ref="I2:I4"/>
    <mergeCell ref="F6:I6"/>
  </mergeCells>
  <pageMargins left="0.2" right="0.2" top="0.75" bottom="0.75" header="0.3" footer="0.3"/>
  <pageSetup orientation="portrait" r:id="rId1"/>
</worksheet>
</file>

<file path=xl/worksheets/sheet39.xml><?xml version="1.0" encoding="utf-8"?>
<worksheet xmlns="http://schemas.openxmlformats.org/spreadsheetml/2006/main" xmlns:r="http://schemas.openxmlformats.org/officeDocument/2006/relationships">
  <sheetPr>
    <tabColor theme="6"/>
  </sheetPr>
  <dimension ref="A1:XEU97"/>
  <sheetViews>
    <sheetView workbookViewId="0">
      <pane ySplit="4" topLeftCell="A56" activePane="bottomLeft" state="frozen"/>
      <selection activeCell="K24" sqref="K24"/>
      <selection pane="bottomLeft" activeCell="J65" sqref="J65"/>
    </sheetView>
  </sheetViews>
  <sheetFormatPr defaultRowHeight="12.75"/>
  <cols>
    <col min="1" max="1" width="10.5" customWidth="1"/>
    <col min="2" max="2" width="11.1640625" customWidth="1"/>
    <col min="3" max="3" width="12.83203125" customWidth="1"/>
    <col min="4" max="4" width="13" customWidth="1"/>
    <col min="5" max="5" width="15.1640625" customWidth="1"/>
    <col min="6" max="6" width="16.33203125" customWidth="1"/>
    <col min="8" max="8" width="10" bestFit="1" customWidth="1"/>
    <col min="253" max="253" width="18.6640625" customWidth="1"/>
    <col min="254" max="254" width="17.5" customWidth="1"/>
    <col min="255" max="255" width="18.6640625" customWidth="1"/>
    <col min="256" max="256" width="20.6640625" customWidth="1"/>
    <col min="257" max="257" width="33.5" customWidth="1"/>
    <col min="258" max="258" width="28.83203125" customWidth="1"/>
    <col min="509" max="509" width="18.6640625" customWidth="1"/>
    <col min="510" max="510" width="17.5" customWidth="1"/>
    <col min="511" max="511" width="18.6640625" customWidth="1"/>
    <col min="512" max="512" width="20.6640625" customWidth="1"/>
    <col min="513" max="513" width="33.5" customWidth="1"/>
    <col min="514" max="514" width="28.83203125" customWidth="1"/>
    <col min="765" max="765" width="18.6640625" customWidth="1"/>
    <col min="766" max="766" width="17.5" customWidth="1"/>
    <col min="767" max="767" width="18.6640625" customWidth="1"/>
    <col min="768" max="768" width="20.6640625" customWidth="1"/>
    <col min="769" max="769" width="33.5" customWidth="1"/>
    <col min="770" max="770" width="28.83203125" customWidth="1"/>
    <col min="1021" max="1021" width="18.6640625" customWidth="1"/>
    <col min="1022" max="1022" width="17.5" customWidth="1"/>
    <col min="1023" max="1023" width="18.6640625" customWidth="1"/>
    <col min="1024" max="1024" width="20.6640625" customWidth="1"/>
    <col min="1025" max="1025" width="33.5" customWidth="1"/>
    <col min="1026" max="1026" width="28.83203125" customWidth="1"/>
    <col min="1277" max="1277" width="18.6640625" customWidth="1"/>
    <col min="1278" max="1278" width="17.5" customWidth="1"/>
    <col min="1279" max="1279" width="18.6640625" customWidth="1"/>
    <col min="1280" max="1280" width="20.6640625" customWidth="1"/>
    <col min="1281" max="1281" width="33.5" customWidth="1"/>
    <col min="1282" max="1282" width="28.83203125" customWidth="1"/>
    <col min="1533" max="1533" width="18.6640625" customWidth="1"/>
    <col min="1534" max="1534" width="17.5" customWidth="1"/>
    <col min="1535" max="1535" width="18.6640625" customWidth="1"/>
    <col min="1536" max="1536" width="20.6640625" customWidth="1"/>
    <col min="1537" max="1537" width="33.5" customWidth="1"/>
    <col min="1538" max="1538" width="28.83203125" customWidth="1"/>
    <col min="1789" max="1789" width="18.6640625" customWidth="1"/>
    <col min="1790" max="1790" width="17.5" customWidth="1"/>
    <col min="1791" max="1791" width="18.6640625" customWidth="1"/>
    <col min="1792" max="1792" width="20.6640625" customWidth="1"/>
    <col min="1793" max="1793" width="33.5" customWidth="1"/>
    <col min="1794" max="1794" width="28.83203125" customWidth="1"/>
    <col min="2045" max="2045" width="18.6640625" customWidth="1"/>
    <col min="2046" max="2046" width="17.5" customWidth="1"/>
    <col min="2047" max="2047" width="18.6640625" customWidth="1"/>
    <col min="2048" max="2048" width="20.6640625" customWidth="1"/>
    <col min="2049" max="2049" width="33.5" customWidth="1"/>
    <col min="2050" max="2050" width="28.83203125" customWidth="1"/>
    <col min="2301" max="2301" width="18.6640625" customWidth="1"/>
    <col min="2302" max="2302" width="17.5" customWidth="1"/>
    <col min="2303" max="2303" width="18.6640625" customWidth="1"/>
    <col min="2304" max="2304" width="20.6640625" customWidth="1"/>
    <col min="2305" max="2305" width="33.5" customWidth="1"/>
    <col min="2306" max="2306" width="28.83203125" customWidth="1"/>
    <col min="2557" max="2557" width="18.6640625" customWidth="1"/>
    <col min="2558" max="2558" width="17.5" customWidth="1"/>
    <col min="2559" max="2559" width="18.6640625" customWidth="1"/>
    <col min="2560" max="2560" width="20.6640625" customWidth="1"/>
    <col min="2561" max="2561" width="33.5" customWidth="1"/>
    <col min="2562" max="2562" width="28.83203125" customWidth="1"/>
    <col min="2813" max="2813" width="18.6640625" customWidth="1"/>
    <col min="2814" max="2814" width="17.5" customWidth="1"/>
    <col min="2815" max="2815" width="18.6640625" customWidth="1"/>
    <col min="2816" max="2816" width="20.6640625" customWidth="1"/>
    <col min="2817" max="2817" width="33.5" customWidth="1"/>
    <col min="2818" max="2818" width="28.83203125" customWidth="1"/>
    <col min="3069" max="3069" width="18.6640625" customWidth="1"/>
    <col min="3070" max="3070" width="17.5" customWidth="1"/>
    <col min="3071" max="3071" width="18.6640625" customWidth="1"/>
    <col min="3072" max="3072" width="20.6640625" customWidth="1"/>
    <col min="3073" max="3073" width="33.5" customWidth="1"/>
    <col min="3074" max="3074" width="28.83203125" customWidth="1"/>
    <col min="3325" max="3325" width="18.6640625" customWidth="1"/>
    <col min="3326" max="3326" width="17.5" customWidth="1"/>
    <col min="3327" max="3327" width="18.6640625" customWidth="1"/>
    <col min="3328" max="3328" width="20.6640625" customWidth="1"/>
    <col min="3329" max="3329" width="33.5" customWidth="1"/>
    <col min="3330" max="3330" width="28.83203125" customWidth="1"/>
    <col min="3581" max="3581" width="18.6640625" customWidth="1"/>
    <col min="3582" max="3582" width="17.5" customWidth="1"/>
    <col min="3583" max="3583" width="18.6640625" customWidth="1"/>
    <col min="3584" max="3584" width="20.6640625" customWidth="1"/>
    <col min="3585" max="3585" width="33.5" customWidth="1"/>
    <col min="3586" max="3586" width="28.83203125" customWidth="1"/>
    <col min="3837" max="3837" width="18.6640625" customWidth="1"/>
    <col min="3838" max="3838" width="17.5" customWidth="1"/>
    <col min="3839" max="3839" width="18.6640625" customWidth="1"/>
    <col min="3840" max="3840" width="20.6640625" customWidth="1"/>
    <col min="3841" max="3841" width="33.5" customWidth="1"/>
    <col min="3842" max="3842" width="28.83203125" customWidth="1"/>
    <col min="4093" max="4093" width="18.6640625" customWidth="1"/>
    <col min="4094" max="4094" width="17.5" customWidth="1"/>
    <col min="4095" max="4095" width="18.6640625" customWidth="1"/>
    <col min="4096" max="4096" width="20.6640625" customWidth="1"/>
    <col min="4097" max="4097" width="33.5" customWidth="1"/>
    <col min="4098" max="4098" width="28.83203125" customWidth="1"/>
    <col min="4349" max="4349" width="18.6640625" customWidth="1"/>
    <col min="4350" max="4350" width="17.5" customWidth="1"/>
    <col min="4351" max="4351" width="18.6640625" customWidth="1"/>
    <col min="4352" max="4352" width="20.6640625" customWidth="1"/>
    <col min="4353" max="4353" width="33.5" customWidth="1"/>
    <col min="4354" max="4354" width="28.83203125" customWidth="1"/>
    <col min="4605" max="4605" width="18.6640625" customWidth="1"/>
    <col min="4606" max="4606" width="17.5" customWidth="1"/>
    <col min="4607" max="4607" width="18.6640625" customWidth="1"/>
    <col min="4608" max="4608" width="20.6640625" customWidth="1"/>
    <col min="4609" max="4609" width="33.5" customWidth="1"/>
    <col min="4610" max="4610" width="28.83203125" customWidth="1"/>
    <col min="4861" max="4861" width="18.6640625" customWidth="1"/>
    <col min="4862" max="4862" width="17.5" customWidth="1"/>
    <col min="4863" max="4863" width="18.6640625" customWidth="1"/>
    <col min="4864" max="4864" width="20.6640625" customWidth="1"/>
    <col min="4865" max="4865" width="33.5" customWidth="1"/>
    <col min="4866" max="4866" width="28.83203125" customWidth="1"/>
    <col min="5117" max="5117" width="18.6640625" customWidth="1"/>
    <col min="5118" max="5118" width="17.5" customWidth="1"/>
    <col min="5119" max="5119" width="18.6640625" customWidth="1"/>
    <col min="5120" max="5120" width="20.6640625" customWidth="1"/>
    <col min="5121" max="5121" width="33.5" customWidth="1"/>
    <col min="5122" max="5122" width="28.83203125" customWidth="1"/>
    <col min="5373" max="5373" width="18.6640625" customWidth="1"/>
    <col min="5374" max="5374" width="17.5" customWidth="1"/>
    <col min="5375" max="5375" width="18.6640625" customWidth="1"/>
    <col min="5376" max="5376" width="20.6640625" customWidth="1"/>
    <col min="5377" max="5377" width="33.5" customWidth="1"/>
    <col min="5378" max="5378" width="28.83203125" customWidth="1"/>
    <col min="5629" max="5629" width="18.6640625" customWidth="1"/>
    <col min="5630" max="5630" width="17.5" customWidth="1"/>
    <col min="5631" max="5631" width="18.6640625" customWidth="1"/>
    <col min="5632" max="5632" width="20.6640625" customWidth="1"/>
    <col min="5633" max="5633" width="33.5" customWidth="1"/>
    <col min="5634" max="5634" width="28.83203125" customWidth="1"/>
    <col min="5885" max="5885" width="18.6640625" customWidth="1"/>
    <col min="5886" max="5886" width="17.5" customWidth="1"/>
    <col min="5887" max="5887" width="18.6640625" customWidth="1"/>
    <col min="5888" max="5888" width="20.6640625" customWidth="1"/>
    <col min="5889" max="5889" width="33.5" customWidth="1"/>
    <col min="5890" max="5890" width="28.83203125" customWidth="1"/>
    <col min="6141" max="6141" width="18.6640625" customWidth="1"/>
    <col min="6142" max="6142" width="17.5" customWidth="1"/>
    <col min="6143" max="6143" width="18.6640625" customWidth="1"/>
    <col min="6144" max="6144" width="20.6640625" customWidth="1"/>
    <col min="6145" max="6145" width="33.5" customWidth="1"/>
    <col min="6146" max="6146" width="28.83203125" customWidth="1"/>
    <col min="6397" max="6397" width="18.6640625" customWidth="1"/>
    <col min="6398" max="6398" width="17.5" customWidth="1"/>
    <col min="6399" max="6399" width="18.6640625" customWidth="1"/>
    <col min="6400" max="6400" width="20.6640625" customWidth="1"/>
    <col min="6401" max="6401" width="33.5" customWidth="1"/>
    <col min="6402" max="6402" width="28.83203125" customWidth="1"/>
    <col min="6653" max="6653" width="18.6640625" customWidth="1"/>
    <col min="6654" max="6654" width="17.5" customWidth="1"/>
    <col min="6655" max="6655" width="18.6640625" customWidth="1"/>
    <col min="6656" max="6656" width="20.6640625" customWidth="1"/>
    <col min="6657" max="6657" width="33.5" customWidth="1"/>
    <col min="6658" max="6658" width="28.83203125" customWidth="1"/>
    <col min="6909" max="6909" width="18.6640625" customWidth="1"/>
    <col min="6910" max="6910" width="17.5" customWidth="1"/>
    <col min="6911" max="6911" width="18.6640625" customWidth="1"/>
    <col min="6912" max="6912" width="20.6640625" customWidth="1"/>
    <col min="6913" max="6913" width="33.5" customWidth="1"/>
    <col min="6914" max="6914" width="28.83203125" customWidth="1"/>
    <col min="7165" max="7165" width="18.6640625" customWidth="1"/>
    <col min="7166" max="7166" width="17.5" customWidth="1"/>
    <col min="7167" max="7167" width="18.6640625" customWidth="1"/>
    <col min="7168" max="7168" width="20.6640625" customWidth="1"/>
    <col min="7169" max="7169" width="33.5" customWidth="1"/>
    <col min="7170" max="7170" width="28.83203125" customWidth="1"/>
    <col min="7421" max="7421" width="18.6640625" customWidth="1"/>
    <col min="7422" max="7422" width="17.5" customWidth="1"/>
    <col min="7423" max="7423" width="18.6640625" customWidth="1"/>
    <col min="7424" max="7424" width="20.6640625" customWidth="1"/>
    <col min="7425" max="7425" width="33.5" customWidth="1"/>
    <col min="7426" max="7426" width="28.83203125" customWidth="1"/>
    <col min="7677" max="7677" width="18.6640625" customWidth="1"/>
    <col min="7678" max="7678" width="17.5" customWidth="1"/>
    <col min="7679" max="7679" width="18.6640625" customWidth="1"/>
    <col min="7680" max="7680" width="20.6640625" customWidth="1"/>
    <col min="7681" max="7681" width="33.5" customWidth="1"/>
    <col min="7682" max="7682" width="28.83203125" customWidth="1"/>
    <col min="7933" max="7933" width="18.6640625" customWidth="1"/>
    <col min="7934" max="7934" width="17.5" customWidth="1"/>
    <col min="7935" max="7935" width="18.6640625" customWidth="1"/>
    <col min="7936" max="7936" width="20.6640625" customWidth="1"/>
    <col min="7937" max="7937" width="33.5" customWidth="1"/>
    <col min="7938" max="7938" width="28.83203125" customWidth="1"/>
    <col min="8189" max="8189" width="18.6640625" customWidth="1"/>
    <col min="8190" max="8190" width="17.5" customWidth="1"/>
    <col min="8191" max="8191" width="18.6640625" customWidth="1"/>
    <col min="8192" max="8192" width="20.6640625" customWidth="1"/>
    <col min="8193" max="8193" width="33.5" customWidth="1"/>
    <col min="8194" max="8194" width="28.83203125" customWidth="1"/>
    <col min="8445" max="8445" width="18.6640625" customWidth="1"/>
    <col min="8446" max="8446" width="17.5" customWidth="1"/>
    <col min="8447" max="8447" width="18.6640625" customWidth="1"/>
    <col min="8448" max="8448" width="20.6640625" customWidth="1"/>
    <col min="8449" max="8449" width="33.5" customWidth="1"/>
    <col min="8450" max="8450" width="28.83203125" customWidth="1"/>
    <col min="8701" max="8701" width="18.6640625" customWidth="1"/>
    <col min="8702" max="8702" width="17.5" customWidth="1"/>
    <col min="8703" max="8703" width="18.6640625" customWidth="1"/>
    <col min="8704" max="8704" width="20.6640625" customWidth="1"/>
    <col min="8705" max="8705" width="33.5" customWidth="1"/>
    <col min="8706" max="8706" width="28.83203125" customWidth="1"/>
    <col min="8957" max="8957" width="18.6640625" customWidth="1"/>
    <col min="8958" max="8958" width="17.5" customWidth="1"/>
    <col min="8959" max="8959" width="18.6640625" customWidth="1"/>
    <col min="8960" max="8960" width="20.6640625" customWidth="1"/>
    <col min="8961" max="8961" width="33.5" customWidth="1"/>
    <col min="8962" max="8962" width="28.83203125" customWidth="1"/>
    <col min="9213" max="9213" width="18.6640625" customWidth="1"/>
    <col min="9214" max="9214" width="17.5" customWidth="1"/>
    <col min="9215" max="9215" width="18.6640625" customWidth="1"/>
    <col min="9216" max="9216" width="20.6640625" customWidth="1"/>
    <col min="9217" max="9217" width="33.5" customWidth="1"/>
    <col min="9218" max="9218" width="28.83203125" customWidth="1"/>
    <col min="9469" max="9469" width="18.6640625" customWidth="1"/>
    <col min="9470" max="9470" width="17.5" customWidth="1"/>
    <col min="9471" max="9471" width="18.6640625" customWidth="1"/>
    <col min="9472" max="9472" width="20.6640625" customWidth="1"/>
    <col min="9473" max="9473" width="33.5" customWidth="1"/>
    <col min="9474" max="9474" width="28.83203125" customWidth="1"/>
    <col min="9725" max="9725" width="18.6640625" customWidth="1"/>
    <col min="9726" max="9726" width="17.5" customWidth="1"/>
    <col min="9727" max="9727" width="18.6640625" customWidth="1"/>
    <col min="9728" max="9728" width="20.6640625" customWidth="1"/>
    <col min="9729" max="9729" width="33.5" customWidth="1"/>
    <col min="9730" max="9730" width="28.83203125" customWidth="1"/>
    <col min="9981" max="9981" width="18.6640625" customWidth="1"/>
    <col min="9982" max="9982" width="17.5" customWidth="1"/>
    <col min="9983" max="9983" width="18.6640625" customWidth="1"/>
    <col min="9984" max="9984" width="20.6640625" customWidth="1"/>
    <col min="9985" max="9985" width="33.5" customWidth="1"/>
    <col min="9986" max="9986" width="28.83203125" customWidth="1"/>
    <col min="10237" max="10237" width="18.6640625" customWidth="1"/>
    <col min="10238" max="10238" width="17.5" customWidth="1"/>
    <col min="10239" max="10239" width="18.6640625" customWidth="1"/>
    <col min="10240" max="10240" width="20.6640625" customWidth="1"/>
    <col min="10241" max="10241" width="33.5" customWidth="1"/>
    <col min="10242" max="10242" width="28.83203125" customWidth="1"/>
    <col min="10493" max="10493" width="18.6640625" customWidth="1"/>
    <col min="10494" max="10494" width="17.5" customWidth="1"/>
    <col min="10495" max="10495" width="18.6640625" customWidth="1"/>
    <col min="10496" max="10496" width="20.6640625" customWidth="1"/>
    <col min="10497" max="10497" width="33.5" customWidth="1"/>
    <col min="10498" max="10498" width="28.83203125" customWidth="1"/>
    <col min="10749" max="10749" width="18.6640625" customWidth="1"/>
    <col min="10750" max="10750" width="17.5" customWidth="1"/>
    <col min="10751" max="10751" width="18.6640625" customWidth="1"/>
    <col min="10752" max="10752" width="20.6640625" customWidth="1"/>
    <col min="10753" max="10753" width="33.5" customWidth="1"/>
    <col min="10754" max="10754" width="28.83203125" customWidth="1"/>
    <col min="11005" max="11005" width="18.6640625" customWidth="1"/>
    <col min="11006" max="11006" width="17.5" customWidth="1"/>
    <col min="11007" max="11007" width="18.6640625" customWidth="1"/>
    <col min="11008" max="11008" width="20.6640625" customWidth="1"/>
    <col min="11009" max="11009" width="33.5" customWidth="1"/>
    <col min="11010" max="11010" width="28.83203125" customWidth="1"/>
    <col min="11261" max="11261" width="18.6640625" customWidth="1"/>
    <col min="11262" max="11262" width="17.5" customWidth="1"/>
    <col min="11263" max="11263" width="18.6640625" customWidth="1"/>
    <col min="11264" max="11264" width="20.6640625" customWidth="1"/>
    <col min="11265" max="11265" width="33.5" customWidth="1"/>
    <col min="11266" max="11266" width="28.83203125" customWidth="1"/>
    <col min="11517" max="11517" width="18.6640625" customWidth="1"/>
    <col min="11518" max="11518" width="17.5" customWidth="1"/>
    <col min="11519" max="11519" width="18.6640625" customWidth="1"/>
    <col min="11520" max="11520" width="20.6640625" customWidth="1"/>
    <col min="11521" max="11521" width="33.5" customWidth="1"/>
    <col min="11522" max="11522" width="28.83203125" customWidth="1"/>
    <col min="11773" max="11773" width="18.6640625" customWidth="1"/>
    <col min="11774" max="11774" width="17.5" customWidth="1"/>
    <col min="11775" max="11775" width="18.6640625" customWidth="1"/>
    <col min="11776" max="11776" width="20.6640625" customWidth="1"/>
    <col min="11777" max="11777" width="33.5" customWidth="1"/>
    <col min="11778" max="11778" width="28.83203125" customWidth="1"/>
    <col min="12029" max="12029" width="18.6640625" customWidth="1"/>
    <col min="12030" max="12030" width="17.5" customWidth="1"/>
    <col min="12031" max="12031" width="18.6640625" customWidth="1"/>
    <col min="12032" max="12032" width="20.6640625" customWidth="1"/>
    <col min="12033" max="12033" width="33.5" customWidth="1"/>
    <col min="12034" max="12034" width="28.83203125" customWidth="1"/>
    <col min="12285" max="12285" width="18.6640625" customWidth="1"/>
    <col min="12286" max="12286" width="17.5" customWidth="1"/>
    <col min="12287" max="12287" width="18.6640625" customWidth="1"/>
    <col min="12288" max="12288" width="20.6640625" customWidth="1"/>
    <col min="12289" max="12289" width="33.5" customWidth="1"/>
    <col min="12290" max="12290" width="28.83203125" customWidth="1"/>
    <col min="12541" max="12541" width="18.6640625" customWidth="1"/>
    <col min="12542" max="12542" width="17.5" customWidth="1"/>
    <col min="12543" max="12543" width="18.6640625" customWidth="1"/>
    <col min="12544" max="12544" width="20.6640625" customWidth="1"/>
    <col min="12545" max="12545" width="33.5" customWidth="1"/>
    <col min="12546" max="12546" width="28.83203125" customWidth="1"/>
    <col min="12797" max="12797" width="18.6640625" customWidth="1"/>
    <col min="12798" max="12798" width="17.5" customWidth="1"/>
    <col min="12799" max="12799" width="18.6640625" customWidth="1"/>
    <col min="12800" max="12800" width="20.6640625" customWidth="1"/>
    <col min="12801" max="12801" width="33.5" customWidth="1"/>
    <col min="12802" max="12802" width="28.83203125" customWidth="1"/>
    <col min="13053" max="13053" width="18.6640625" customWidth="1"/>
    <col min="13054" max="13054" width="17.5" customWidth="1"/>
    <col min="13055" max="13055" width="18.6640625" customWidth="1"/>
    <col min="13056" max="13056" width="20.6640625" customWidth="1"/>
    <col min="13057" max="13057" width="33.5" customWidth="1"/>
    <col min="13058" max="13058" width="28.83203125" customWidth="1"/>
    <col min="13309" max="13309" width="18.6640625" customWidth="1"/>
    <col min="13310" max="13310" width="17.5" customWidth="1"/>
    <col min="13311" max="13311" width="18.6640625" customWidth="1"/>
    <col min="13312" max="13312" width="20.6640625" customWidth="1"/>
    <col min="13313" max="13313" width="33.5" customWidth="1"/>
    <col min="13314" max="13314" width="28.83203125" customWidth="1"/>
    <col min="13565" max="13565" width="18.6640625" customWidth="1"/>
    <col min="13566" max="13566" width="17.5" customWidth="1"/>
    <col min="13567" max="13567" width="18.6640625" customWidth="1"/>
    <col min="13568" max="13568" width="20.6640625" customWidth="1"/>
    <col min="13569" max="13569" width="33.5" customWidth="1"/>
    <col min="13570" max="13570" width="28.83203125" customWidth="1"/>
    <col min="13821" max="13821" width="18.6640625" customWidth="1"/>
    <col min="13822" max="13822" width="17.5" customWidth="1"/>
    <col min="13823" max="13823" width="18.6640625" customWidth="1"/>
    <col min="13824" max="13824" width="20.6640625" customWidth="1"/>
    <col min="13825" max="13825" width="33.5" customWidth="1"/>
    <col min="13826" max="13826" width="28.83203125" customWidth="1"/>
    <col min="14077" max="14077" width="18.6640625" customWidth="1"/>
    <col min="14078" max="14078" width="17.5" customWidth="1"/>
    <col min="14079" max="14079" width="18.6640625" customWidth="1"/>
    <col min="14080" max="14080" width="20.6640625" customWidth="1"/>
    <col min="14081" max="14081" width="33.5" customWidth="1"/>
    <col min="14082" max="14082" width="28.83203125" customWidth="1"/>
    <col min="14333" max="14333" width="18.6640625" customWidth="1"/>
    <col min="14334" max="14334" width="17.5" customWidth="1"/>
    <col min="14335" max="14335" width="18.6640625" customWidth="1"/>
    <col min="14336" max="14336" width="20.6640625" customWidth="1"/>
    <col min="14337" max="14337" width="33.5" customWidth="1"/>
    <col min="14338" max="14338" width="28.83203125" customWidth="1"/>
    <col min="14589" max="14589" width="18.6640625" customWidth="1"/>
    <col min="14590" max="14590" width="17.5" customWidth="1"/>
    <col min="14591" max="14591" width="18.6640625" customWidth="1"/>
    <col min="14592" max="14592" width="20.6640625" customWidth="1"/>
    <col min="14593" max="14593" width="33.5" customWidth="1"/>
    <col min="14594" max="14594" width="28.83203125" customWidth="1"/>
    <col min="14845" max="14845" width="18.6640625" customWidth="1"/>
    <col min="14846" max="14846" width="17.5" customWidth="1"/>
    <col min="14847" max="14847" width="18.6640625" customWidth="1"/>
    <col min="14848" max="14848" width="20.6640625" customWidth="1"/>
    <col min="14849" max="14849" width="33.5" customWidth="1"/>
    <col min="14850" max="14850" width="28.83203125" customWidth="1"/>
    <col min="15101" max="15101" width="18.6640625" customWidth="1"/>
    <col min="15102" max="15102" width="17.5" customWidth="1"/>
    <col min="15103" max="15103" width="18.6640625" customWidth="1"/>
    <col min="15104" max="15104" width="20.6640625" customWidth="1"/>
    <col min="15105" max="15105" width="33.5" customWidth="1"/>
    <col min="15106" max="15106" width="28.83203125" customWidth="1"/>
    <col min="15357" max="15357" width="18.6640625" customWidth="1"/>
    <col min="15358" max="15358" width="17.5" customWidth="1"/>
    <col min="15359" max="15359" width="18.6640625" customWidth="1"/>
    <col min="15360" max="15360" width="20.6640625" customWidth="1"/>
    <col min="15361" max="15361" width="33.5" customWidth="1"/>
    <col min="15362" max="15362" width="28.83203125" customWidth="1"/>
    <col min="15613" max="15613" width="18.6640625" customWidth="1"/>
    <col min="15614" max="15614" width="17.5" customWidth="1"/>
    <col min="15615" max="15615" width="18.6640625" customWidth="1"/>
    <col min="15616" max="15616" width="20.6640625" customWidth="1"/>
    <col min="15617" max="15617" width="33.5" customWidth="1"/>
    <col min="15618" max="15618" width="28.83203125" customWidth="1"/>
    <col min="15869" max="15869" width="18.6640625" customWidth="1"/>
    <col min="15870" max="15870" width="17.5" customWidth="1"/>
    <col min="15871" max="15871" width="18.6640625" customWidth="1"/>
    <col min="15872" max="15872" width="20.6640625" customWidth="1"/>
    <col min="15873" max="15873" width="33.5" customWidth="1"/>
    <col min="15874" max="15874" width="28.83203125" customWidth="1"/>
    <col min="16125" max="16125" width="18.6640625" customWidth="1"/>
    <col min="16126" max="16126" width="17.5" customWidth="1"/>
    <col min="16127" max="16127" width="18.6640625" customWidth="1"/>
    <col min="16128" max="16128" width="20.6640625" customWidth="1"/>
    <col min="16129" max="16129" width="33.5" customWidth="1"/>
    <col min="16130" max="16130" width="28.83203125" customWidth="1"/>
    <col min="16373" max="16373" width="14.5" customWidth="1"/>
    <col min="16374" max="16374" width="12" customWidth="1"/>
    <col min="16375" max="16375" width="10.1640625" customWidth="1"/>
  </cols>
  <sheetData>
    <row r="1" spans="1:8 16373:16375" ht="15.75">
      <c r="A1" s="956" t="s">
        <v>565</v>
      </c>
      <c r="B1" s="957"/>
      <c r="C1" s="957"/>
      <c r="D1" s="957"/>
      <c r="E1" s="957"/>
      <c r="F1" s="957"/>
      <c r="XES1" s="606"/>
    </row>
    <row r="2" spans="1:8 16373:16375">
      <c r="A2" s="806" t="s">
        <v>66</v>
      </c>
      <c r="B2" s="959" t="s">
        <v>168</v>
      </c>
      <c r="C2" s="959" t="s">
        <v>169</v>
      </c>
      <c r="D2" s="959" t="s">
        <v>170</v>
      </c>
      <c r="E2" s="959" t="s">
        <v>112</v>
      </c>
      <c r="F2" s="803" t="s">
        <v>113</v>
      </c>
      <c r="XES2" s="78"/>
    </row>
    <row r="3" spans="1:8 16373:16375" ht="31.5" customHeight="1">
      <c r="A3" s="958"/>
      <c r="B3" s="960"/>
      <c r="C3" s="960"/>
      <c r="D3" s="960"/>
      <c r="E3" s="960"/>
      <c r="F3" s="961"/>
      <c r="XES3" s="321" t="s">
        <v>229</v>
      </c>
    </row>
    <row r="4" spans="1:8 16373:16375" s="122" customFormat="1" ht="15" customHeight="1">
      <c r="A4" s="607">
        <v>1</v>
      </c>
      <c r="B4" s="78">
        <v>2</v>
      </c>
      <c r="C4" s="603">
        <v>3</v>
      </c>
      <c r="D4" s="78">
        <v>4</v>
      </c>
      <c r="E4" s="603">
        <v>5</v>
      </c>
      <c r="F4" s="79">
        <v>6</v>
      </c>
      <c r="XES4" s="78"/>
    </row>
    <row r="5" spans="1:8 16373:16375">
      <c r="A5" s="40">
        <v>40277</v>
      </c>
      <c r="B5" s="45">
        <v>74374.3</v>
      </c>
      <c r="C5" s="45">
        <v>61981</v>
      </c>
      <c r="D5" s="45">
        <v>12393.3</v>
      </c>
      <c r="E5" s="45">
        <v>2783.32</v>
      </c>
      <c r="F5" s="637">
        <v>92115.9</v>
      </c>
      <c r="XES5" s="312">
        <f>IF(MONTH(A5)=4,YEAR(A5),#REF!)</f>
        <v>2010</v>
      </c>
      <c r="XET5" s="251" t="e">
        <f>#REF!+E5</f>
        <v>#REF!</v>
      </c>
    </row>
    <row r="6" spans="1:8 16373:16375">
      <c r="A6" s="40">
        <v>40307</v>
      </c>
      <c r="B6" s="45">
        <v>71568.600000000006</v>
      </c>
      <c r="C6" s="45">
        <v>78554.7</v>
      </c>
      <c r="D6" s="45">
        <v>-6986.0999999999985</v>
      </c>
      <c r="E6" s="45">
        <v>-1504.87</v>
      </c>
      <c r="F6" s="637">
        <v>90611.03</v>
      </c>
      <c r="XES6" s="312">
        <f t="shared" ref="XES6:XES13" si="0">IF(MONTH(A6)=4,YEAR(A6),XES5)</f>
        <v>2010</v>
      </c>
      <c r="XET6" s="251" t="e">
        <f t="shared" ref="XET6:XET13" si="1">XET5+E6</f>
        <v>#REF!</v>
      </c>
    </row>
    <row r="7" spans="1:8 16373:16375">
      <c r="A7" s="40">
        <v>40338</v>
      </c>
      <c r="B7" s="45">
        <v>68975.7</v>
      </c>
      <c r="C7" s="45">
        <v>57726.6</v>
      </c>
      <c r="D7" s="45">
        <v>11249.1</v>
      </c>
      <c r="E7" s="45">
        <v>2423.9899999999989</v>
      </c>
      <c r="F7" s="637">
        <v>93035.02</v>
      </c>
      <c r="XES7" s="312">
        <f t="shared" si="0"/>
        <v>2010</v>
      </c>
      <c r="XET7" s="251" t="e">
        <f t="shared" si="1"/>
        <v>#REF!</v>
      </c>
      <c r="XEU7" t="e">
        <f>XEU13-#REF!</f>
        <v>#REF!</v>
      </c>
    </row>
    <row r="8" spans="1:8 16373:16375">
      <c r="A8" s="40">
        <v>40368</v>
      </c>
      <c r="B8" s="45">
        <v>80671.199999999997</v>
      </c>
      <c r="C8" s="45">
        <v>55947.3</v>
      </c>
      <c r="D8" s="45">
        <v>24724</v>
      </c>
      <c r="E8" s="45">
        <v>5285.33</v>
      </c>
      <c r="F8" s="637">
        <v>98320.35</v>
      </c>
      <c r="XES8" s="312">
        <f t="shared" si="0"/>
        <v>2010</v>
      </c>
      <c r="XET8" s="251" t="e">
        <f t="shared" si="1"/>
        <v>#REF!</v>
      </c>
    </row>
    <row r="9" spans="1:8 16373:16375">
      <c r="A9" s="40">
        <v>40399</v>
      </c>
      <c r="B9" s="45">
        <v>75396.300000000017</v>
      </c>
      <c r="C9" s="45">
        <v>60710.200000000012</v>
      </c>
      <c r="D9" s="45">
        <v>14686.299999999997</v>
      </c>
      <c r="E9" s="45">
        <v>3162.6000000000004</v>
      </c>
      <c r="F9" s="637">
        <v>101482.95000000001</v>
      </c>
      <c r="XES9" s="312">
        <f t="shared" si="0"/>
        <v>2010</v>
      </c>
      <c r="XET9" s="251" t="e">
        <f t="shared" si="1"/>
        <v>#REF!</v>
      </c>
    </row>
    <row r="10" spans="1:8 16373:16375">
      <c r="A10" s="40">
        <v>40430</v>
      </c>
      <c r="B10" s="45">
        <v>92837</v>
      </c>
      <c r="C10" s="45">
        <v>60169.100000000013</v>
      </c>
      <c r="D10" s="45">
        <v>32668</v>
      </c>
      <c r="E10" s="45">
        <v>7100.4500000000007</v>
      </c>
      <c r="F10" s="637">
        <v>108583.40000000001</v>
      </c>
      <c r="XES10" s="312">
        <f t="shared" si="0"/>
        <v>2010</v>
      </c>
      <c r="XET10" s="251" t="e">
        <f t="shared" si="1"/>
        <v>#REF!</v>
      </c>
    </row>
    <row r="11" spans="1:8 16373:16375">
      <c r="A11" s="40">
        <v>40460</v>
      </c>
      <c r="B11" s="45">
        <v>107630.09999999999</v>
      </c>
      <c r="C11" s="45">
        <v>83327.799999999988</v>
      </c>
      <c r="D11" s="45">
        <v>24302.6</v>
      </c>
      <c r="E11" s="45">
        <v>5468.36</v>
      </c>
      <c r="F11" s="637">
        <v>114051.76000000001</v>
      </c>
      <c r="XES11" s="312">
        <f t="shared" si="0"/>
        <v>2010</v>
      </c>
      <c r="XET11" s="251" t="e">
        <f t="shared" si="1"/>
        <v>#REF!</v>
      </c>
    </row>
    <row r="12" spans="1:8 16373:16375">
      <c r="A12" s="40">
        <v>40491</v>
      </c>
      <c r="B12" s="45">
        <v>103475.40000000001</v>
      </c>
      <c r="C12" s="45">
        <v>82265</v>
      </c>
      <c r="D12" s="45">
        <v>21210.7</v>
      </c>
      <c r="E12" s="45">
        <v>4784.75</v>
      </c>
      <c r="F12" s="637">
        <v>118836.51000000001</v>
      </c>
      <c r="XES12" s="312">
        <f t="shared" si="0"/>
        <v>2010</v>
      </c>
      <c r="XET12" s="251" t="e">
        <f t="shared" si="1"/>
        <v>#REF!</v>
      </c>
    </row>
    <row r="13" spans="1:8 16373:16375">
      <c r="A13" s="40">
        <v>40521</v>
      </c>
      <c r="B13" s="45">
        <v>82560.600000000006</v>
      </c>
      <c r="C13" s="45">
        <v>79346.10000000002</v>
      </c>
      <c r="D13" s="45">
        <v>3213.7999999999993</v>
      </c>
      <c r="E13" s="45">
        <v>710.18000000000006</v>
      </c>
      <c r="F13" s="637">
        <v>119546.69</v>
      </c>
      <c r="XES13" s="312">
        <f t="shared" si="0"/>
        <v>2010</v>
      </c>
      <c r="XET13" s="251" t="e">
        <f t="shared" si="1"/>
        <v>#REF!</v>
      </c>
      <c r="XEU13" s="308">
        <f>SUM(I13:I26)</f>
        <v>0</v>
      </c>
    </row>
    <row r="14" spans="1:8 16373:16375">
      <c r="A14" s="40">
        <v>40544</v>
      </c>
      <c r="B14" s="45">
        <v>83365.000000000015</v>
      </c>
      <c r="C14" s="45">
        <v>78001.099999999991</v>
      </c>
      <c r="D14" s="45">
        <v>5363.5</v>
      </c>
      <c r="E14" s="45">
        <v>1198.1500000000001</v>
      </c>
      <c r="F14" s="637">
        <v>81270.849999999977</v>
      </c>
      <c r="XES14" s="312" t="e">
        <f>IF(MONTH(A14)=4,YEAR(A14),#REF!)</f>
        <v>#REF!</v>
      </c>
      <c r="XET14" s="251" t="e">
        <f>#REF!+E14</f>
        <v>#REF!</v>
      </c>
    </row>
    <row r="15" spans="1:8 16373:16375">
      <c r="A15" s="40">
        <v>40575</v>
      </c>
      <c r="B15" s="45">
        <v>74854.400000000023</v>
      </c>
      <c r="C15" s="45">
        <v>78124.5</v>
      </c>
      <c r="D15" s="45">
        <v>-3269.8</v>
      </c>
      <c r="E15" s="45">
        <v>-721.33</v>
      </c>
      <c r="F15" s="637">
        <v>80549.519999999975</v>
      </c>
      <c r="XES15" s="312" t="e">
        <f t="shared" ref="XES15:XES25" si="2">IF(MONTH(A15)=4,YEAR(A15),XES14)</f>
        <v>#REF!</v>
      </c>
      <c r="XET15" s="251" t="e">
        <f t="shared" ref="XET15:XET25" si="3">XET14+E15</f>
        <v>#REF!</v>
      </c>
    </row>
    <row r="16" spans="1:8 16373:16375">
      <c r="A16" s="40">
        <v>40603</v>
      </c>
      <c r="B16" s="45">
        <v>76889.799999999988</v>
      </c>
      <c r="C16" s="45">
        <v>70007.5</v>
      </c>
      <c r="D16" s="45">
        <v>6882.9</v>
      </c>
      <c r="E16" s="45">
        <v>1535.0999999999997</v>
      </c>
      <c r="F16" s="637">
        <v>82084.619999999981</v>
      </c>
      <c r="H16" s="251"/>
      <c r="XES16" s="312" t="e">
        <f t="shared" si="2"/>
        <v>#REF!</v>
      </c>
      <c r="XET16" s="251" t="e">
        <f t="shared" si="3"/>
        <v>#REF!</v>
      </c>
    </row>
    <row r="17" spans="1:8 16373:16374">
      <c r="A17" s="40">
        <v>40634</v>
      </c>
      <c r="B17" s="45">
        <v>76731.7</v>
      </c>
      <c r="C17" s="45">
        <v>69536</v>
      </c>
      <c r="D17" s="45">
        <v>7196.1</v>
      </c>
      <c r="E17" s="45">
        <v>1616.11</v>
      </c>
      <c r="F17" s="637">
        <v>83700.729999999981</v>
      </c>
      <c r="XES17" s="312">
        <f t="shared" si="2"/>
        <v>2011</v>
      </c>
      <c r="XET17" s="251" t="e">
        <f t="shared" si="3"/>
        <v>#REF!</v>
      </c>
    </row>
    <row r="18" spans="1:8 16373:16374">
      <c r="A18" s="40">
        <v>40664</v>
      </c>
      <c r="B18" s="45">
        <v>77045.999999999985</v>
      </c>
      <c r="C18" s="45">
        <v>81322.099999999991</v>
      </c>
      <c r="D18" s="45">
        <v>-4276</v>
      </c>
      <c r="E18" s="45">
        <v>-947.91000000000008</v>
      </c>
      <c r="F18" s="637">
        <v>82752.819999999978</v>
      </c>
      <c r="XES18" s="312">
        <f t="shared" si="2"/>
        <v>2011</v>
      </c>
      <c r="XET18" s="251" t="e">
        <f t="shared" si="3"/>
        <v>#REF!</v>
      </c>
    </row>
    <row r="19" spans="1:8 16373:16374">
      <c r="A19" s="40">
        <v>40695</v>
      </c>
      <c r="B19" s="45">
        <v>80624.3</v>
      </c>
      <c r="C19" s="45">
        <v>75741.100000000006</v>
      </c>
      <c r="D19" s="45">
        <v>4883.3</v>
      </c>
      <c r="E19" s="45">
        <v>1083.0399999999997</v>
      </c>
      <c r="F19" s="637">
        <v>83835.859999999971</v>
      </c>
      <c r="XES19" s="312">
        <f t="shared" si="2"/>
        <v>2011</v>
      </c>
      <c r="XET19" s="251" t="e">
        <f t="shared" si="3"/>
        <v>#REF!</v>
      </c>
    </row>
    <row r="20" spans="1:8 16373:16374">
      <c r="A20" s="40">
        <v>40725</v>
      </c>
      <c r="B20" s="45">
        <v>77218.399999999994</v>
      </c>
      <c r="C20" s="45">
        <v>66565.8</v>
      </c>
      <c r="D20" s="45">
        <v>10652.9</v>
      </c>
      <c r="E20" s="45">
        <v>2398.89</v>
      </c>
      <c r="F20" s="637">
        <v>86234.749999999971</v>
      </c>
      <c r="XES20" s="312">
        <f t="shared" si="2"/>
        <v>2011</v>
      </c>
      <c r="XET20" s="251" t="e">
        <f t="shared" si="3"/>
        <v>#REF!</v>
      </c>
    </row>
    <row r="21" spans="1:8 16373:16374">
      <c r="A21" s="40">
        <v>40756</v>
      </c>
      <c r="B21" s="45">
        <v>69590</v>
      </c>
      <c r="C21" s="45">
        <v>77493</v>
      </c>
      <c r="D21" s="45">
        <v>-7903</v>
      </c>
      <c r="E21" s="45">
        <v>-1766</v>
      </c>
      <c r="F21" s="637">
        <v>84468.749999999971</v>
      </c>
      <c r="XES21" s="312">
        <f t="shared" si="2"/>
        <v>2011</v>
      </c>
      <c r="XET21" s="251" t="e">
        <f t="shared" si="3"/>
        <v>#REF!</v>
      </c>
    </row>
    <row r="22" spans="1:8 16373:16374">
      <c r="A22" s="40">
        <v>40787</v>
      </c>
      <c r="B22" s="45">
        <v>64868.2</v>
      </c>
      <c r="C22" s="45">
        <v>66734.5</v>
      </c>
      <c r="D22" s="45">
        <v>-1865.7</v>
      </c>
      <c r="E22" s="45">
        <v>-342.36</v>
      </c>
      <c r="F22" s="637">
        <v>84126.38999999997</v>
      </c>
      <c r="XES22" s="312">
        <f t="shared" si="2"/>
        <v>2011</v>
      </c>
      <c r="XET22" s="251" t="e">
        <f t="shared" si="3"/>
        <v>#REF!</v>
      </c>
    </row>
    <row r="23" spans="1:8 16373:16374">
      <c r="A23" s="40">
        <v>40817</v>
      </c>
      <c r="B23" s="45">
        <v>64410.599999999991</v>
      </c>
      <c r="C23" s="45">
        <v>61332.4</v>
      </c>
      <c r="D23" s="45">
        <v>3078.8</v>
      </c>
      <c r="E23" s="45">
        <v>634.33000000000015</v>
      </c>
      <c r="F23" s="637">
        <v>84760.719999999972</v>
      </c>
      <c r="XES23" s="312">
        <f t="shared" si="2"/>
        <v>2011</v>
      </c>
      <c r="XET23" s="251" t="e">
        <f t="shared" si="3"/>
        <v>#REF!</v>
      </c>
    </row>
    <row r="24" spans="1:8 16373:16374">
      <c r="A24" s="40">
        <v>40848</v>
      </c>
      <c r="B24" s="45">
        <v>62296.100000000006</v>
      </c>
      <c r="C24" s="45">
        <v>65559.199999999997</v>
      </c>
      <c r="D24" s="45">
        <v>-3263.2000000000007</v>
      </c>
      <c r="E24" s="45">
        <v>-586.06999999999994</v>
      </c>
      <c r="F24" s="637">
        <v>84174.649999999965</v>
      </c>
      <c r="XES24" s="312">
        <f t="shared" si="2"/>
        <v>2011</v>
      </c>
      <c r="XET24" s="251" t="e">
        <f t="shared" si="3"/>
        <v>#REF!</v>
      </c>
    </row>
    <row r="25" spans="1:8 16373:16374">
      <c r="A25" s="40">
        <v>40878</v>
      </c>
      <c r="B25" s="45">
        <v>92019.500000000015</v>
      </c>
      <c r="C25" s="45">
        <v>70147.200000000012</v>
      </c>
      <c r="D25" s="45">
        <v>21872.5</v>
      </c>
      <c r="E25" s="45">
        <v>4194.7999999999993</v>
      </c>
      <c r="F25" s="637">
        <v>127843.51999999999</v>
      </c>
      <c r="H25" s="312"/>
      <c r="XES25" s="312">
        <f t="shared" si="2"/>
        <v>2011</v>
      </c>
      <c r="XET25" s="251" t="e">
        <f t="shared" si="3"/>
        <v>#REF!</v>
      </c>
    </row>
    <row r="26" spans="1:8 16373:16374">
      <c r="A26" s="40">
        <v>40919</v>
      </c>
      <c r="B26" s="45">
        <v>76548.200000000012</v>
      </c>
      <c r="C26" s="45">
        <v>50219.700000000004</v>
      </c>
      <c r="D26" s="45">
        <v>26328.899999999998</v>
      </c>
      <c r="E26" s="45">
        <v>5086.7</v>
      </c>
      <c r="F26" s="637">
        <v>132930.22</v>
      </c>
      <c r="XES26" s="312"/>
      <c r="XET26" s="251"/>
    </row>
    <row r="27" spans="1:8 16373:16374">
      <c r="A27" s="40">
        <v>40950</v>
      </c>
      <c r="B27" s="45">
        <v>103633.90000000001</v>
      </c>
      <c r="C27" s="45">
        <v>68406.2</v>
      </c>
      <c r="D27" s="45">
        <v>35227.9</v>
      </c>
      <c r="E27" s="45">
        <v>7164.3999999999987</v>
      </c>
      <c r="F27" s="637">
        <v>140094.62</v>
      </c>
      <c r="XES27" s="312"/>
      <c r="XET27" s="251"/>
    </row>
    <row r="28" spans="1:8 16373:16374">
      <c r="A28" s="40">
        <v>40979</v>
      </c>
      <c r="B28" s="45">
        <v>76297.599999999991</v>
      </c>
      <c r="C28" s="45">
        <v>74504.699999999983</v>
      </c>
      <c r="D28" s="45">
        <v>1792.5</v>
      </c>
      <c r="E28" s="45">
        <v>387.03999999999974</v>
      </c>
      <c r="F28" s="637">
        <v>140481.66</v>
      </c>
      <c r="H28" s="251"/>
      <c r="XES28" s="312"/>
      <c r="XET28" s="251"/>
    </row>
    <row r="29" spans="1:8 16373:16374">
      <c r="A29" s="40">
        <v>41011</v>
      </c>
      <c r="B29" s="45">
        <v>50425.299999999996</v>
      </c>
      <c r="C29" s="45">
        <v>55321.600000000006</v>
      </c>
      <c r="D29" s="45">
        <v>-4896.6000000000004</v>
      </c>
      <c r="E29" s="45">
        <v>-926.77</v>
      </c>
      <c r="F29" s="637">
        <v>139555.23000000001</v>
      </c>
      <c r="XES29" s="312"/>
      <c r="XET29" s="251"/>
    </row>
    <row r="30" spans="1:8 16373:16374">
      <c r="A30" s="40">
        <v>41041</v>
      </c>
      <c r="B30" s="45">
        <v>59799.8</v>
      </c>
      <c r="C30" s="45">
        <v>56577.9</v>
      </c>
      <c r="D30" s="45">
        <v>3221.9999999999995</v>
      </c>
      <c r="E30" s="45">
        <v>597.3900000000001</v>
      </c>
      <c r="F30" s="637">
        <v>140152.62000000002</v>
      </c>
      <c r="XES30" s="312"/>
      <c r="XET30" s="251"/>
    </row>
    <row r="31" spans="1:8 16373:16374">
      <c r="A31" s="40">
        <v>41072</v>
      </c>
      <c r="B31" s="45">
        <v>63475</v>
      </c>
      <c r="C31" s="45">
        <v>62294.700000000004</v>
      </c>
      <c r="D31" s="45">
        <v>1180.5</v>
      </c>
      <c r="E31" s="45">
        <v>209.13999999999993</v>
      </c>
      <c r="F31" s="637">
        <v>140361.76000000004</v>
      </c>
      <c r="XES31" s="312"/>
      <c r="XET31" s="251"/>
    </row>
    <row r="32" spans="1:8 16373:16374">
      <c r="A32" s="40">
        <v>41102</v>
      </c>
      <c r="B32" s="45">
        <v>67519.600000000006</v>
      </c>
      <c r="C32" s="45">
        <v>53855.5</v>
      </c>
      <c r="D32" s="45">
        <v>13664.399999999998</v>
      </c>
      <c r="E32" s="45">
        <v>2462.7599999999998</v>
      </c>
      <c r="F32" s="637">
        <v>142824.20000000001</v>
      </c>
      <c r="XES32" s="312"/>
      <c r="XET32" s="251"/>
    </row>
    <row r="33" spans="1:8 16373:16374">
      <c r="A33" s="40">
        <v>41133</v>
      </c>
      <c r="B33" s="45">
        <v>59950.6</v>
      </c>
      <c r="C33" s="45">
        <v>48881.799999999996</v>
      </c>
      <c r="D33" s="45">
        <v>11069.1</v>
      </c>
      <c r="E33" s="45">
        <v>1995.7899999999997</v>
      </c>
      <c r="F33" s="637">
        <v>144819.99000000002</v>
      </c>
      <c r="XES33" s="312"/>
      <c r="XET33" s="251"/>
    </row>
    <row r="34" spans="1:8 16373:16374">
      <c r="A34" s="40">
        <v>41164</v>
      </c>
      <c r="B34" s="45">
        <v>82969.399999999994</v>
      </c>
      <c r="C34" s="45">
        <v>63085.700000000012</v>
      </c>
      <c r="D34" s="45">
        <v>19884</v>
      </c>
      <c r="E34" s="45">
        <v>3681.8799999999997</v>
      </c>
      <c r="F34" s="637">
        <v>148501.87000000002</v>
      </c>
      <c r="XES34" s="312"/>
      <c r="XET34" s="251"/>
    </row>
    <row r="35" spans="1:8 16373:16374">
      <c r="A35" s="40">
        <v>41194</v>
      </c>
      <c r="B35" s="45">
        <v>75736.5</v>
      </c>
      <c r="C35" s="45">
        <v>56520.800000000003</v>
      </c>
      <c r="D35" s="45">
        <v>19215.899999999998</v>
      </c>
      <c r="E35" s="45">
        <v>3646.4099999999994</v>
      </c>
      <c r="F35" s="637">
        <v>152148.28000000003</v>
      </c>
      <c r="XES35" s="312"/>
      <c r="XET35" s="251"/>
    </row>
    <row r="36" spans="1:8 16373:16374">
      <c r="A36" s="40">
        <v>41225</v>
      </c>
      <c r="B36" s="45">
        <v>66814.599999999977</v>
      </c>
      <c r="C36" s="45">
        <v>56945.9</v>
      </c>
      <c r="D36" s="45">
        <v>9869.3000000000011</v>
      </c>
      <c r="E36" s="45">
        <v>1805.41</v>
      </c>
      <c r="F36" s="637">
        <v>153953.69000000003</v>
      </c>
      <c r="XES36" s="312"/>
      <c r="XET36" s="251"/>
    </row>
    <row r="37" spans="1:8 16373:16374">
      <c r="A37" s="40">
        <v>41255</v>
      </c>
      <c r="B37" s="45">
        <v>92862.09</v>
      </c>
      <c r="C37" s="45">
        <v>66070</v>
      </c>
      <c r="D37" s="45">
        <v>26792.2</v>
      </c>
      <c r="E37" s="45">
        <v>4904.95</v>
      </c>
      <c r="F37" s="637">
        <v>158858.64000000004</v>
      </c>
      <c r="H37" s="312"/>
      <c r="XES37" s="312"/>
      <c r="XET37" s="251"/>
    </row>
    <row r="38" spans="1:8 16373:16374">
      <c r="A38" s="40">
        <v>41286</v>
      </c>
      <c r="B38" s="45">
        <v>95776.999999999985</v>
      </c>
      <c r="C38" s="45">
        <v>70770.799999999988</v>
      </c>
      <c r="D38" s="45">
        <v>25006.3</v>
      </c>
      <c r="E38" s="45">
        <v>4610.3999999999996</v>
      </c>
      <c r="F38" s="637">
        <v>163469.04000000004</v>
      </c>
      <c r="XES38" s="312"/>
      <c r="XET38" s="251"/>
    </row>
    <row r="39" spans="1:8 16373:16374">
      <c r="A39" s="40">
        <v>41317</v>
      </c>
      <c r="B39" s="45">
        <v>97728.900000000009</v>
      </c>
      <c r="C39" s="45">
        <v>69288.599999999991</v>
      </c>
      <c r="D39" s="45">
        <v>28440.500000000004</v>
      </c>
      <c r="E39" s="45">
        <v>5318.2099999999991</v>
      </c>
      <c r="F39" s="637">
        <v>168787.25000000003</v>
      </c>
      <c r="XES39" s="312"/>
      <c r="XET39" s="251"/>
    </row>
    <row r="40" spans="1:8 16373:16374">
      <c r="A40" s="40">
        <v>41345</v>
      </c>
      <c r="B40" s="45">
        <v>91786</v>
      </c>
      <c r="C40" s="45">
        <v>76867.199999999997</v>
      </c>
      <c r="D40" s="45">
        <v>14919.4</v>
      </c>
      <c r="E40" s="45">
        <v>2741.4899999999993</v>
      </c>
      <c r="F40" s="637">
        <v>171528.74000000002</v>
      </c>
      <c r="XES40" s="312"/>
      <c r="XET40" s="251"/>
    </row>
    <row r="41" spans="1:8 16373:16374">
      <c r="A41" s="40">
        <v>41365</v>
      </c>
      <c r="B41" s="45">
        <v>86203.3</v>
      </c>
      <c r="C41" s="45">
        <v>75454.7</v>
      </c>
      <c r="D41" s="45">
        <v>10748.5</v>
      </c>
      <c r="E41" s="45">
        <v>1992.4699999999998</v>
      </c>
      <c r="F41" s="637">
        <v>173521.21</v>
      </c>
      <c r="XES41" s="312"/>
      <c r="XET41" s="251"/>
    </row>
    <row r="42" spans="1:8 16373:16374">
      <c r="A42" s="40">
        <v>41395</v>
      </c>
      <c r="B42" s="45">
        <v>101673.89999999998</v>
      </c>
      <c r="C42" s="45">
        <v>73536.3</v>
      </c>
      <c r="D42" s="45">
        <v>28137.599999999999</v>
      </c>
      <c r="E42" s="45">
        <v>5175.53</v>
      </c>
      <c r="F42" s="637">
        <v>178696.74000000002</v>
      </c>
      <c r="XES42" s="312"/>
      <c r="XET42" s="251"/>
    </row>
    <row r="43" spans="1:8 16373:16374">
      <c r="A43" s="40">
        <v>41426</v>
      </c>
      <c r="B43" s="45">
        <v>66997.600000000006</v>
      </c>
      <c r="C43" s="45">
        <v>111159.5</v>
      </c>
      <c r="D43" s="45">
        <v>-44161.8</v>
      </c>
      <c r="E43" s="45">
        <v>-7535.63</v>
      </c>
      <c r="F43" s="637">
        <v>171161.11000000002</v>
      </c>
      <c r="XES43" s="312"/>
      <c r="XET43" s="251"/>
    </row>
    <row r="44" spans="1:8 16373:16374">
      <c r="A44" s="40">
        <v>41456</v>
      </c>
      <c r="B44" s="45">
        <v>75347.899999999994</v>
      </c>
      <c r="C44" s="45">
        <v>93471.6</v>
      </c>
      <c r="D44" s="45">
        <v>-18123.7</v>
      </c>
      <c r="E44" s="45">
        <v>-3025.57</v>
      </c>
      <c r="F44" s="637">
        <v>168135.41</v>
      </c>
      <c r="XES44" s="312"/>
      <c r="XET44" s="251"/>
    </row>
    <row r="45" spans="1:8 16373:16374">
      <c r="A45" s="40">
        <v>41487</v>
      </c>
      <c r="B45" s="45">
        <v>86776</v>
      </c>
      <c r="C45" s="45">
        <v>102471.5</v>
      </c>
      <c r="D45" s="45">
        <v>-15695.4</v>
      </c>
      <c r="E45" s="45">
        <v>-2456.94</v>
      </c>
      <c r="F45" s="637">
        <v>165678.59</v>
      </c>
      <c r="XES45" s="312"/>
      <c r="XET45" s="251"/>
    </row>
    <row r="46" spans="1:8 16373:16374">
      <c r="A46" s="40">
        <v>41518</v>
      </c>
      <c r="B46" s="45">
        <v>93575.4</v>
      </c>
      <c r="C46" s="45">
        <v>86196.400000000009</v>
      </c>
      <c r="D46" s="45">
        <v>7379.4999999999982</v>
      </c>
      <c r="E46" s="45">
        <v>1151.3299999999997</v>
      </c>
      <c r="F46" s="637">
        <v>166829.92000000001</v>
      </c>
      <c r="XES46" s="312"/>
      <c r="XET46" s="251"/>
    </row>
    <row r="47" spans="1:8 16373:16374">
      <c r="A47" s="40">
        <v>41548</v>
      </c>
      <c r="B47" s="45">
        <v>71822.2</v>
      </c>
      <c r="C47" s="45">
        <v>69693.5</v>
      </c>
      <c r="D47" s="45">
        <v>2128.1999999999998</v>
      </c>
      <c r="E47" s="45">
        <v>356.50000000000011</v>
      </c>
      <c r="F47" s="637">
        <v>167186.42000000001</v>
      </c>
      <c r="XES47" s="312"/>
      <c r="XET47" s="251"/>
    </row>
    <row r="48" spans="1:8 16373:16374">
      <c r="A48" s="40">
        <v>41579</v>
      </c>
      <c r="B48" s="45">
        <v>65767.299999999988</v>
      </c>
      <c r="C48" s="45">
        <v>63635</v>
      </c>
      <c r="D48" s="45">
        <v>2132.5999999999985</v>
      </c>
      <c r="E48" s="45">
        <v>343.22000000000048</v>
      </c>
      <c r="F48" s="637">
        <v>167529.64000000001</v>
      </c>
      <c r="XES48" s="312"/>
      <c r="XET48" s="251"/>
    </row>
    <row r="49" spans="1:6 16373:16374">
      <c r="A49" s="40">
        <v>41609</v>
      </c>
      <c r="B49" s="45">
        <v>80132.600000000006</v>
      </c>
      <c r="C49" s="45">
        <v>58756.3</v>
      </c>
      <c r="D49" s="45">
        <v>21376.2</v>
      </c>
      <c r="E49" s="45">
        <v>3459.6400000000003</v>
      </c>
      <c r="F49" s="637">
        <v>170989.28000000003</v>
      </c>
      <c r="XES49" s="312"/>
      <c r="XET49" s="251"/>
    </row>
    <row r="50" spans="1:6 16373:16374">
      <c r="A50" s="40">
        <v>41651</v>
      </c>
      <c r="B50" s="45">
        <v>98552.7</v>
      </c>
      <c r="C50" s="45">
        <v>85229.9</v>
      </c>
      <c r="D50" s="45">
        <v>13322.899999999998</v>
      </c>
      <c r="E50" s="45">
        <v>2186.5099999999993</v>
      </c>
      <c r="F50" s="637">
        <v>173175.79000000004</v>
      </c>
      <c r="XES50" s="312"/>
      <c r="XET50" s="251"/>
    </row>
    <row r="51" spans="1:6 16373:16374">
      <c r="A51" s="40">
        <v>41682</v>
      </c>
      <c r="B51" s="45">
        <v>76085.5</v>
      </c>
      <c r="C51" s="45">
        <v>63344.299999999996</v>
      </c>
      <c r="D51" s="45">
        <v>12741.300000000001</v>
      </c>
      <c r="E51" s="45">
        <v>2054.02</v>
      </c>
      <c r="F51" s="637">
        <v>175229.81000000003</v>
      </c>
      <c r="XES51" s="312"/>
      <c r="XET51" s="251"/>
    </row>
    <row r="52" spans="1:6 16373:16374">
      <c r="A52" s="40">
        <v>41710</v>
      </c>
      <c r="B52" s="45">
        <v>118075.9</v>
      </c>
      <c r="C52" s="45">
        <v>86412.4</v>
      </c>
      <c r="D52" s="45">
        <v>31663.3</v>
      </c>
      <c r="E52" s="45">
        <v>5174.7299999999996</v>
      </c>
      <c r="F52" s="637">
        <v>180404.5</v>
      </c>
      <c r="XES52" s="312"/>
      <c r="XET52" s="251"/>
    </row>
    <row r="53" spans="1:6 16373:16374">
      <c r="A53" s="40">
        <v>41730</v>
      </c>
      <c r="B53" s="45">
        <v>90853.1</v>
      </c>
      <c r="C53" s="45">
        <v>90435.9</v>
      </c>
      <c r="D53" s="45">
        <v>417.5</v>
      </c>
      <c r="E53" s="45">
        <v>75.89</v>
      </c>
      <c r="F53" s="637">
        <v>180480.41</v>
      </c>
      <c r="XES53" s="312"/>
      <c r="XET53" s="251"/>
    </row>
    <row r="54" spans="1:6 16373:16374">
      <c r="A54" s="40">
        <v>41760</v>
      </c>
      <c r="B54" s="45">
        <v>155525.41</v>
      </c>
      <c r="C54" s="45">
        <v>121747.4</v>
      </c>
      <c r="D54" s="45">
        <v>33778.400000000001</v>
      </c>
      <c r="E54" s="45">
        <v>5701.03</v>
      </c>
      <c r="F54" s="637">
        <v>186181.41</v>
      </c>
      <c r="XES54" s="312"/>
      <c r="XET54" s="251"/>
    </row>
    <row r="55" spans="1:6 16373:16374">
      <c r="A55" s="40">
        <v>41791</v>
      </c>
      <c r="B55" s="45">
        <v>152547.50000000003</v>
      </c>
      <c r="C55" s="45">
        <v>121842.03000000001</v>
      </c>
      <c r="D55" s="45">
        <v>30705.359999999997</v>
      </c>
      <c r="E55" s="45">
        <v>5188.0299999999988</v>
      </c>
      <c r="F55" s="637">
        <v>191376.6</v>
      </c>
      <c r="XES55" s="312"/>
      <c r="XET55" s="251"/>
    </row>
    <row r="56" spans="1:6 16373:16374">
      <c r="A56" s="40">
        <v>41821</v>
      </c>
      <c r="B56" s="45">
        <v>130901.78</v>
      </c>
      <c r="C56" s="45">
        <v>94855.85</v>
      </c>
      <c r="D56" s="45">
        <v>36045.93</v>
      </c>
      <c r="E56" s="45">
        <v>6009.04</v>
      </c>
      <c r="F56" s="637">
        <v>197385.64</v>
      </c>
      <c r="XES56" s="312"/>
      <c r="XET56" s="251"/>
    </row>
    <row r="57" spans="1:6 16373:16374">
      <c r="A57" s="40">
        <v>41852</v>
      </c>
      <c r="B57" s="45">
        <v>111481.27</v>
      </c>
      <c r="C57" s="45">
        <v>89347.6</v>
      </c>
      <c r="D57" s="45">
        <v>22133.67</v>
      </c>
      <c r="E57" s="45">
        <v>3646.45</v>
      </c>
      <c r="F57" s="637">
        <v>201032.09000000003</v>
      </c>
      <c r="XES57" s="312"/>
      <c r="XET57" s="251"/>
    </row>
    <row r="58" spans="1:6 16373:16374">
      <c r="A58" s="40">
        <v>41883</v>
      </c>
      <c r="B58" s="45">
        <v>131804.61000000002</v>
      </c>
      <c r="C58" s="45">
        <v>110833.08</v>
      </c>
      <c r="D58" s="45">
        <v>20971.529999999995</v>
      </c>
      <c r="E58" s="45">
        <v>3460.37</v>
      </c>
      <c r="F58" s="637">
        <v>204493.3</v>
      </c>
      <c r="XES58" s="312"/>
      <c r="XET58" s="251"/>
    </row>
    <row r="59" spans="1:6 16373:16374">
      <c r="A59" s="40">
        <v>41913</v>
      </c>
      <c r="B59" s="45">
        <v>99863.62</v>
      </c>
      <c r="C59" s="45">
        <v>83131.89</v>
      </c>
      <c r="D59" s="45">
        <v>16731.73</v>
      </c>
      <c r="E59" s="45">
        <v>2729.7</v>
      </c>
      <c r="F59" s="637">
        <v>207223</v>
      </c>
      <c r="XES59" s="312"/>
      <c r="XET59" s="251"/>
    </row>
    <row r="60" spans="1:6 16373:16374">
      <c r="A60" s="40">
        <v>41944</v>
      </c>
      <c r="B60" s="45">
        <v>128358.46</v>
      </c>
      <c r="C60" s="45">
        <v>102882.32</v>
      </c>
      <c r="D60" s="45">
        <v>25476.14</v>
      </c>
      <c r="E60" s="45">
        <v>4133.58</v>
      </c>
      <c r="F60" s="637">
        <v>211356.58</v>
      </c>
      <c r="XES60" s="312"/>
      <c r="XET60" s="251"/>
    </row>
    <row r="61" spans="1:6 16373:16374">
      <c r="A61" s="40">
        <v>41974</v>
      </c>
      <c r="B61" s="45">
        <v>113231.31</v>
      </c>
      <c r="C61" s="45">
        <v>101006.55</v>
      </c>
      <c r="D61" s="45">
        <v>12224.76</v>
      </c>
      <c r="E61" s="45">
        <v>1998.43</v>
      </c>
      <c r="F61" s="637">
        <v>213355.00999999998</v>
      </c>
      <c r="XES61" s="312"/>
      <c r="XET61" s="251"/>
    </row>
    <row r="62" spans="1:6 16373:16374">
      <c r="A62" s="40">
        <v>42005</v>
      </c>
      <c r="B62" s="45">
        <v>141227.34</v>
      </c>
      <c r="C62" s="45">
        <v>107539.15</v>
      </c>
      <c r="D62" s="45">
        <v>33688.19</v>
      </c>
      <c r="E62" s="45">
        <v>5452.88</v>
      </c>
      <c r="F62" s="637">
        <v>218799.92</v>
      </c>
      <c r="XES62" s="312"/>
      <c r="XET62" s="251"/>
    </row>
    <row r="63" spans="1:6 16373:16374">
      <c r="A63" s="40">
        <v>42036</v>
      </c>
      <c r="B63" s="45">
        <v>120838.43</v>
      </c>
      <c r="C63" s="45">
        <v>96274.8</v>
      </c>
      <c r="D63" s="45">
        <v>24563.63</v>
      </c>
      <c r="E63" s="45">
        <v>3965.6</v>
      </c>
      <c r="F63" s="637">
        <v>222765.52000000002</v>
      </c>
      <c r="XES63" s="312"/>
      <c r="XET63" s="251"/>
    </row>
    <row r="64" spans="1:6 16373:16374">
      <c r="A64" s="40">
        <v>42064</v>
      </c>
      <c r="B64" s="45">
        <v>144713.31000000003</v>
      </c>
      <c r="C64" s="45">
        <v>123990.21</v>
      </c>
      <c r="D64" s="45">
        <v>20723.100000000002</v>
      </c>
      <c r="E64" s="45">
        <v>3337.01</v>
      </c>
      <c r="F64" s="637">
        <v>226102.53000000003</v>
      </c>
      <c r="XES64" s="312"/>
      <c r="XET64" s="251"/>
    </row>
    <row r="65" spans="1:6 16373:16374">
      <c r="A65" s="40">
        <v>42095</v>
      </c>
      <c r="B65" s="45" t="s">
        <v>421</v>
      </c>
      <c r="C65" s="45" t="s">
        <v>422</v>
      </c>
      <c r="D65" s="45">
        <v>15333</v>
      </c>
      <c r="E65" s="45">
        <v>2441</v>
      </c>
      <c r="F65" s="637">
        <v>228551</v>
      </c>
      <c r="XES65" s="312"/>
      <c r="XET65" s="251"/>
    </row>
    <row r="66" spans="1:6 16373:16374">
      <c r="A66" s="40">
        <v>42125</v>
      </c>
      <c r="B66" s="45" t="s">
        <v>423</v>
      </c>
      <c r="C66" s="45" t="s">
        <v>424</v>
      </c>
      <c r="D66" s="45">
        <v>-14272</v>
      </c>
      <c r="E66" s="45">
        <v>-2235</v>
      </c>
      <c r="F66" s="637">
        <v>226317</v>
      </c>
      <c r="XES66" s="312"/>
      <c r="XET66" s="251"/>
    </row>
    <row r="67" spans="1:6 16373:16374">
      <c r="A67" s="40">
        <v>42156</v>
      </c>
      <c r="B67" s="45" t="s">
        <v>425</v>
      </c>
      <c r="C67" s="45" t="s">
        <v>426</v>
      </c>
      <c r="D67" s="45">
        <v>-1608</v>
      </c>
      <c r="E67" s="45">
        <v>-250</v>
      </c>
      <c r="F67" s="637">
        <v>226067</v>
      </c>
      <c r="XES67" s="312"/>
      <c r="XET67" s="251"/>
    </row>
    <row r="68" spans="1:6 16373:16374">
      <c r="A68" s="40">
        <v>42186</v>
      </c>
      <c r="B68" s="45" t="s">
        <v>427</v>
      </c>
      <c r="C68" s="45" t="s">
        <v>428</v>
      </c>
      <c r="D68" s="45">
        <v>5323</v>
      </c>
      <c r="E68" s="45">
        <v>842</v>
      </c>
      <c r="F68" s="637">
        <v>226909</v>
      </c>
      <c r="XES68" s="312"/>
      <c r="XET68" s="251"/>
    </row>
    <row r="69" spans="1:6 16373:16374">
      <c r="A69" s="40">
        <v>42217</v>
      </c>
      <c r="B69" s="45" t="s">
        <v>429</v>
      </c>
      <c r="C69" s="45" t="s">
        <v>430</v>
      </c>
      <c r="D69" s="45">
        <v>-17524</v>
      </c>
      <c r="E69" s="45">
        <v>-2645</v>
      </c>
      <c r="F69" s="637">
        <v>224264</v>
      </c>
      <c r="XES69" s="312"/>
      <c r="XET69" s="251"/>
    </row>
    <row r="70" spans="1:6 16373:16374">
      <c r="A70" s="40">
        <v>42248</v>
      </c>
      <c r="B70" s="45" t="s">
        <v>431</v>
      </c>
      <c r="C70" s="45" t="s">
        <v>432</v>
      </c>
      <c r="D70" s="45">
        <v>-5784</v>
      </c>
      <c r="E70" s="45">
        <v>-874</v>
      </c>
      <c r="F70" s="637">
        <v>223391</v>
      </c>
      <c r="XES70" s="312"/>
      <c r="XET70" s="251"/>
    </row>
    <row r="71" spans="1:6 16373:16374">
      <c r="A71" s="40">
        <v>42278</v>
      </c>
      <c r="B71" s="45" t="s">
        <v>433</v>
      </c>
      <c r="C71" s="45">
        <v>98724</v>
      </c>
      <c r="D71" s="45">
        <v>22350</v>
      </c>
      <c r="E71" s="45">
        <v>3444</v>
      </c>
      <c r="F71" s="637">
        <v>226834</v>
      </c>
      <c r="XES71" s="312"/>
      <c r="XET71" s="251"/>
    </row>
    <row r="72" spans="1:6 16373:16374">
      <c r="A72" s="40">
        <v>42309</v>
      </c>
      <c r="B72" s="45">
        <v>81117</v>
      </c>
      <c r="C72" s="45">
        <v>91943</v>
      </c>
      <c r="D72" s="45">
        <v>-10826</v>
      </c>
      <c r="E72" s="45">
        <v>-1641</v>
      </c>
      <c r="F72" s="637">
        <v>225194</v>
      </c>
      <c r="XES72" s="312"/>
      <c r="XET72" s="251"/>
    </row>
    <row r="73" spans="1:6 16373:16374">
      <c r="A73" s="40">
        <v>42339</v>
      </c>
      <c r="B73" s="45">
        <v>92442</v>
      </c>
      <c r="C73" s="45" t="s">
        <v>434</v>
      </c>
      <c r="D73" s="45">
        <v>-8304</v>
      </c>
      <c r="E73" s="45">
        <v>-1243</v>
      </c>
      <c r="F73" s="637">
        <v>223951</v>
      </c>
      <c r="XES73" s="312"/>
      <c r="XET73" s="251"/>
    </row>
    <row r="74" spans="1:6 16373:16374" ht="26.25" customHeight="1">
      <c r="A74" s="955" t="s">
        <v>588</v>
      </c>
      <c r="B74" s="955"/>
      <c r="C74" s="955"/>
      <c r="D74" s="955"/>
      <c r="E74" s="955"/>
      <c r="F74" s="955"/>
      <c r="XES74" s="312"/>
      <c r="XET74" s="251"/>
    </row>
    <row r="75" spans="1:6 16373:16374">
      <c r="A75" s="102" t="s">
        <v>590</v>
      </c>
    </row>
    <row r="76" spans="1:6 16373:16374">
      <c r="A76" s="16" t="s">
        <v>589</v>
      </c>
    </row>
    <row r="78" spans="1:6 16373:16374">
      <c r="B78" s="251"/>
      <c r="C78" s="251"/>
      <c r="D78" s="251"/>
      <c r="E78" s="251"/>
      <c r="F78" s="251"/>
    </row>
    <row r="86" spans="1:6" ht="15">
      <c r="A86" s="636"/>
      <c r="B86" s="636"/>
      <c r="C86" s="636"/>
      <c r="D86" s="636"/>
      <c r="E86" s="636"/>
      <c r="F86" s="636"/>
    </row>
    <row r="87" spans="1:6" ht="15">
      <c r="A87" s="636"/>
      <c r="B87" s="636"/>
      <c r="C87" s="636"/>
      <c r="D87" s="636"/>
      <c r="E87" s="636"/>
      <c r="F87" s="636"/>
    </row>
    <row r="88" spans="1:6" ht="15">
      <c r="A88" s="636"/>
      <c r="B88" s="636"/>
      <c r="C88" s="636"/>
      <c r="D88" s="636"/>
      <c r="E88" s="636"/>
      <c r="F88" s="636"/>
    </row>
    <row r="89" spans="1:6" ht="15">
      <c r="A89" s="636"/>
      <c r="B89" s="636"/>
      <c r="C89" s="636"/>
      <c r="D89" s="636"/>
      <c r="E89" s="636"/>
      <c r="F89" s="636"/>
    </row>
    <row r="90" spans="1:6" ht="15">
      <c r="A90" s="636"/>
      <c r="B90" s="636"/>
      <c r="C90" s="636"/>
      <c r="D90" s="636"/>
      <c r="E90" s="636"/>
      <c r="F90" s="636"/>
    </row>
    <row r="91" spans="1:6" ht="15">
      <c r="A91" s="636"/>
      <c r="B91" s="636"/>
      <c r="C91" s="636"/>
      <c r="D91" s="636"/>
      <c r="E91" s="636"/>
      <c r="F91" s="636"/>
    </row>
    <row r="92" spans="1:6" ht="15">
      <c r="A92" s="636"/>
      <c r="B92" s="636"/>
      <c r="C92" s="636"/>
      <c r="D92" s="636"/>
      <c r="E92" s="636"/>
      <c r="F92" s="636"/>
    </row>
    <row r="93" spans="1:6" ht="15">
      <c r="A93" s="636"/>
      <c r="B93" s="636"/>
      <c r="C93" s="636"/>
      <c r="D93" s="636"/>
      <c r="E93" s="636"/>
      <c r="F93" s="636"/>
    </row>
    <row r="94" spans="1:6" ht="15">
      <c r="A94" s="636"/>
      <c r="B94" s="636"/>
      <c r="C94" s="636"/>
      <c r="D94" s="636"/>
      <c r="E94" s="636"/>
      <c r="F94" s="636"/>
    </row>
    <row r="95" spans="1:6" ht="15">
      <c r="A95" s="636"/>
      <c r="B95" s="636"/>
      <c r="C95" s="636"/>
      <c r="D95" s="636"/>
      <c r="E95" s="636"/>
      <c r="F95" s="636"/>
    </row>
    <row r="96" spans="1:6" ht="15">
      <c r="A96" s="636"/>
      <c r="B96" s="636"/>
      <c r="C96" s="636"/>
      <c r="D96" s="636"/>
      <c r="E96" s="636"/>
      <c r="F96" s="636"/>
    </row>
    <row r="97" spans="1:6" ht="15">
      <c r="A97" s="636"/>
      <c r="B97" s="636"/>
      <c r="C97" s="636"/>
      <c r="D97" s="636"/>
      <c r="E97" s="636"/>
      <c r="F97" s="636"/>
    </row>
  </sheetData>
  <mergeCells count="8">
    <mergeCell ref="A74:F74"/>
    <mergeCell ref="A1:F1"/>
    <mergeCell ref="A2:A3"/>
    <mergeCell ref="B2:B3"/>
    <mergeCell ref="C2:C3"/>
    <mergeCell ref="D2:D3"/>
    <mergeCell ref="E2:E3"/>
    <mergeCell ref="F2:F3"/>
  </mergeCells>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sheetPr>
    <tabColor rgb="FF92D050"/>
  </sheetPr>
  <dimension ref="A1:E54"/>
  <sheetViews>
    <sheetView workbookViewId="0">
      <selection activeCell="K13" sqref="K13"/>
    </sheetView>
  </sheetViews>
  <sheetFormatPr defaultRowHeight="12.75"/>
  <cols>
    <col min="1" max="1" width="11.1640625" customWidth="1"/>
    <col min="3" max="3" width="8.1640625" customWidth="1"/>
  </cols>
  <sheetData>
    <row r="1" spans="1:5" ht="18">
      <c r="A1" s="421" t="s">
        <v>543</v>
      </c>
      <c r="B1" s="421"/>
      <c r="C1" s="421"/>
      <c r="D1" s="422"/>
      <c r="E1" s="422"/>
    </row>
    <row r="2" spans="1:5" ht="18.75">
      <c r="A2" s="788" t="s">
        <v>66</v>
      </c>
      <c r="B2" s="789" t="s">
        <v>0</v>
      </c>
      <c r="C2" s="789"/>
      <c r="D2" s="423"/>
      <c r="E2" s="423"/>
    </row>
    <row r="3" spans="1:5" ht="18.75">
      <c r="A3" s="788"/>
      <c r="B3" s="789"/>
      <c r="C3" s="789"/>
      <c r="D3" s="424"/>
      <c r="E3" s="424"/>
    </row>
    <row r="4" spans="1:5" ht="22.5">
      <c r="A4" s="788"/>
      <c r="B4" s="438" t="s">
        <v>300</v>
      </c>
      <c r="C4" s="438" t="s">
        <v>303</v>
      </c>
      <c r="D4" s="425"/>
      <c r="E4" s="425"/>
    </row>
    <row r="5" spans="1:5" ht="17.25" customHeight="1">
      <c r="A5" s="439">
        <v>1</v>
      </c>
      <c r="B5" s="439">
        <v>2</v>
      </c>
      <c r="C5" s="439">
        <v>3</v>
      </c>
      <c r="D5" s="426"/>
      <c r="E5" s="426"/>
    </row>
    <row r="6" spans="1:5">
      <c r="A6" s="447">
        <v>41011</v>
      </c>
      <c r="B6" s="440">
        <v>0</v>
      </c>
      <c r="C6" s="440">
        <v>0</v>
      </c>
      <c r="D6" s="427"/>
      <c r="E6" s="427"/>
    </row>
    <row r="7" spans="1:5">
      <c r="A7" s="447">
        <v>41041</v>
      </c>
      <c r="B7" s="440">
        <v>1</v>
      </c>
      <c r="C7" s="440">
        <v>12</v>
      </c>
      <c r="D7" s="427"/>
      <c r="E7" s="427"/>
    </row>
    <row r="8" spans="1:5">
      <c r="A8" s="447">
        <v>41072</v>
      </c>
      <c r="B8" s="441">
        <v>1</v>
      </c>
      <c r="C8" s="441">
        <v>8</v>
      </c>
      <c r="D8" s="427"/>
      <c r="E8" s="427"/>
    </row>
    <row r="9" spans="1:5">
      <c r="A9" s="447">
        <v>41102</v>
      </c>
      <c r="B9" s="441">
        <v>2</v>
      </c>
      <c r="C9" s="442">
        <v>9.15</v>
      </c>
      <c r="D9" s="427"/>
      <c r="E9" s="427"/>
    </row>
    <row r="10" spans="1:5">
      <c r="A10" s="447">
        <v>41133</v>
      </c>
      <c r="B10" s="441">
        <v>2</v>
      </c>
      <c r="C10" s="442">
        <v>12.36</v>
      </c>
      <c r="D10" s="427"/>
      <c r="E10" s="427"/>
    </row>
    <row r="11" spans="1:5">
      <c r="A11" s="447">
        <v>41164</v>
      </c>
      <c r="B11" s="441">
        <v>4</v>
      </c>
      <c r="C11" s="442">
        <v>35.86</v>
      </c>
      <c r="D11" s="427"/>
      <c r="E11" s="427"/>
    </row>
    <row r="12" spans="1:5">
      <c r="A12" s="447">
        <v>41194</v>
      </c>
      <c r="B12" s="441">
        <v>1</v>
      </c>
      <c r="C12" s="442">
        <v>8.56</v>
      </c>
      <c r="D12" s="427"/>
      <c r="E12" s="427"/>
    </row>
    <row r="13" spans="1:5">
      <c r="A13" s="447">
        <v>41225</v>
      </c>
      <c r="B13" s="441">
        <v>0</v>
      </c>
      <c r="C13" s="442">
        <v>0</v>
      </c>
      <c r="D13" s="427"/>
      <c r="E13" s="427"/>
    </row>
    <row r="14" spans="1:5">
      <c r="A14" s="448">
        <v>41255</v>
      </c>
      <c r="B14" s="441">
        <v>2</v>
      </c>
      <c r="C14" s="442">
        <v>32.519999999999996</v>
      </c>
      <c r="D14" s="427"/>
      <c r="E14" s="427"/>
    </row>
    <row r="15" spans="1:5">
      <c r="A15" s="448">
        <v>41286</v>
      </c>
      <c r="B15" s="441">
        <v>1</v>
      </c>
      <c r="C15" s="442">
        <v>11.25</v>
      </c>
      <c r="D15" s="427"/>
      <c r="E15" s="427"/>
    </row>
    <row r="16" spans="1:5">
      <c r="A16" s="448">
        <v>41317</v>
      </c>
      <c r="B16" s="441">
        <v>3</v>
      </c>
      <c r="C16" s="442">
        <v>27.39</v>
      </c>
      <c r="D16" s="427"/>
      <c r="E16" s="427"/>
    </row>
    <row r="17" spans="1:5">
      <c r="A17" s="448">
        <v>41345</v>
      </c>
      <c r="B17" s="442">
        <v>7</v>
      </c>
      <c r="C17" s="442">
        <v>81.819999999999993</v>
      </c>
      <c r="D17" s="427"/>
      <c r="E17" s="427"/>
    </row>
    <row r="18" spans="1:5">
      <c r="A18" s="447">
        <v>41365</v>
      </c>
      <c r="B18" s="440">
        <v>0</v>
      </c>
      <c r="C18" s="440">
        <v>0</v>
      </c>
      <c r="D18" s="427"/>
      <c r="E18" s="427"/>
    </row>
    <row r="19" spans="1:5">
      <c r="A19" s="447">
        <v>41395</v>
      </c>
      <c r="B19" s="440">
        <v>2</v>
      </c>
      <c r="C19" s="440">
        <v>8.8000000000000007</v>
      </c>
      <c r="D19" s="427"/>
      <c r="E19" s="427"/>
    </row>
    <row r="20" spans="1:5">
      <c r="A20" s="447">
        <v>41426</v>
      </c>
      <c r="B20" s="441">
        <v>1</v>
      </c>
      <c r="C20" s="441">
        <v>16</v>
      </c>
      <c r="D20" s="427"/>
      <c r="E20" s="427"/>
    </row>
    <row r="21" spans="1:5">
      <c r="A21" s="447">
        <v>41456</v>
      </c>
      <c r="B21" s="441">
        <v>2</v>
      </c>
      <c r="C21" s="442">
        <v>11</v>
      </c>
      <c r="D21" s="427"/>
      <c r="E21" s="427"/>
    </row>
    <row r="22" spans="1:5">
      <c r="A22" s="447">
        <v>41487</v>
      </c>
      <c r="B22" s="441">
        <v>5</v>
      </c>
      <c r="C22" s="442">
        <v>67.040000000000006</v>
      </c>
      <c r="D22" s="427"/>
      <c r="E22" s="427"/>
    </row>
    <row r="23" spans="1:5">
      <c r="A23" s="447">
        <v>41518</v>
      </c>
      <c r="B23" s="441">
        <v>5</v>
      </c>
      <c r="C23" s="442">
        <v>36.33</v>
      </c>
      <c r="D23" s="427"/>
      <c r="E23" s="427"/>
    </row>
    <row r="24" spans="1:5">
      <c r="A24" s="447">
        <v>41548</v>
      </c>
      <c r="B24" s="441">
        <v>5</v>
      </c>
      <c r="C24" s="442">
        <v>83.56</v>
      </c>
      <c r="D24" s="427"/>
      <c r="E24" s="427"/>
    </row>
    <row r="25" spans="1:5">
      <c r="A25" s="447">
        <v>41579</v>
      </c>
      <c r="B25" s="441">
        <v>1</v>
      </c>
      <c r="C25" s="442">
        <v>5.94</v>
      </c>
      <c r="D25" s="427"/>
      <c r="E25" s="427"/>
    </row>
    <row r="26" spans="1:5">
      <c r="A26" s="448">
        <v>41609</v>
      </c>
      <c r="B26" s="441">
        <v>3</v>
      </c>
      <c r="C26" s="442">
        <v>18.170000000000002</v>
      </c>
      <c r="D26" s="427"/>
      <c r="E26" s="427"/>
    </row>
    <row r="27" spans="1:5">
      <c r="A27" s="448">
        <v>41651</v>
      </c>
      <c r="B27" s="441">
        <v>2</v>
      </c>
      <c r="C27" s="442">
        <v>10.45</v>
      </c>
      <c r="D27" s="427"/>
      <c r="E27" s="427"/>
    </row>
    <row r="28" spans="1:5">
      <c r="A28" s="448">
        <v>41682</v>
      </c>
      <c r="B28" s="441">
        <v>6</v>
      </c>
      <c r="C28" s="442">
        <v>38.72</v>
      </c>
      <c r="D28" s="427"/>
      <c r="E28" s="427"/>
    </row>
    <row r="29" spans="1:5">
      <c r="A29" s="448">
        <v>41710</v>
      </c>
      <c r="B29" s="442">
        <v>5</v>
      </c>
      <c r="C29" s="442">
        <v>20.97</v>
      </c>
      <c r="D29" s="427"/>
      <c r="E29" s="427"/>
    </row>
    <row r="30" spans="1:5">
      <c r="A30" s="447">
        <v>41741</v>
      </c>
      <c r="B30" s="440">
        <v>0</v>
      </c>
      <c r="C30" s="440">
        <v>0</v>
      </c>
      <c r="D30" s="427"/>
      <c r="E30" s="427"/>
    </row>
    <row r="31" spans="1:5">
      <c r="A31" s="447">
        <v>41771</v>
      </c>
      <c r="B31" s="440">
        <v>3</v>
      </c>
      <c r="C31" s="440">
        <v>38.520000000000003</v>
      </c>
      <c r="D31" s="427"/>
      <c r="E31" s="427"/>
    </row>
    <row r="32" spans="1:5">
      <c r="A32" s="447">
        <v>41802</v>
      </c>
      <c r="B32" s="441">
        <v>3</v>
      </c>
      <c r="C32" s="441">
        <v>24.35</v>
      </c>
      <c r="D32" s="427"/>
      <c r="E32" s="427"/>
    </row>
    <row r="33" spans="1:5">
      <c r="A33" s="447">
        <v>41832</v>
      </c>
      <c r="B33" s="441">
        <v>3</v>
      </c>
      <c r="C33" s="442">
        <v>27.07</v>
      </c>
      <c r="D33" s="427"/>
      <c r="E33" s="427"/>
    </row>
    <row r="34" spans="1:5">
      <c r="A34" s="447">
        <v>41863</v>
      </c>
      <c r="B34" s="441">
        <v>0</v>
      </c>
      <c r="C34" s="442">
        <v>0</v>
      </c>
      <c r="D34" s="427"/>
      <c r="E34" s="427"/>
    </row>
    <row r="35" spans="1:5">
      <c r="A35" s="447">
        <v>41894</v>
      </c>
      <c r="B35" s="441">
        <v>12</v>
      </c>
      <c r="C35" s="442">
        <v>90.01</v>
      </c>
      <c r="D35" s="427"/>
      <c r="E35" s="427"/>
    </row>
    <row r="36" spans="1:5">
      <c r="A36" s="447">
        <v>41924</v>
      </c>
      <c r="B36" s="441">
        <v>2</v>
      </c>
      <c r="C36" s="442">
        <v>6.5</v>
      </c>
      <c r="D36" s="427"/>
      <c r="E36" s="427"/>
    </row>
    <row r="37" spans="1:5">
      <c r="A37" s="447">
        <v>41955</v>
      </c>
      <c r="B37" s="441">
        <v>4</v>
      </c>
      <c r="C37" s="442">
        <v>39.36</v>
      </c>
      <c r="D37" s="427"/>
      <c r="E37" s="427"/>
    </row>
    <row r="38" spans="1:5">
      <c r="A38" s="448">
        <v>41985</v>
      </c>
      <c r="B38" s="441">
        <v>1</v>
      </c>
      <c r="C38" s="442">
        <v>3.25</v>
      </c>
      <c r="D38" s="427"/>
      <c r="E38" s="427"/>
    </row>
    <row r="39" spans="1:5">
      <c r="A39" s="447">
        <v>42016</v>
      </c>
      <c r="B39" s="441">
        <v>2</v>
      </c>
      <c r="C39" s="442">
        <v>6.54</v>
      </c>
      <c r="D39" s="427"/>
      <c r="E39" s="427"/>
    </row>
    <row r="40" spans="1:5">
      <c r="A40" s="448">
        <v>42047</v>
      </c>
      <c r="B40" s="441">
        <v>1</v>
      </c>
      <c r="C40" s="442">
        <v>4.8</v>
      </c>
      <c r="D40" s="427"/>
      <c r="E40" s="427"/>
    </row>
    <row r="41" spans="1:5">
      <c r="A41" s="447">
        <v>42075</v>
      </c>
      <c r="B41" s="441">
        <v>8</v>
      </c>
      <c r="C41" s="442">
        <v>37.409999999999997</v>
      </c>
      <c r="D41" s="427"/>
      <c r="E41" s="427"/>
    </row>
    <row r="42" spans="1:5">
      <c r="A42" s="448">
        <v>42106</v>
      </c>
      <c r="B42" s="441">
        <v>0</v>
      </c>
      <c r="C42" s="442">
        <v>0</v>
      </c>
      <c r="D42" s="427"/>
      <c r="E42" s="427"/>
    </row>
    <row r="43" spans="1:5">
      <c r="A43" s="447">
        <v>42136</v>
      </c>
      <c r="B43" s="441">
        <v>1</v>
      </c>
      <c r="C43" s="442">
        <v>4.59</v>
      </c>
      <c r="D43" s="427"/>
      <c r="E43" s="427"/>
    </row>
    <row r="44" spans="1:5">
      <c r="A44" s="448">
        <v>42167</v>
      </c>
      <c r="B44" s="441">
        <v>8</v>
      </c>
      <c r="C44" s="442">
        <v>39.200000000000003</v>
      </c>
      <c r="D44" s="427"/>
      <c r="E44" s="427"/>
    </row>
    <row r="45" spans="1:5">
      <c r="A45" s="447">
        <v>42197</v>
      </c>
      <c r="B45" s="441">
        <v>5</v>
      </c>
      <c r="C45" s="442">
        <v>69.27</v>
      </c>
      <c r="D45" s="427"/>
      <c r="E45" s="427"/>
    </row>
    <row r="46" spans="1:5">
      <c r="A46" s="448">
        <v>42228</v>
      </c>
      <c r="B46" s="441">
        <v>3</v>
      </c>
      <c r="C46" s="442">
        <v>21.43</v>
      </c>
      <c r="D46" s="427"/>
      <c r="E46" s="427"/>
    </row>
    <row r="47" spans="1:5">
      <c r="A47" s="447">
        <v>42259</v>
      </c>
      <c r="B47" s="441">
        <v>10</v>
      </c>
      <c r="C47" s="442">
        <v>47.62</v>
      </c>
      <c r="D47" s="427"/>
      <c r="E47" s="427"/>
    </row>
    <row r="48" spans="1:5">
      <c r="A48" s="448">
        <v>42289</v>
      </c>
      <c r="B48" s="441">
        <v>1</v>
      </c>
      <c r="C48" s="442">
        <v>57.68</v>
      </c>
      <c r="D48" s="427"/>
      <c r="E48" s="427"/>
    </row>
    <row r="49" spans="1:5">
      <c r="A49" s="447">
        <v>42320</v>
      </c>
      <c r="B49" s="441">
        <v>1</v>
      </c>
      <c r="C49" s="442">
        <v>1.19</v>
      </c>
      <c r="D49" s="427"/>
      <c r="E49" s="427"/>
    </row>
    <row r="50" spans="1:5">
      <c r="A50" s="448">
        <v>42350</v>
      </c>
      <c r="B50" s="441">
        <v>3</v>
      </c>
      <c r="C50" s="442">
        <v>37.159999999999997</v>
      </c>
      <c r="D50" s="427"/>
      <c r="E50" s="427"/>
    </row>
    <row r="51" spans="1:5" s="290" customFormat="1" ht="11.25">
      <c r="A51" s="760" t="s">
        <v>585</v>
      </c>
      <c r="B51" s="760"/>
      <c r="C51" s="760"/>
      <c r="D51" s="760"/>
      <c r="E51" s="760"/>
    </row>
    <row r="52" spans="1:5" s="290" customFormat="1" ht="11.25">
      <c r="A52" s="790" t="s">
        <v>223</v>
      </c>
      <c r="B52" s="790"/>
      <c r="C52" s="790"/>
      <c r="D52" s="761"/>
      <c r="E52" s="761"/>
    </row>
    <row r="53" spans="1:5" ht="15">
      <c r="A53" s="787"/>
      <c r="B53" s="787"/>
      <c r="C53" s="787"/>
      <c r="D53" s="787"/>
      <c r="E53" s="428"/>
    </row>
    <row r="54" spans="1:5" ht="15">
      <c r="A54" s="429"/>
      <c r="B54" s="428"/>
      <c r="C54" s="428"/>
      <c r="D54" s="428"/>
      <c r="E54" s="428"/>
    </row>
  </sheetData>
  <mergeCells count="4">
    <mergeCell ref="A53:D53"/>
    <mergeCell ref="A2:A4"/>
    <mergeCell ref="B2:C3"/>
    <mergeCell ref="A52:C5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sheetPr>
    <tabColor theme="6"/>
  </sheetPr>
  <dimension ref="A1:XET75"/>
  <sheetViews>
    <sheetView workbookViewId="0">
      <pane ySplit="4" topLeftCell="A56" activePane="bottomLeft" state="frozen"/>
      <selection activeCell="K24" sqref="K24"/>
      <selection pane="bottomLeft" activeCell="F65" sqref="F65"/>
    </sheetView>
  </sheetViews>
  <sheetFormatPr defaultRowHeight="12.75"/>
  <cols>
    <col min="1" max="1" width="13.6640625" customWidth="1"/>
    <col min="2" max="2" width="17.5" customWidth="1"/>
    <col min="3" max="3" width="15.83203125" customWidth="1"/>
    <col min="4" max="4" width="16" customWidth="1"/>
    <col min="6" max="6" width="12.1640625" customWidth="1"/>
    <col min="252" max="252" width="18.6640625" customWidth="1"/>
    <col min="253" max="253" width="17.5" customWidth="1"/>
    <col min="254" max="254" width="18.6640625" customWidth="1"/>
    <col min="255" max="255" width="20.6640625" customWidth="1"/>
    <col min="256" max="256" width="33.5" customWidth="1"/>
    <col min="257" max="257" width="28.83203125" customWidth="1"/>
    <col min="508" max="508" width="18.6640625" customWidth="1"/>
    <col min="509" max="509" width="17.5" customWidth="1"/>
    <col min="510" max="510" width="18.6640625" customWidth="1"/>
    <col min="511" max="511" width="20.6640625" customWidth="1"/>
    <col min="512" max="512" width="33.5" customWidth="1"/>
    <col min="513" max="513" width="28.83203125" customWidth="1"/>
    <col min="764" max="764" width="18.6640625" customWidth="1"/>
    <col min="765" max="765" width="17.5" customWidth="1"/>
    <col min="766" max="766" width="18.6640625" customWidth="1"/>
    <col min="767" max="767" width="20.6640625" customWidth="1"/>
    <col min="768" max="768" width="33.5" customWidth="1"/>
    <col min="769" max="769" width="28.83203125" customWidth="1"/>
    <col min="1020" max="1020" width="18.6640625" customWidth="1"/>
    <col min="1021" max="1021" width="17.5" customWidth="1"/>
    <col min="1022" max="1022" width="18.6640625" customWidth="1"/>
    <col min="1023" max="1023" width="20.6640625" customWidth="1"/>
    <col min="1024" max="1024" width="33.5" customWidth="1"/>
    <col min="1025" max="1025" width="28.83203125" customWidth="1"/>
    <col min="1276" max="1276" width="18.6640625" customWidth="1"/>
    <col min="1277" max="1277" width="17.5" customWidth="1"/>
    <col min="1278" max="1278" width="18.6640625" customWidth="1"/>
    <col min="1279" max="1279" width="20.6640625" customWidth="1"/>
    <col min="1280" max="1280" width="33.5" customWidth="1"/>
    <col min="1281" max="1281" width="28.83203125" customWidth="1"/>
    <col min="1532" max="1532" width="18.6640625" customWidth="1"/>
    <col min="1533" max="1533" width="17.5" customWidth="1"/>
    <col min="1534" max="1534" width="18.6640625" customWidth="1"/>
    <col min="1535" max="1535" width="20.6640625" customWidth="1"/>
    <col min="1536" max="1536" width="33.5" customWidth="1"/>
    <col min="1537" max="1537" width="28.83203125" customWidth="1"/>
    <col min="1788" max="1788" width="18.6640625" customWidth="1"/>
    <col min="1789" max="1789" width="17.5" customWidth="1"/>
    <col min="1790" max="1790" width="18.6640625" customWidth="1"/>
    <col min="1791" max="1791" width="20.6640625" customWidth="1"/>
    <col min="1792" max="1792" width="33.5" customWidth="1"/>
    <col min="1793" max="1793" width="28.83203125" customWidth="1"/>
    <col min="2044" max="2044" width="18.6640625" customWidth="1"/>
    <col min="2045" max="2045" width="17.5" customWidth="1"/>
    <col min="2046" max="2046" width="18.6640625" customWidth="1"/>
    <col min="2047" max="2047" width="20.6640625" customWidth="1"/>
    <col min="2048" max="2048" width="33.5" customWidth="1"/>
    <col min="2049" max="2049" width="28.83203125" customWidth="1"/>
    <col min="2300" max="2300" width="18.6640625" customWidth="1"/>
    <col min="2301" max="2301" width="17.5" customWidth="1"/>
    <col min="2302" max="2302" width="18.6640625" customWidth="1"/>
    <col min="2303" max="2303" width="20.6640625" customWidth="1"/>
    <col min="2304" max="2304" width="33.5" customWidth="1"/>
    <col min="2305" max="2305" width="28.83203125" customWidth="1"/>
    <col min="2556" max="2556" width="18.6640625" customWidth="1"/>
    <col min="2557" max="2557" width="17.5" customWidth="1"/>
    <col min="2558" max="2558" width="18.6640625" customWidth="1"/>
    <col min="2559" max="2559" width="20.6640625" customWidth="1"/>
    <col min="2560" max="2560" width="33.5" customWidth="1"/>
    <col min="2561" max="2561" width="28.83203125" customWidth="1"/>
    <col min="2812" max="2812" width="18.6640625" customWidth="1"/>
    <col min="2813" max="2813" width="17.5" customWidth="1"/>
    <col min="2814" max="2814" width="18.6640625" customWidth="1"/>
    <col min="2815" max="2815" width="20.6640625" customWidth="1"/>
    <col min="2816" max="2816" width="33.5" customWidth="1"/>
    <col min="2817" max="2817" width="28.83203125" customWidth="1"/>
    <col min="3068" max="3068" width="18.6640625" customWidth="1"/>
    <col min="3069" max="3069" width="17.5" customWidth="1"/>
    <col min="3070" max="3070" width="18.6640625" customWidth="1"/>
    <col min="3071" max="3071" width="20.6640625" customWidth="1"/>
    <col min="3072" max="3072" width="33.5" customWidth="1"/>
    <col min="3073" max="3073" width="28.83203125" customWidth="1"/>
    <col min="3324" max="3324" width="18.6640625" customWidth="1"/>
    <col min="3325" max="3325" width="17.5" customWidth="1"/>
    <col min="3326" max="3326" width="18.6640625" customWidth="1"/>
    <col min="3327" max="3327" width="20.6640625" customWidth="1"/>
    <col min="3328" max="3328" width="33.5" customWidth="1"/>
    <col min="3329" max="3329" width="28.83203125" customWidth="1"/>
    <col min="3580" max="3580" width="18.6640625" customWidth="1"/>
    <col min="3581" max="3581" width="17.5" customWidth="1"/>
    <col min="3582" max="3582" width="18.6640625" customWidth="1"/>
    <col min="3583" max="3583" width="20.6640625" customWidth="1"/>
    <col min="3584" max="3584" width="33.5" customWidth="1"/>
    <col min="3585" max="3585" width="28.83203125" customWidth="1"/>
    <col min="3836" max="3836" width="18.6640625" customWidth="1"/>
    <col min="3837" max="3837" width="17.5" customWidth="1"/>
    <col min="3838" max="3838" width="18.6640625" customWidth="1"/>
    <col min="3839" max="3839" width="20.6640625" customWidth="1"/>
    <col min="3840" max="3840" width="33.5" customWidth="1"/>
    <col min="3841" max="3841" width="28.83203125" customWidth="1"/>
    <col min="4092" max="4092" width="18.6640625" customWidth="1"/>
    <col min="4093" max="4093" width="17.5" customWidth="1"/>
    <col min="4094" max="4094" width="18.6640625" customWidth="1"/>
    <col min="4095" max="4095" width="20.6640625" customWidth="1"/>
    <col min="4096" max="4096" width="33.5" customWidth="1"/>
    <col min="4097" max="4097" width="28.83203125" customWidth="1"/>
    <col min="4348" max="4348" width="18.6640625" customWidth="1"/>
    <col min="4349" max="4349" width="17.5" customWidth="1"/>
    <col min="4350" max="4350" width="18.6640625" customWidth="1"/>
    <col min="4351" max="4351" width="20.6640625" customWidth="1"/>
    <col min="4352" max="4352" width="33.5" customWidth="1"/>
    <col min="4353" max="4353" width="28.83203125" customWidth="1"/>
    <col min="4604" max="4604" width="18.6640625" customWidth="1"/>
    <col min="4605" max="4605" width="17.5" customWidth="1"/>
    <col min="4606" max="4606" width="18.6640625" customWidth="1"/>
    <col min="4607" max="4607" width="20.6640625" customWidth="1"/>
    <col min="4608" max="4608" width="33.5" customWidth="1"/>
    <col min="4609" max="4609" width="28.83203125" customWidth="1"/>
    <col min="4860" max="4860" width="18.6640625" customWidth="1"/>
    <col min="4861" max="4861" width="17.5" customWidth="1"/>
    <col min="4862" max="4862" width="18.6640625" customWidth="1"/>
    <col min="4863" max="4863" width="20.6640625" customWidth="1"/>
    <col min="4864" max="4864" width="33.5" customWidth="1"/>
    <col min="4865" max="4865" width="28.83203125" customWidth="1"/>
    <col min="5116" max="5116" width="18.6640625" customWidth="1"/>
    <col min="5117" max="5117" width="17.5" customWidth="1"/>
    <col min="5118" max="5118" width="18.6640625" customWidth="1"/>
    <col min="5119" max="5119" width="20.6640625" customWidth="1"/>
    <col min="5120" max="5120" width="33.5" customWidth="1"/>
    <col min="5121" max="5121" width="28.83203125" customWidth="1"/>
    <col min="5372" max="5372" width="18.6640625" customWidth="1"/>
    <col min="5373" max="5373" width="17.5" customWidth="1"/>
    <col min="5374" max="5374" width="18.6640625" customWidth="1"/>
    <col min="5375" max="5375" width="20.6640625" customWidth="1"/>
    <col min="5376" max="5376" width="33.5" customWidth="1"/>
    <col min="5377" max="5377" width="28.83203125" customWidth="1"/>
    <col min="5628" max="5628" width="18.6640625" customWidth="1"/>
    <col min="5629" max="5629" width="17.5" customWidth="1"/>
    <col min="5630" max="5630" width="18.6640625" customWidth="1"/>
    <col min="5631" max="5631" width="20.6640625" customWidth="1"/>
    <col min="5632" max="5632" width="33.5" customWidth="1"/>
    <col min="5633" max="5633" width="28.83203125" customWidth="1"/>
    <col min="5884" max="5884" width="18.6640625" customWidth="1"/>
    <col min="5885" max="5885" width="17.5" customWidth="1"/>
    <col min="5886" max="5886" width="18.6640625" customWidth="1"/>
    <col min="5887" max="5887" width="20.6640625" customWidth="1"/>
    <col min="5888" max="5888" width="33.5" customWidth="1"/>
    <col min="5889" max="5889" width="28.83203125" customWidth="1"/>
    <col min="6140" max="6140" width="18.6640625" customWidth="1"/>
    <col min="6141" max="6141" width="17.5" customWidth="1"/>
    <col min="6142" max="6142" width="18.6640625" customWidth="1"/>
    <col min="6143" max="6143" width="20.6640625" customWidth="1"/>
    <col min="6144" max="6144" width="33.5" customWidth="1"/>
    <col min="6145" max="6145" width="28.83203125" customWidth="1"/>
    <col min="6396" max="6396" width="18.6640625" customWidth="1"/>
    <col min="6397" max="6397" width="17.5" customWidth="1"/>
    <col min="6398" max="6398" width="18.6640625" customWidth="1"/>
    <col min="6399" max="6399" width="20.6640625" customWidth="1"/>
    <col min="6400" max="6400" width="33.5" customWidth="1"/>
    <col min="6401" max="6401" width="28.83203125" customWidth="1"/>
    <col min="6652" max="6652" width="18.6640625" customWidth="1"/>
    <col min="6653" max="6653" width="17.5" customWidth="1"/>
    <col min="6654" max="6654" width="18.6640625" customWidth="1"/>
    <col min="6655" max="6655" width="20.6640625" customWidth="1"/>
    <col min="6656" max="6656" width="33.5" customWidth="1"/>
    <col min="6657" max="6657" width="28.83203125" customWidth="1"/>
    <col min="6908" max="6908" width="18.6640625" customWidth="1"/>
    <col min="6909" max="6909" width="17.5" customWidth="1"/>
    <col min="6910" max="6910" width="18.6640625" customWidth="1"/>
    <col min="6911" max="6911" width="20.6640625" customWidth="1"/>
    <col min="6912" max="6912" width="33.5" customWidth="1"/>
    <col min="6913" max="6913" width="28.83203125" customWidth="1"/>
    <col min="7164" max="7164" width="18.6640625" customWidth="1"/>
    <col min="7165" max="7165" width="17.5" customWidth="1"/>
    <col min="7166" max="7166" width="18.6640625" customWidth="1"/>
    <col min="7167" max="7167" width="20.6640625" customWidth="1"/>
    <col min="7168" max="7168" width="33.5" customWidth="1"/>
    <col min="7169" max="7169" width="28.83203125" customWidth="1"/>
    <col min="7420" max="7420" width="18.6640625" customWidth="1"/>
    <col min="7421" max="7421" width="17.5" customWidth="1"/>
    <col min="7422" max="7422" width="18.6640625" customWidth="1"/>
    <col min="7423" max="7423" width="20.6640625" customWidth="1"/>
    <col min="7424" max="7424" width="33.5" customWidth="1"/>
    <col min="7425" max="7425" width="28.83203125" customWidth="1"/>
    <col min="7676" max="7676" width="18.6640625" customWidth="1"/>
    <col min="7677" max="7677" width="17.5" customWidth="1"/>
    <col min="7678" max="7678" width="18.6640625" customWidth="1"/>
    <col min="7679" max="7679" width="20.6640625" customWidth="1"/>
    <col min="7680" max="7680" width="33.5" customWidth="1"/>
    <col min="7681" max="7681" width="28.83203125" customWidth="1"/>
    <col min="7932" max="7932" width="18.6640625" customWidth="1"/>
    <col min="7933" max="7933" width="17.5" customWidth="1"/>
    <col min="7934" max="7934" width="18.6640625" customWidth="1"/>
    <col min="7935" max="7935" width="20.6640625" customWidth="1"/>
    <col min="7936" max="7936" width="33.5" customWidth="1"/>
    <col min="7937" max="7937" width="28.83203125" customWidth="1"/>
    <col min="8188" max="8188" width="18.6640625" customWidth="1"/>
    <col min="8189" max="8189" width="17.5" customWidth="1"/>
    <col min="8190" max="8190" width="18.6640625" customWidth="1"/>
    <col min="8191" max="8191" width="20.6640625" customWidth="1"/>
    <col min="8192" max="8192" width="33.5" customWidth="1"/>
    <col min="8193" max="8193" width="28.83203125" customWidth="1"/>
    <col min="8444" max="8444" width="18.6640625" customWidth="1"/>
    <col min="8445" max="8445" width="17.5" customWidth="1"/>
    <col min="8446" max="8446" width="18.6640625" customWidth="1"/>
    <col min="8447" max="8447" width="20.6640625" customWidth="1"/>
    <col min="8448" max="8448" width="33.5" customWidth="1"/>
    <col min="8449" max="8449" width="28.83203125" customWidth="1"/>
    <col min="8700" max="8700" width="18.6640625" customWidth="1"/>
    <col min="8701" max="8701" width="17.5" customWidth="1"/>
    <col min="8702" max="8702" width="18.6640625" customWidth="1"/>
    <col min="8703" max="8703" width="20.6640625" customWidth="1"/>
    <col min="8704" max="8704" width="33.5" customWidth="1"/>
    <col min="8705" max="8705" width="28.83203125" customWidth="1"/>
    <col min="8956" max="8956" width="18.6640625" customWidth="1"/>
    <col min="8957" max="8957" width="17.5" customWidth="1"/>
    <col min="8958" max="8958" width="18.6640625" customWidth="1"/>
    <col min="8959" max="8959" width="20.6640625" customWidth="1"/>
    <col min="8960" max="8960" width="33.5" customWidth="1"/>
    <col min="8961" max="8961" width="28.83203125" customWidth="1"/>
    <col min="9212" max="9212" width="18.6640625" customWidth="1"/>
    <col min="9213" max="9213" width="17.5" customWidth="1"/>
    <col min="9214" max="9214" width="18.6640625" customWidth="1"/>
    <col min="9215" max="9215" width="20.6640625" customWidth="1"/>
    <col min="9216" max="9216" width="33.5" customWidth="1"/>
    <col min="9217" max="9217" width="28.83203125" customWidth="1"/>
    <col min="9468" max="9468" width="18.6640625" customWidth="1"/>
    <col min="9469" max="9469" width="17.5" customWidth="1"/>
    <col min="9470" max="9470" width="18.6640625" customWidth="1"/>
    <col min="9471" max="9471" width="20.6640625" customWidth="1"/>
    <col min="9472" max="9472" width="33.5" customWidth="1"/>
    <col min="9473" max="9473" width="28.83203125" customWidth="1"/>
    <col min="9724" max="9724" width="18.6640625" customWidth="1"/>
    <col min="9725" max="9725" width="17.5" customWidth="1"/>
    <col min="9726" max="9726" width="18.6640625" customWidth="1"/>
    <col min="9727" max="9727" width="20.6640625" customWidth="1"/>
    <col min="9728" max="9728" width="33.5" customWidth="1"/>
    <col min="9729" max="9729" width="28.83203125" customWidth="1"/>
    <col min="9980" max="9980" width="18.6640625" customWidth="1"/>
    <col min="9981" max="9981" width="17.5" customWidth="1"/>
    <col min="9982" max="9982" width="18.6640625" customWidth="1"/>
    <col min="9983" max="9983" width="20.6640625" customWidth="1"/>
    <col min="9984" max="9984" width="33.5" customWidth="1"/>
    <col min="9985" max="9985" width="28.83203125" customWidth="1"/>
    <col min="10236" max="10236" width="18.6640625" customWidth="1"/>
    <col min="10237" max="10237" width="17.5" customWidth="1"/>
    <col min="10238" max="10238" width="18.6640625" customWidth="1"/>
    <col min="10239" max="10239" width="20.6640625" customWidth="1"/>
    <col min="10240" max="10240" width="33.5" customWidth="1"/>
    <col min="10241" max="10241" width="28.83203125" customWidth="1"/>
    <col min="10492" max="10492" width="18.6640625" customWidth="1"/>
    <col min="10493" max="10493" width="17.5" customWidth="1"/>
    <col min="10494" max="10494" width="18.6640625" customWidth="1"/>
    <col min="10495" max="10495" width="20.6640625" customWidth="1"/>
    <col min="10496" max="10496" width="33.5" customWidth="1"/>
    <col min="10497" max="10497" width="28.83203125" customWidth="1"/>
    <col min="10748" max="10748" width="18.6640625" customWidth="1"/>
    <col min="10749" max="10749" width="17.5" customWidth="1"/>
    <col min="10750" max="10750" width="18.6640625" customWidth="1"/>
    <col min="10751" max="10751" width="20.6640625" customWidth="1"/>
    <col min="10752" max="10752" width="33.5" customWidth="1"/>
    <col min="10753" max="10753" width="28.83203125" customWidth="1"/>
    <col min="11004" max="11004" width="18.6640625" customWidth="1"/>
    <col min="11005" max="11005" width="17.5" customWidth="1"/>
    <col min="11006" max="11006" width="18.6640625" customWidth="1"/>
    <col min="11007" max="11007" width="20.6640625" customWidth="1"/>
    <col min="11008" max="11008" width="33.5" customWidth="1"/>
    <col min="11009" max="11009" width="28.83203125" customWidth="1"/>
    <col min="11260" max="11260" width="18.6640625" customWidth="1"/>
    <col min="11261" max="11261" width="17.5" customWidth="1"/>
    <col min="11262" max="11262" width="18.6640625" customWidth="1"/>
    <col min="11263" max="11263" width="20.6640625" customWidth="1"/>
    <col min="11264" max="11264" width="33.5" customWidth="1"/>
    <col min="11265" max="11265" width="28.83203125" customWidth="1"/>
    <col min="11516" max="11516" width="18.6640625" customWidth="1"/>
    <col min="11517" max="11517" width="17.5" customWidth="1"/>
    <col min="11518" max="11518" width="18.6640625" customWidth="1"/>
    <col min="11519" max="11519" width="20.6640625" customWidth="1"/>
    <col min="11520" max="11520" width="33.5" customWidth="1"/>
    <col min="11521" max="11521" width="28.83203125" customWidth="1"/>
    <col min="11772" max="11772" width="18.6640625" customWidth="1"/>
    <col min="11773" max="11773" width="17.5" customWidth="1"/>
    <col min="11774" max="11774" width="18.6640625" customWidth="1"/>
    <col min="11775" max="11775" width="20.6640625" customWidth="1"/>
    <col min="11776" max="11776" width="33.5" customWidth="1"/>
    <col min="11777" max="11777" width="28.83203125" customWidth="1"/>
    <col min="12028" max="12028" width="18.6640625" customWidth="1"/>
    <col min="12029" max="12029" width="17.5" customWidth="1"/>
    <col min="12030" max="12030" width="18.6640625" customWidth="1"/>
    <col min="12031" max="12031" width="20.6640625" customWidth="1"/>
    <col min="12032" max="12032" width="33.5" customWidth="1"/>
    <col min="12033" max="12033" width="28.83203125" customWidth="1"/>
    <col min="12284" max="12284" width="18.6640625" customWidth="1"/>
    <col min="12285" max="12285" width="17.5" customWidth="1"/>
    <col min="12286" max="12286" width="18.6640625" customWidth="1"/>
    <col min="12287" max="12287" width="20.6640625" customWidth="1"/>
    <col min="12288" max="12288" width="33.5" customWidth="1"/>
    <col min="12289" max="12289" width="28.83203125" customWidth="1"/>
    <col min="12540" max="12540" width="18.6640625" customWidth="1"/>
    <col min="12541" max="12541" width="17.5" customWidth="1"/>
    <col min="12542" max="12542" width="18.6640625" customWidth="1"/>
    <col min="12543" max="12543" width="20.6640625" customWidth="1"/>
    <col min="12544" max="12544" width="33.5" customWidth="1"/>
    <col min="12545" max="12545" width="28.83203125" customWidth="1"/>
    <col min="12796" max="12796" width="18.6640625" customWidth="1"/>
    <col min="12797" max="12797" width="17.5" customWidth="1"/>
    <col min="12798" max="12798" width="18.6640625" customWidth="1"/>
    <col min="12799" max="12799" width="20.6640625" customWidth="1"/>
    <col min="12800" max="12800" width="33.5" customWidth="1"/>
    <col min="12801" max="12801" width="28.83203125" customWidth="1"/>
    <col min="13052" max="13052" width="18.6640625" customWidth="1"/>
    <col min="13053" max="13053" width="17.5" customWidth="1"/>
    <col min="13054" max="13054" width="18.6640625" customWidth="1"/>
    <col min="13055" max="13055" width="20.6640625" customWidth="1"/>
    <col min="13056" max="13056" width="33.5" customWidth="1"/>
    <col min="13057" max="13057" width="28.83203125" customWidth="1"/>
    <col min="13308" max="13308" width="18.6640625" customWidth="1"/>
    <col min="13309" max="13309" width="17.5" customWidth="1"/>
    <col min="13310" max="13310" width="18.6640625" customWidth="1"/>
    <col min="13311" max="13311" width="20.6640625" customWidth="1"/>
    <col min="13312" max="13312" width="33.5" customWidth="1"/>
    <col min="13313" max="13313" width="28.83203125" customWidth="1"/>
    <col min="13564" max="13564" width="18.6640625" customWidth="1"/>
    <col min="13565" max="13565" width="17.5" customWidth="1"/>
    <col min="13566" max="13566" width="18.6640625" customWidth="1"/>
    <col min="13567" max="13567" width="20.6640625" customWidth="1"/>
    <col min="13568" max="13568" width="33.5" customWidth="1"/>
    <col min="13569" max="13569" width="28.83203125" customWidth="1"/>
    <col min="13820" max="13820" width="18.6640625" customWidth="1"/>
    <col min="13821" max="13821" width="17.5" customWidth="1"/>
    <col min="13822" max="13822" width="18.6640625" customWidth="1"/>
    <col min="13823" max="13823" width="20.6640625" customWidth="1"/>
    <col min="13824" max="13824" width="33.5" customWidth="1"/>
    <col min="13825" max="13825" width="28.83203125" customWidth="1"/>
    <col min="14076" max="14076" width="18.6640625" customWidth="1"/>
    <col min="14077" max="14077" width="17.5" customWidth="1"/>
    <col min="14078" max="14078" width="18.6640625" customWidth="1"/>
    <col min="14079" max="14079" width="20.6640625" customWidth="1"/>
    <col min="14080" max="14080" width="33.5" customWidth="1"/>
    <col min="14081" max="14081" width="28.83203125" customWidth="1"/>
    <col min="14332" max="14332" width="18.6640625" customWidth="1"/>
    <col min="14333" max="14333" width="17.5" customWidth="1"/>
    <col min="14334" max="14334" width="18.6640625" customWidth="1"/>
    <col min="14335" max="14335" width="20.6640625" customWidth="1"/>
    <col min="14336" max="14336" width="33.5" customWidth="1"/>
    <col min="14337" max="14337" width="28.83203125" customWidth="1"/>
    <col min="14588" max="14588" width="18.6640625" customWidth="1"/>
    <col min="14589" max="14589" width="17.5" customWidth="1"/>
    <col min="14590" max="14590" width="18.6640625" customWidth="1"/>
    <col min="14591" max="14591" width="20.6640625" customWidth="1"/>
    <col min="14592" max="14592" width="33.5" customWidth="1"/>
    <col min="14593" max="14593" width="28.83203125" customWidth="1"/>
    <col min="14844" max="14844" width="18.6640625" customWidth="1"/>
    <col min="14845" max="14845" width="17.5" customWidth="1"/>
    <col min="14846" max="14846" width="18.6640625" customWidth="1"/>
    <col min="14847" max="14847" width="20.6640625" customWidth="1"/>
    <col min="14848" max="14848" width="33.5" customWidth="1"/>
    <col min="14849" max="14849" width="28.83203125" customWidth="1"/>
    <col min="15100" max="15100" width="18.6640625" customWidth="1"/>
    <col min="15101" max="15101" width="17.5" customWidth="1"/>
    <col min="15102" max="15102" width="18.6640625" customWidth="1"/>
    <col min="15103" max="15103" width="20.6640625" customWidth="1"/>
    <col min="15104" max="15104" width="33.5" customWidth="1"/>
    <col min="15105" max="15105" width="28.83203125" customWidth="1"/>
    <col min="15356" max="15356" width="18.6640625" customWidth="1"/>
    <col min="15357" max="15357" width="17.5" customWidth="1"/>
    <col min="15358" max="15358" width="18.6640625" customWidth="1"/>
    <col min="15359" max="15359" width="20.6640625" customWidth="1"/>
    <col min="15360" max="15360" width="33.5" customWidth="1"/>
    <col min="15361" max="15361" width="28.83203125" customWidth="1"/>
    <col min="15612" max="15612" width="18.6640625" customWidth="1"/>
    <col min="15613" max="15613" width="17.5" customWidth="1"/>
    <col min="15614" max="15614" width="18.6640625" customWidth="1"/>
    <col min="15615" max="15615" width="20.6640625" customWidth="1"/>
    <col min="15616" max="15616" width="33.5" customWidth="1"/>
    <col min="15617" max="15617" width="28.83203125" customWidth="1"/>
    <col min="15868" max="15868" width="18.6640625" customWidth="1"/>
    <col min="15869" max="15869" width="17.5" customWidth="1"/>
    <col min="15870" max="15870" width="18.6640625" customWidth="1"/>
    <col min="15871" max="15871" width="20.6640625" customWidth="1"/>
    <col min="15872" max="15872" width="33.5" customWidth="1"/>
    <col min="15873" max="15873" width="28.83203125" customWidth="1"/>
    <col min="16124" max="16124" width="18.6640625" customWidth="1"/>
    <col min="16125" max="16125" width="17.5" customWidth="1"/>
    <col min="16126" max="16126" width="18.6640625" customWidth="1"/>
    <col min="16127" max="16127" width="20.6640625" customWidth="1"/>
    <col min="16128" max="16128" width="33.5" customWidth="1"/>
    <col min="16129" max="16129" width="28.83203125" customWidth="1"/>
    <col min="16372" max="16372" width="14.5" customWidth="1"/>
    <col min="16373" max="16373" width="12" customWidth="1"/>
    <col min="16374" max="16374" width="10.1640625" customWidth="1"/>
  </cols>
  <sheetData>
    <row r="1" spans="1:6 16372:16374" s="756" customFormat="1" ht="15">
      <c r="A1" s="755" t="s">
        <v>617</v>
      </c>
      <c r="B1" s="755"/>
      <c r="C1" s="755"/>
      <c r="D1" s="755"/>
      <c r="E1" s="755"/>
      <c r="XER1" s="754"/>
    </row>
    <row r="2" spans="1:6 16372:16374" ht="12.75" customHeight="1">
      <c r="A2" s="806" t="s">
        <v>66</v>
      </c>
      <c r="B2" s="959" t="s">
        <v>591</v>
      </c>
      <c r="C2" s="959" t="s">
        <v>123</v>
      </c>
      <c r="D2" s="803" t="s">
        <v>121</v>
      </c>
      <c r="XER2" s="78"/>
    </row>
    <row r="3" spans="1:6 16372:16374" ht="9.75" customHeight="1">
      <c r="A3" s="958"/>
      <c r="B3" s="960"/>
      <c r="C3" s="960"/>
      <c r="D3" s="961"/>
      <c r="XER3" s="321" t="s">
        <v>229</v>
      </c>
    </row>
    <row r="4" spans="1:6 16372:16374" s="122" customFormat="1" ht="15" customHeight="1">
      <c r="A4" s="619">
        <v>1</v>
      </c>
      <c r="B4" s="78">
        <v>2</v>
      </c>
      <c r="C4" s="610">
        <v>3</v>
      </c>
      <c r="D4" s="79">
        <v>4</v>
      </c>
      <c r="XER4" s="78"/>
    </row>
    <row r="5" spans="1:6 16372:16374">
      <c r="A5" s="40">
        <v>40277</v>
      </c>
      <c r="B5" s="45">
        <v>9361.4</v>
      </c>
      <c r="C5" s="45">
        <v>3031.9</v>
      </c>
      <c r="D5" s="46">
        <v>12393.3</v>
      </c>
      <c r="XER5" s="312">
        <f>IF(MONTH(A5)=4,YEAR(A5),#REF!)</f>
        <v>2010</v>
      </c>
      <c r="XES5" s="251" t="e">
        <f>#REF!+#REF!</f>
        <v>#REF!</v>
      </c>
    </row>
    <row r="6" spans="1:6 16372:16374">
      <c r="A6" s="40">
        <v>40307</v>
      </c>
      <c r="B6" s="45">
        <v>-9436.7000000000007</v>
      </c>
      <c r="C6" s="45">
        <v>2450.6999999999998</v>
      </c>
      <c r="D6" s="46">
        <v>-6986</v>
      </c>
      <c r="XER6" s="312">
        <f t="shared" ref="XER6:XER13" si="0">IF(MONTH(A6)=4,YEAR(A6),XER5)</f>
        <v>2010</v>
      </c>
      <c r="XES6" s="251" t="e">
        <f>XES5+#REF!</f>
        <v>#REF!</v>
      </c>
    </row>
    <row r="7" spans="1:6 16372:16374">
      <c r="A7" s="40">
        <v>40338</v>
      </c>
      <c r="B7" s="45">
        <v>10508.3</v>
      </c>
      <c r="C7" s="45">
        <v>740.5</v>
      </c>
      <c r="D7" s="46">
        <v>11248.8</v>
      </c>
      <c r="XER7" s="312">
        <f t="shared" si="0"/>
        <v>2010</v>
      </c>
      <c r="XES7" s="251" t="e">
        <f>XES6+#REF!</f>
        <v>#REF!</v>
      </c>
      <c r="XET7" t="e">
        <f>XET13-#REF!</f>
        <v>#REF!</v>
      </c>
    </row>
    <row r="8" spans="1:6 16372:16374">
      <c r="A8" s="40">
        <v>40368</v>
      </c>
      <c r="B8" s="45">
        <v>16617.3</v>
      </c>
      <c r="C8" s="45">
        <v>8106.5</v>
      </c>
      <c r="D8" s="46">
        <v>24723.8</v>
      </c>
      <c r="XER8" s="312">
        <f t="shared" si="0"/>
        <v>2010</v>
      </c>
      <c r="XES8" s="251" t="e">
        <f>XES7+#REF!</f>
        <v>#REF!</v>
      </c>
    </row>
    <row r="9" spans="1:6 16372:16374">
      <c r="A9" s="40">
        <v>40399</v>
      </c>
      <c r="B9" s="45">
        <v>11687.1</v>
      </c>
      <c r="C9" s="45">
        <v>2998.8</v>
      </c>
      <c r="D9" s="46">
        <v>14685.9</v>
      </c>
      <c r="XER9" s="312">
        <f t="shared" si="0"/>
        <v>2010</v>
      </c>
      <c r="XES9" s="251" t="e">
        <f>XES8+#REF!</f>
        <v>#REF!</v>
      </c>
    </row>
    <row r="10" spans="1:6 16372:16374">
      <c r="A10" s="40">
        <v>40430</v>
      </c>
      <c r="B10" s="45">
        <v>24978.400000000001</v>
      </c>
      <c r="C10" s="45">
        <v>7689.5</v>
      </c>
      <c r="D10" s="46">
        <v>32667.9</v>
      </c>
      <c r="XER10" s="312">
        <f t="shared" si="0"/>
        <v>2010</v>
      </c>
      <c r="XES10" s="251" t="e">
        <f>XES9+#REF!</f>
        <v>#REF!</v>
      </c>
    </row>
    <row r="11" spans="1:6 16372:16374">
      <c r="A11" s="40">
        <v>40460</v>
      </c>
      <c r="B11" s="45">
        <v>28563</v>
      </c>
      <c r="C11" s="45">
        <v>-4260.2</v>
      </c>
      <c r="D11" s="46">
        <v>24302.7</v>
      </c>
      <c r="XER11" s="312">
        <f t="shared" si="0"/>
        <v>2010</v>
      </c>
      <c r="XES11" s="251" t="e">
        <f>XES10+#REF!</f>
        <v>#REF!</v>
      </c>
    </row>
    <row r="12" spans="1:6 16372:16374">
      <c r="A12" s="40">
        <v>40491</v>
      </c>
      <c r="B12" s="45">
        <v>18293</v>
      </c>
      <c r="C12" s="45">
        <v>2917.3</v>
      </c>
      <c r="D12" s="46">
        <v>21210.3</v>
      </c>
      <c r="XER12" s="312">
        <f t="shared" si="0"/>
        <v>2010</v>
      </c>
      <c r="XES12" s="251" t="e">
        <f>XES11+#REF!</f>
        <v>#REF!</v>
      </c>
    </row>
    <row r="13" spans="1:6 16372:16374">
      <c r="A13" s="40">
        <v>40521</v>
      </c>
      <c r="B13" s="45">
        <v>2049.8000000000002</v>
      </c>
      <c r="C13" s="45">
        <v>1164.4000000000001</v>
      </c>
      <c r="D13" s="46">
        <v>3214.2</v>
      </c>
      <c r="XER13" s="312">
        <f t="shared" si="0"/>
        <v>2010</v>
      </c>
      <c r="XES13" s="251" t="e">
        <f>XES12+#REF!</f>
        <v>#REF!</v>
      </c>
      <c r="XET13" s="308">
        <f>SUM(H13:H26)</f>
        <v>0</v>
      </c>
    </row>
    <row r="14" spans="1:6 16372:16374">
      <c r="A14" s="40">
        <v>40544</v>
      </c>
      <c r="B14" s="45">
        <v>-4813</v>
      </c>
      <c r="C14" s="45">
        <v>10176.799999999999</v>
      </c>
      <c r="D14" s="46">
        <v>5363.9</v>
      </c>
      <c r="XER14" s="312" t="e">
        <f>IF(MONTH(A14)=4,YEAR(A14),#REF!)</f>
        <v>#REF!</v>
      </c>
      <c r="XES14" s="251" t="e">
        <f>#REF!+#REF!</f>
        <v>#REF!</v>
      </c>
    </row>
    <row r="15" spans="1:6 16372:16374">
      <c r="A15" s="40">
        <v>40575</v>
      </c>
      <c r="B15" s="45">
        <v>-4585.6000000000004</v>
      </c>
      <c r="C15" s="45">
        <v>1315.8</v>
      </c>
      <c r="D15" s="46">
        <v>-3269.8</v>
      </c>
      <c r="XER15" s="312" t="e">
        <f t="shared" ref="XER15:XER25" si="1">IF(MONTH(A15)=4,YEAR(A15),XER14)</f>
        <v>#REF!</v>
      </c>
      <c r="XES15" s="251" t="e">
        <f>XES14+#REF!</f>
        <v>#REF!</v>
      </c>
    </row>
    <row r="16" spans="1:6 16372:16374">
      <c r="A16" s="40">
        <v>40603</v>
      </c>
      <c r="B16" s="45">
        <v>6897.6</v>
      </c>
      <c r="C16" s="45">
        <v>-15.1</v>
      </c>
      <c r="D16" s="46">
        <v>6882.6</v>
      </c>
      <c r="F16" s="251"/>
      <c r="XER16" s="312" t="e">
        <f t="shared" si="1"/>
        <v>#REF!</v>
      </c>
      <c r="XES16" s="251" t="e">
        <f>XES15+#REF!</f>
        <v>#REF!</v>
      </c>
    </row>
    <row r="17" spans="1:6 16372:16373">
      <c r="A17" s="40">
        <v>40634</v>
      </c>
      <c r="B17" s="45">
        <v>7213.4</v>
      </c>
      <c r="C17" s="45">
        <v>-17.3</v>
      </c>
      <c r="D17" s="46">
        <v>7196.1</v>
      </c>
      <c r="XER17" s="312">
        <f t="shared" si="1"/>
        <v>2011</v>
      </c>
      <c r="XES17" s="251" t="e">
        <f>XES16+#REF!</f>
        <v>#REF!</v>
      </c>
    </row>
    <row r="18" spans="1:6 16372:16373">
      <c r="A18" s="40">
        <v>40664</v>
      </c>
      <c r="B18" s="45">
        <v>-6614.4</v>
      </c>
      <c r="C18" s="45">
        <v>2338.4</v>
      </c>
      <c r="D18" s="46">
        <v>-4276</v>
      </c>
      <c r="XER18" s="312">
        <f t="shared" si="1"/>
        <v>2011</v>
      </c>
      <c r="XES18" s="251" t="e">
        <f>XES17+#REF!</f>
        <v>#REF!</v>
      </c>
    </row>
    <row r="19" spans="1:6 16372:16373">
      <c r="A19" s="40">
        <v>40695</v>
      </c>
      <c r="B19" s="45">
        <v>4572.2</v>
      </c>
      <c r="C19" s="45">
        <v>311.3</v>
      </c>
      <c r="D19" s="46">
        <v>4883.5</v>
      </c>
      <c r="XER19" s="312">
        <f t="shared" si="1"/>
        <v>2011</v>
      </c>
      <c r="XES19" s="251" t="e">
        <f>XES18+#REF!</f>
        <v>#REF!</v>
      </c>
    </row>
    <row r="20" spans="1:6 16372:16373">
      <c r="A20" s="40">
        <v>40725</v>
      </c>
      <c r="B20" s="45">
        <v>8030.2</v>
      </c>
      <c r="C20" s="45">
        <v>2622.8</v>
      </c>
      <c r="D20" s="46">
        <v>10653</v>
      </c>
      <c r="XER20" s="312">
        <f t="shared" si="1"/>
        <v>2011</v>
      </c>
      <c r="XES20" s="251" t="e">
        <f>XES19+#REF!</f>
        <v>#REF!</v>
      </c>
    </row>
    <row r="21" spans="1:6 16372:16373">
      <c r="A21" s="40">
        <v>40756</v>
      </c>
      <c r="B21" s="45">
        <v>-10833.7</v>
      </c>
      <c r="C21" s="45">
        <v>2931.1</v>
      </c>
      <c r="D21" s="46">
        <v>-7902.5</v>
      </c>
      <c r="XER21" s="312">
        <f t="shared" si="1"/>
        <v>2011</v>
      </c>
      <c r="XES21" s="251" t="e">
        <f>XES20+#REF!</f>
        <v>#REF!</v>
      </c>
    </row>
    <row r="22" spans="1:6 16372:16373">
      <c r="A22" s="40">
        <v>40787</v>
      </c>
      <c r="B22" s="45">
        <v>-158.5</v>
      </c>
      <c r="C22" s="45">
        <v>-1707.6</v>
      </c>
      <c r="D22" s="46">
        <v>-1866</v>
      </c>
      <c r="XER22" s="312">
        <f t="shared" si="1"/>
        <v>2011</v>
      </c>
      <c r="XES22" s="251" t="e">
        <f>XES21+#REF!</f>
        <v>#REF!</v>
      </c>
    </row>
    <row r="23" spans="1:6 16372:16373">
      <c r="A23" s="40">
        <v>40817</v>
      </c>
      <c r="B23" s="45">
        <v>1677.3</v>
      </c>
      <c r="C23" s="45">
        <v>1401.5</v>
      </c>
      <c r="D23" s="46">
        <v>3078.8</v>
      </c>
      <c r="XER23" s="312">
        <f t="shared" si="1"/>
        <v>2011</v>
      </c>
      <c r="XES23" s="251" t="e">
        <f>XES22+#REF!</f>
        <v>#REF!</v>
      </c>
    </row>
    <row r="24" spans="1:6 16372:16373">
      <c r="A24" s="40">
        <v>40848</v>
      </c>
      <c r="B24" s="45">
        <v>-4197.8</v>
      </c>
      <c r="C24" s="45">
        <v>934.9</v>
      </c>
      <c r="D24" s="46">
        <v>-3263</v>
      </c>
      <c r="XER24" s="312">
        <f t="shared" si="1"/>
        <v>2011</v>
      </c>
      <c r="XES24" s="251" t="e">
        <f>XES23+#REF!</f>
        <v>#REF!</v>
      </c>
    </row>
    <row r="25" spans="1:6 16372:16373">
      <c r="A25" s="40">
        <v>40878</v>
      </c>
      <c r="B25" s="45">
        <v>98</v>
      </c>
      <c r="C25" s="45">
        <v>21774.400000000001</v>
      </c>
      <c r="D25" s="46">
        <v>21872.3</v>
      </c>
      <c r="F25" s="312"/>
      <c r="XER25" s="312">
        <f t="shared" si="1"/>
        <v>2011</v>
      </c>
      <c r="XES25" s="251" t="e">
        <f>XES24+#REF!</f>
        <v>#REF!</v>
      </c>
    </row>
    <row r="26" spans="1:6 16372:16373">
      <c r="A26" s="40">
        <v>40919</v>
      </c>
      <c r="B26" s="45">
        <v>10357.700000000001</v>
      </c>
      <c r="C26" s="45">
        <v>15971</v>
      </c>
      <c r="D26" s="46">
        <v>26328.7</v>
      </c>
      <c r="XER26" s="312"/>
      <c r="XES26" s="251"/>
    </row>
    <row r="27" spans="1:6 16372:16373">
      <c r="A27" s="40">
        <v>40950</v>
      </c>
      <c r="B27" s="45">
        <v>25212</v>
      </c>
      <c r="C27" s="45">
        <v>10015.700000000001</v>
      </c>
      <c r="D27" s="46">
        <v>35227.699999999997</v>
      </c>
      <c r="XER27" s="312"/>
      <c r="XES27" s="251"/>
    </row>
    <row r="28" spans="1:6 16372:16373">
      <c r="A28" s="40">
        <v>40979</v>
      </c>
      <c r="B28" s="45">
        <v>8381</v>
      </c>
      <c r="C28" s="45">
        <v>-6588.5</v>
      </c>
      <c r="D28" s="46">
        <v>1792.5</v>
      </c>
      <c r="F28" s="251"/>
      <c r="XER28" s="312"/>
      <c r="XES28" s="251"/>
    </row>
    <row r="29" spans="1:6 16372:16373">
      <c r="A29" s="40">
        <v>41011</v>
      </c>
      <c r="B29" s="45">
        <v>-1109</v>
      </c>
      <c r="C29" s="45">
        <v>-3787.7</v>
      </c>
      <c r="D29" s="46">
        <v>-4896.7</v>
      </c>
      <c r="XER29" s="312"/>
      <c r="XES29" s="251"/>
    </row>
    <row r="30" spans="1:6 16372:16373">
      <c r="A30" s="40">
        <v>41041</v>
      </c>
      <c r="B30" s="45">
        <v>-347.3</v>
      </c>
      <c r="C30" s="45">
        <v>3569.2</v>
      </c>
      <c r="D30" s="46">
        <v>3221.9</v>
      </c>
      <c r="XER30" s="312"/>
      <c r="XES30" s="251"/>
    </row>
    <row r="31" spans="1:6 16372:16373">
      <c r="A31" s="40">
        <v>41072</v>
      </c>
      <c r="B31" s="45">
        <v>-501.3</v>
      </c>
      <c r="C31" s="45">
        <v>1681.8</v>
      </c>
      <c r="D31" s="46">
        <v>1180.5</v>
      </c>
      <c r="XER31" s="312"/>
      <c r="XES31" s="251"/>
    </row>
    <row r="32" spans="1:6 16372:16373">
      <c r="A32" s="40">
        <v>41102</v>
      </c>
      <c r="B32" s="45">
        <v>10272.700000000001</v>
      </c>
      <c r="C32" s="45">
        <v>3391.5</v>
      </c>
      <c r="D32" s="46">
        <v>13664.2</v>
      </c>
      <c r="XER32" s="312"/>
      <c r="XES32" s="251"/>
    </row>
    <row r="33" spans="1:6 16372:16373">
      <c r="A33" s="40">
        <v>41133</v>
      </c>
      <c r="B33" s="45">
        <v>10803.9</v>
      </c>
      <c r="C33" s="45">
        <v>264.8</v>
      </c>
      <c r="D33" s="46">
        <v>11068.7</v>
      </c>
      <c r="XER33" s="312"/>
      <c r="XES33" s="251"/>
    </row>
    <row r="34" spans="1:6 16372:16373">
      <c r="A34" s="40">
        <v>41164</v>
      </c>
      <c r="B34" s="45">
        <v>19261.3</v>
      </c>
      <c r="C34" s="45">
        <v>622.5</v>
      </c>
      <c r="D34" s="46">
        <v>19883.8</v>
      </c>
      <c r="XER34" s="312"/>
      <c r="XES34" s="251"/>
    </row>
    <row r="35" spans="1:6 16372:16373">
      <c r="A35" s="40">
        <v>41194</v>
      </c>
      <c r="B35" s="45">
        <v>11364</v>
      </c>
      <c r="C35" s="45">
        <v>7851.4</v>
      </c>
      <c r="D35" s="46">
        <v>19215.5</v>
      </c>
      <c r="XER35" s="312"/>
      <c r="XES35" s="251"/>
    </row>
    <row r="36" spans="1:6 16372:16373">
      <c r="A36" s="40">
        <v>41225</v>
      </c>
      <c r="B36" s="45">
        <v>9577.1</v>
      </c>
      <c r="C36" s="45">
        <v>292.10000000000002</v>
      </c>
      <c r="D36" s="46">
        <v>9869.2000000000007</v>
      </c>
      <c r="XER36" s="312"/>
      <c r="XES36" s="251"/>
    </row>
    <row r="37" spans="1:6 16372:16373">
      <c r="A37" s="40">
        <v>41255</v>
      </c>
      <c r="B37" s="45">
        <v>25087.7</v>
      </c>
      <c r="C37" s="45">
        <v>1704.2</v>
      </c>
      <c r="D37" s="46">
        <v>26791.9</v>
      </c>
      <c r="F37" s="312"/>
      <c r="XER37" s="312"/>
      <c r="XES37" s="251"/>
    </row>
    <row r="38" spans="1:6 16372:16373">
      <c r="A38" s="40">
        <v>41286</v>
      </c>
      <c r="B38" s="45">
        <v>22059</v>
      </c>
      <c r="C38" s="45">
        <v>2947</v>
      </c>
      <c r="D38" s="46">
        <v>25006</v>
      </c>
      <c r="XER38" s="312"/>
      <c r="XES38" s="251"/>
    </row>
    <row r="39" spans="1:6 16372:16373">
      <c r="A39" s="40">
        <v>41317</v>
      </c>
      <c r="B39" s="45">
        <v>24439</v>
      </c>
      <c r="C39" s="45">
        <v>4001</v>
      </c>
      <c r="D39" s="46">
        <v>28440</v>
      </c>
      <c r="XER39" s="312"/>
      <c r="XES39" s="251"/>
    </row>
    <row r="40" spans="1:6 16372:16373">
      <c r="A40" s="40">
        <v>41345</v>
      </c>
      <c r="B40" s="45">
        <v>9124</v>
      </c>
      <c r="C40" s="45">
        <v>5795</v>
      </c>
      <c r="D40" s="46">
        <v>14919</v>
      </c>
      <c r="XER40" s="312"/>
      <c r="XES40" s="251"/>
    </row>
    <row r="41" spans="1:6 16372:16373">
      <c r="A41" s="40">
        <v>41365</v>
      </c>
      <c r="B41" s="45">
        <v>5414</v>
      </c>
      <c r="C41" s="45">
        <v>5334</v>
      </c>
      <c r="D41" s="46">
        <v>10748</v>
      </c>
      <c r="XER41" s="312"/>
      <c r="XES41" s="251"/>
    </row>
    <row r="42" spans="1:6 16372:16373">
      <c r="A42" s="40">
        <v>41395</v>
      </c>
      <c r="B42" s="45">
        <v>22169</v>
      </c>
      <c r="C42" s="45">
        <v>5969</v>
      </c>
      <c r="D42" s="46">
        <v>28138</v>
      </c>
      <c r="XER42" s="312"/>
      <c r="XES42" s="251"/>
    </row>
    <row r="43" spans="1:6 16372:16373">
      <c r="A43" s="40">
        <v>41426</v>
      </c>
      <c r="B43" s="45">
        <v>-11027</v>
      </c>
      <c r="C43" s="45">
        <v>-33135</v>
      </c>
      <c r="D43" s="46">
        <v>-44162</v>
      </c>
      <c r="XER43" s="312"/>
      <c r="XES43" s="251"/>
    </row>
    <row r="44" spans="1:6 16372:16373">
      <c r="A44" s="40">
        <v>41456</v>
      </c>
      <c r="B44" s="45">
        <v>-6086</v>
      </c>
      <c r="C44" s="45">
        <v>-12038</v>
      </c>
      <c r="D44" s="46">
        <v>-18124</v>
      </c>
      <c r="XER44" s="312"/>
      <c r="XES44" s="251"/>
    </row>
    <row r="45" spans="1:6 16372:16373">
      <c r="A45" s="40">
        <v>41487</v>
      </c>
      <c r="B45" s="45">
        <v>-5922</v>
      </c>
      <c r="C45" s="45">
        <v>-9773</v>
      </c>
      <c r="D45" s="46">
        <v>-15695</v>
      </c>
      <c r="XER45" s="312"/>
      <c r="XES45" s="251"/>
    </row>
    <row r="46" spans="1:6 16372:16373">
      <c r="A46" s="40">
        <v>41518</v>
      </c>
      <c r="B46" s="45">
        <v>13058</v>
      </c>
      <c r="C46" s="45">
        <v>-5678</v>
      </c>
      <c r="D46" s="46">
        <v>7379</v>
      </c>
      <c r="XER46" s="312"/>
      <c r="XES46" s="251"/>
    </row>
    <row r="47" spans="1:6 16372:16373">
      <c r="A47" s="40">
        <v>41548</v>
      </c>
      <c r="B47" s="45">
        <v>15706</v>
      </c>
      <c r="C47" s="45">
        <v>-13578</v>
      </c>
      <c r="D47" s="46">
        <v>2128</v>
      </c>
      <c r="XER47" s="312"/>
      <c r="XES47" s="251"/>
    </row>
    <row r="48" spans="1:6 16372:16373">
      <c r="A48" s="40">
        <v>41579</v>
      </c>
      <c r="B48" s="45">
        <v>8116</v>
      </c>
      <c r="C48" s="45">
        <v>-5983</v>
      </c>
      <c r="D48" s="46">
        <v>2133</v>
      </c>
      <c r="XER48" s="312"/>
      <c r="XES48" s="251"/>
    </row>
    <row r="49" spans="1:4 16372:16373">
      <c r="A49" s="40">
        <v>41609</v>
      </c>
      <c r="B49" s="45">
        <v>16086</v>
      </c>
      <c r="C49" s="45">
        <v>5290</v>
      </c>
      <c r="D49" s="46">
        <v>21376</v>
      </c>
      <c r="XER49" s="312"/>
      <c r="XES49" s="251"/>
    </row>
    <row r="50" spans="1:4 16372:16373">
      <c r="A50" s="40">
        <v>41651</v>
      </c>
      <c r="B50" s="45">
        <v>714</v>
      </c>
      <c r="C50" s="45">
        <v>12609</v>
      </c>
      <c r="D50" s="46">
        <v>13323</v>
      </c>
      <c r="XER50" s="312"/>
      <c r="XES50" s="251"/>
    </row>
    <row r="51" spans="1:4 16372:16373">
      <c r="A51" s="40">
        <v>41682</v>
      </c>
      <c r="B51" s="45">
        <v>1404</v>
      </c>
      <c r="C51" s="45">
        <v>11337</v>
      </c>
      <c r="D51" s="46">
        <v>12741</v>
      </c>
      <c r="XER51" s="312"/>
      <c r="XES51" s="251"/>
    </row>
    <row r="52" spans="1:4 16372:16373">
      <c r="A52" s="40">
        <v>41710</v>
      </c>
      <c r="B52" s="45">
        <v>20077</v>
      </c>
      <c r="C52" s="45">
        <v>11586</v>
      </c>
      <c r="D52" s="46">
        <v>31663</v>
      </c>
      <c r="XER52" s="312"/>
      <c r="XES52" s="251"/>
    </row>
    <row r="53" spans="1:4 16372:16373">
      <c r="A53" s="40">
        <v>41730</v>
      </c>
      <c r="B53" s="45">
        <v>9602</v>
      </c>
      <c r="C53" s="45">
        <v>-9185</v>
      </c>
      <c r="D53" s="46">
        <v>418</v>
      </c>
      <c r="XER53" s="312"/>
      <c r="XES53" s="251"/>
    </row>
    <row r="54" spans="1:4 16372:16373">
      <c r="A54" s="40">
        <v>41760</v>
      </c>
      <c r="B54" s="45">
        <v>14006</v>
      </c>
      <c r="C54" s="45">
        <v>19772</v>
      </c>
      <c r="D54" s="46">
        <v>33778</v>
      </c>
      <c r="XER54" s="312"/>
      <c r="XES54" s="251"/>
    </row>
    <row r="55" spans="1:4 16372:16373">
      <c r="A55" s="40">
        <v>41791</v>
      </c>
      <c r="B55" s="45">
        <v>13991</v>
      </c>
      <c r="C55" s="45">
        <v>16715</v>
      </c>
      <c r="D55" s="46">
        <v>30705</v>
      </c>
      <c r="XER55" s="312"/>
      <c r="XES55" s="251"/>
    </row>
    <row r="56" spans="1:4 16372:16373">
      <c r="A56" s="40">
        <v>41821</v>
      </c>
      <c r="B56" s="45">
        <v>13110</v>
      </c>
      <c r="C56" s="45">
        <v>22935</v>
      </c>
      <c r="D56" s="46">
        <v>36046</v>
      </c>
      <c r="XER56" s="312"/>
      <c r="XES56" s="251"/>
    </row>
    <row r="57" spans="1:4 16372:16373">
      <c r="A57" s="40">
        <v>41852</v>
      </c>
      <c r="B57" s="45">
        <v>5430</v>
      </c>
      <c r="C57" s="45">
        <v>16704</v>
      </c>
      <c r="D57" s="46">
        <v>22134</v>
      </c>
      <c r="XER57" s="312"/>
      <c r="XES57" s="251"/>
    </row>
    <row r="58" spans="1:4 16372:16373">
      <c r="A58" s="40">
        <v>41883</v>
      </c>
      <c r="B58" s="45">
        <v>5103</v>
      </c>
      <c r="C58" s="45">
        <v>15869</v>
      </c>
      <c r="D58" s="46">
        <v>20972</v>
      </c>
      <c r="XER58" s="312"/>
      <c r="XES58" s="251"/>
    </row>
    <row r="59" spans="1:4 16372:16373">
      <c r="A59" s="40">
        <v>41913</v>
      </c>
      <c r="B59" s="45">
        <v>-1172</v>
      </c>
      <c r="C59" s="45">
        <v>17903</v>
      </c>
      <c r="D59" s="46">
        <v>16732</v>
      </c>
      <c r="XER59" s="312"/>
      <c r="XES59" s="251"/>
    </row>
    <row r="60" spans="1:4 16372:16373">
      <c r="A60" s="40">
        <v>41944</v>
      </c>
      <c r="B60" s="45">
        <v>13753</v>
      </c>
      <c r="C60" s="45">
        <v>11723</v>
      </c>
      <c r="D60" s="46">
        <v>25476</v>
      </c>
      <c r="XER60" s="312"/>
      <c r="XES60" s="251"/>
    </row>
    <row r="61" spans="1:4 16372:16373">
      <c r="A61" s="40">
        <v>41974</v>
      </c>
      <c r="B61" s="45">
        <v>1036</v>
      </c>
      <c r="C61" s="45">
        <v>11188</v>
      </c>
      <c r="D61" s="46">
        <v>12225</v>
      </c>
      <c r="XER61" s="312"/>
      <c r="XES61" s="251"/>
    </row>
    <row r="62" spans="1:4 16372:16373">
      <c r="A62" s="40">
        <v>42005</v>
      </c>
      <c r="B62" s="45">
        <v>12918.97</v>
      </c>
      <c r="C62" s="45">
        <v>20769.22</v>
      </c>
      <c r="D62" s="46">
        <v>33688.19</v>
      </c>
      <c r="XER62" s="312"/>
      <c r="XES62" s="251"/>
    </row>
    <row r="63" spans="1:4 16372:16373">
      <c r="A63" s="40">
        <v>42036</v>
      </c>
      <c r="B63" s="45">
        <v>11475.53</v>
      </c>
      <c r="C63" s="45">
        <v>13088.1</v>
      </c>
      <c r="D63" s="46">
        <v>24563.63</v>
      </c>
      <c r="XER63" s="312"/>
      <c r="XES63" s="251"/>
    </row>
    <row r="64" spans="1:4 16372:16373">
      <c r="A64" s="40">
        <v>42064</v>
      </c>
      <c r="B64" s="45">
        <v>12078.12</v>
      </c>
      <c r="C64" s="45">
        <v>8644.98</v>
      </c>
      <c r="D64" s="46">
        <v>20723.099999999999</v>
      </c>
      <c r="XER64" s="312"/>
      <c r="XES64" s="251"/>
    </row>
    <row r="65" spans="1:4 16372:16373">
      <c r="A65" s="40">
        <v>42095</v>
      </c>
      <c r="B65" s="45">
        <v>11720.93</v>
      </c>
      <c r="C65" s="45">
        <v>3611.98</v>
      </c>
      <c r="D65" s="46">
        <v>15332.91</v>
      </c>
      <c r="XER65" s="312"/>
      <c r="XES65" s="251"/>
    </row>
    <row r="66" spans="1:4 16372:16373">
      <c r="A66" s="40">
        <v>42125</v>
      </c>
      <c r="B66" s="45">
        <v>-5768.48</v>
      </c>
      <c r="C66" s="45">
        <v>-8504</v>
      </c>
      <c r="D66" s="46">
        <v>-14272.48</v>
      </c>
      <c r="XER66" s="312"/>
      <c r="XES66" s="251"/>
    </row>
    <row r="67" spans="1:4 16372:16373">
      <c r="A67" s="40">
        <v>42156</v>
      </c>
      <c r="B67" s="45">
        <v>-3344.44</v>
      </c>
      <c r="C67" s="45">
        <v>1736.58</v>
      </c>
      <c r="D67" s="46">
        <v>-1607.86</v>
      </c>
      <c r="XER67" s="312"/>
      <c r="XES67" s="251"/>
    </row>
    <row r="68" spans="1:4 16372:16373">
      <c r="A68" s="40">
        <v>42186</v>
      </c>
      <c r="B68" s="45">
        <v>5318.99</v>
      </c>
      <c r="C68" s="45">
        <v>3.96</v>
      </c>
      <c r="D68" s="46">
        <v>5322.95</v>
      </c>
      <c r="XER68" s="312"/>
      <c r="XES68" s="251"/>
    </row>
    <row r="69" spans="1:4 16372:16373">
      <c r="A69" s="40">
        <v>42217</v>
      </c>
      <c r="B69" s="45">
        <v>-16877.27</v>
      </c>
      <c r="C69" s="45">
        <v>-646.9</v>
      </c>
      <c r="D69" s="46">
        <v>-17524.169999999998</v>
      </c>
      <c r="XER69" s="312"/>
      <c r="XES69" s="251"/>
    </row>
    <row r="70" spans="1:4 16372:16373">
      <c r="A70" s="40">
        <v>42248</v>
      </c>
      <c r="B70" s="45">
        <v>-6475.15</v>
      </c>
      <c r="C70" s="45">
        <v>691.52</v>
      </c>
      <c r="D70" s="46">
        <v>-5783.63</v>
      </c>
      <c r="XER70" s="312"/>
      <c r="XES70" s="251"/>
    </row>
    <row r="71" spans="1:4 16372:16373">
      <c r="A71" s="40">
        <v>42278</v>
      </c>
      <c r="B71" s="45">
        <v>6649.58</v>
      </c>
      <c r="C71" s="45">
        <v>15700.89</v>
      </c>
      <c r="D71" s="46">
        <v>22350.47</v>
      </c>
      <c r="XER71" s="312"/>
      <c r="XES71" s="251"/>
    </row>
    <row r="72" spans="1:4 16372:16373">
      <c r="A72" s="40">
        <v>42309</v>
      </c>
      <c r="B72" s="45">
        <v>-7074.17</v>
      </c>
      <c r="C72" s="45">
        <v>-3752.28</v>
      </c>
      <c r="D72" s="46">
        <v>-10826.45</v>
      </c>
      <c r="XER72" s="312"/>
      <c r="XES72" s="251"/>
    </row>
    <row r="73" spans="1:4 16372:16373">
      <c r="A73" s="40">
        <v>42339</v>
      </c>
      <c r="B73" s="45">
        <v>-2816.65</v>
      </c>
      <c r="C73" s="45">
        <v>-5487.8</v>
      </c>
      <c r="D73" s="46">
        <v>-8304.4500000000007</v>
      </c>
      <c r="XER73" s="312"/>
      <c r="XES73" s="251"/>
    </row>
    <row r="74" spans="1:4 16372:16373" s="569" customFormat="1" ht="39.75" customHeight="1">
      <c r="A74" s="962" t="s">
        <v>592</v>
      </c>
      <c r="B74" s="962"/>
      <c r="C74" s="962"/>
      <c r="D74" s="962"/>
    </row>
    <row r="75" spans="1:4 16372:16373">
      <c r="A75" s="16" t="s">
        <v>589</v>
      </c>
    </row>
  </sheetData>
  <mergeCells count="5">
    <mergeCell ref="A74:D74"/>
    <mergeCell ref="A2:A3"/>
    <mergeCell ref="B2:B3"/>
    <mergeCell ref="C2:C3"/>
    <mergeCell ref="D2:D3"/>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sheetPr>
    <tabColor theme="6"/>
  </sheetPr>
  <dimension ref="A1:AC131"/>
  <sheetViews>
    <sheetView zoomScale="109" zoomScaleNormal="109" workbookViewId="0">
      <pane xSplit="1" ySplit="4" topLeftCell="B65" activePane="bottomRight" state="frozen"/>
      <selection activeCell="F4" sqref="F4"/>
      <selection pane="topRight" activeCell="F4" sqref="F4"/>
      <selection pane="bottomLeft" activeCell="F4" sqref="F4"/>
      <selection pane="bottomRight" activeCell="F83" sqref="F83"/>
    </sheetView>
  </sheetViews>
  <sheetFormatPr defaultRowHeight="11.25"/>
  <cols>
    <col min="1" max="1" width="7.83203125" style="232" customWidth="1"/>
    <col min="2" max="2" width="6.33203125" style="232" customWidth="1"/>
    <col min="3" max="3" width="9.33203125" style="232" customWidth="1"/>
    <col min="4" max="4" width="5.5" style="232" customWidth="1"/>
    <col min="5" max="5" width="8.33203125" style="232" customWidth="1"/>
    <col min="6" max="6" width="6.5" style="232" customWidth="1"/>
    <col min="7" max="7" width="9.6640625" style="232" customWidth="1"/>
    <col min="8" max="8" width="6.33203125" style="232" customWidth="1"/>
    <col min="9" max="9" width="8.1640625" style="232" customWidth="1"/>
    <col min="10" max="10" width="6.1640625" style="232" customWidth="1"/>
    <col min="11" max="11" width="8.33203125" style="232" customWidth="1"/>
    <col min="12" max="12" width="5.83203125" style="232" customWidth="1"/>
    <col min="13" max="13" width="8.1640625" style="232" customWidth="1"/>
    <col min="14" max="14" width="7.1640625" style="232" customWidth="1"/>
    <col min="15" max="15" width="9.1640625" style="232" customWidth="1"/>
    <col min="16" max="16" width="5.83203125" style="232" customWidth="1"/>
    <col min="17" max="17" width="8.83203125" style="232" customWidth="1"/>
    <col min="18" max="18" width="5.83203125" style="232" customWidth="1"/>
    <col min="19" max="19" width="9" style="232" customWidth="1"/>
    <col min="20" max="20" width="6" style="232" customWidth="1"/>
    <col min="21" max="21" width="9" style="232" customWidth="1"/>
    <col min="22" max="22" width="5.6640625" style="232" customWidth="1"/>
    <col min="23" max="23" width="8.83203125" style="232" customWidth="1"/>
    <col min="24" max="24" width="4.5" style="232" customWidth="1"/>
    <col min="25" max="25" width="8.33203125" style="232" customWidth="1"/>
    <col min="26" max="26" width="5" style="232" customWidth="1"/>
    <col min="27" max="27" width="8.83203125" style="232" customWidth="1"/>
    <col min="28" max="28" width="6.1640625" style="232" customWidth="1"/>
    <col min="29" max="29" width="9.1640625" style="232" bestFit="1" customWidth="1"/>
    <col min="30" max="255" width="9.33203125" style="232"/>
    <col min="256" max="256" width="10.5" style="232" customWidth="1"/>
    <col min="257" max="257" width="7.1640625" style="232" customWidth="1"/>
    <col min="258" max="258" width="11.5" style="232" customWidth="1"/>
    <col min="259" max="259" width="5.1640625" style="232" customWidth="1"/>
    <col min="260" max="260" width="9.83203125" style="232" customWidth="1"/>
    <col min="261" max="261" width="8.1640625" style="232" customWidth="1"/>
    <col min="262" max="262" width="9.6640625" style="232" customWidth="1"/>
    <col min="263" max="263" width="8" style="232" customWidth="1"/>
    <col min="264" max="264" width="11" style="232" customWidth="1"/>
    <col min="265" max="265" width="9.33203125" style="232" customWidth="1"/>
    <col min="266" max="266" width="10.1640625" style="232" customWidth="1"/>
    <col min="267" max="267" width="5.83203125" style="232" customWidth="1"/>
    <col min="268" max="268" width="10.83203125" style="232" customWidth="1"/>
    <col min="269" max="269" width="7" style="232" customWidth="1"/>
    <col min="270" max="270" width="12.33203125" style="232" customWidth="1"/>
    <col min="271" max="271" width="7" style="232" customWidth="1"/>
    <col min="272" max="272" width="9.33203125" style="232"/>
    <col min="273" max="273" width="6.1640625" style="232" customWidth="1"/>
    <col min="274" max="274" width="10.5" style="232" customWidth="1"/>
    <col min="275" max="275" width="9.33203125" style="232" customWidth="1"/>
    <col min="276" max="276" width="10.5" style="232" customWidth="1"/>
    <col min="277" max="277" width="10.1640625" style="232" customWidth="1"/>
    <col min="278" max="278" width="12.5" style="232" bestFit="1" customWidth="1"/>
    <col min="279" max="511" width="9.33203125" style="232"/>
    <col min="512" max="512" width="10.5" style="232" customWidth="1"/>
    <col min="513" max="513" width="7.1640625" style="232" customWidth="1"/>
    <col min="514" max="514" width="11.5" style="232" customWidth="1"/>
    <col min="515" max="515" width="5.1640625" style="232" customWidth="1"/>
    <col min="516" max="516" width="9.83203125" style="232" customWidth="1"/>
    <col min="517" max="517" width="8.1640625" style="232" customWidth="1"/>
    <col min="518" max="518" width="9.6640625" style="232" customWidth="1"/>
    <col min="519" max="519" width="8" style="232" customWidth="1"/>
    <col min="520" max="520" width="11" style="232" customWidth="1"/>
    <col min="521" max="521" width="9.33203125" style="232" customWidth="1"/>
    <col min="522" max="522" width="10.1640625" style="232" customWidth="1"/>
    <col min="523" max="523" width="5.83203125" style="232" customWidth="1"/>
    <col min="524" max="524" width="10.83203125" style="232" customWidth="1"/>
    <col min="525" max="525" width="7" style="232" customWidth="1"/>
    <col min="526" max="526" width="12.33203125" style="232" customWidth="1"/>
    <col min="527" max="527" width="7" style="232" customWidth="1"/>
    <col min="528" max="528" width="9.33203125" style="232"/>
    <col min="529" max="529" width="6.1640625" style="232" customWidth="1"/>
    <col min="530" max="530" width="10.5" style="232" customWidth="1"/>
    <col min="531" max="531" width="9.33203125" style="232" customWidth="1"/>
    <col min="532" max="532" width="10.5" style="232" customWidth="1"/>
    <col min="533" max="533" width="10.1640625" style="232" customWidth="1"/>
    <col min="534" max="534" width="12.5" style="232" bestFit="1" customWidth="1"/>
    <col min="535" max="767" width="9.33203125" style="232"/>
    <col min="768" max="768" width="10.5" style="232" customWidth="1"/>
    <col min="769" max="769" width="7.1640625" style="232" customWidth="1"/>
    <col min="770" max="770" width="11.5" style="232" customWidth="1"/>
    <col min="771" max="771" width="5.1640625" style="232" customWidth="1"/>
    <col min="772" max="772" width="9.83203125" style="232" customWidth="1"/>
    <col min="773" max="773" width="8.1640625" style="232" customWidth="1"/>
    <col min="774" max="774" width="9.6640625" style="232" customWidth="1"/>
    <col min="775" max="775" width="8" style="232" customWidth="1"/>
    <col min="776" max="776" width="11" style="232" customWidth="1"/>
    <col min="777" max="777" width="9.33203125" style="232" customWidth="1"/>
    <col min="778" max="778" width="10.1640625" style="232" customWidth="1"/>
    <col min="779" max="779" width="5.83203125" style="232" customWidth="1"/>
    <col min="780" max="780" width="10.83203125" style="232" customWidth="1"/>
    <col min="781" max="781" width="7" style="232" customWidth="1"/>
    <col min="782" max="782" width="12.33203125" style="232" customWidth="1"/>
    <col min="783" max="783" width="7" style="232" customWidth="1"/>
    <col min="784" max="784" width="9.33203125" style="232"/>
    <col min="785" max="785" width="6.1640625" style="232" customWidth="1"/>
    <col min="786" max="786" width="10.5" style="232" customWidth="1"/>
    <col min="787" max="787" width="9.33203125" style="232" customWidth="1"/>
    <col min="788" max="788" width="10.5" style="232" customWidth="1"/>
    <col min="789" max="789" width="10.1640625" style="232" customWidth="1"/>
    <col min="790" max="790" width="12.5" style="232" bestFit="1" customWidth="1"/>
    <col min="791" max="1023" width="9.33203125" style="232"/>
    <col min="1024" max="1024" width="10.5" style="232" customWidth="1"/>
    <col min="1025" max="1025" width="7.1640625" style="232" customWidth="1"/>
    <col min="1026" max="1026" width="11.5" style="232" customWidth="1"/>
    <col min="1027" max="1027" width="5.1640625" style="232" customWidth="1"/>
    <col min="1028" max="1028" width="9.83203125" style="232" customWidth="1"/>
    <col min="1029" max="1029" width="8.1640625" style="232" customWidth="1"/>
    <col min="1030" max="1030" width="9.6640625" style="232" customWidth="1"/>
    <col min="1031" max="1031" width="8" style="232" customWidth="1"/>
    <col min="1032" max="1032" width="11" style="232" customWidth="1"/>
    <col min="1033" max="1033" width="9.33203125" style="232" customWidth="1"/>
    <col min="1034" max="1034" width="10.1640625" style="232" customWidth="1"/>
    <col min="1035" max="1035" width="5.83203125" style="232" customWidth="1"/>
    <col min="1036" max="1036" width="10.83203125" style="232" customWidth="1"/>
    <col min="1037" max="1037" width="7" style="232" customWidth="1"/>
    <col min="1038" max="1038" width="12.33203125" style="232" customWidth="1"/>
    <col min="1039" max="1039" width="7" style="232" customWidth="1"/>
    <col min="1040" max="1040" width="9.33203125" style="232"/>
    <col min="1041" max="1041" width="6.1640625" style="232" customWidth="1"/>
    <col min="1042" max="1042" width="10.5" style="232" customWidth="1"/>
    <col min="1043" max="1043" width="9.33203125" style="232" customWidth="1"/>
    <col min="1044" max="1044" width="10.5" style="232" customWidth="1"/>
    <col min="1045" max="1045" width="10.1640625" style="232" customWidth="1"/>
    <col min="1046" max="1046" width="12.5" style="232" bestFit="1" customWidth="1"/>
    <col min="1047" max="1279" width="9.33203125" style="232"/>
    <col min="1280" max="1280" width="10.5" style="232" customWidth="1"/>
    <col min="1281" max="1281" width="7.1640625" style="232" customWidth="1"/>
    <col min="1282" max="1282" width="11.5" style="232" customWidth="1"/>
    <col min="1283" max="1283" width="5.1640625" style="232" customWidth="1"/>
    <col min="1284" max="1284" width="9.83203125" style="232" customWidth="1"/>
    <col min="1285" max="1285" width="8.1640625" style="232" customWidth="1"/>
    <col min="1286" max="1286" width="9.6640625" style="232" customWidth="1"/>
    <col min="1287" max="1287" width="8" style="232" customWidth="1"/>
    <col min="1288" max="1288" width="11" style="232" customWidth="1"/>
    <col min="1289" max="1289" width="9.33203125" style="232" customWidth="1"/>
    <col min="1290" max="1290" width="10.1640625" style="232" customWidth="1"/>
    <col min="1291" max="1291" width="5.83203125" style="232" customWidth="1"/>
    <col min="1292" max="1292" width="10.83203125" style="232" customWidth="1"/>
    <col min="1293" max="1293" width="7" style="232" customWidth="1"/>
    <col min="1294" max="1294" width="12.33203125" style="232" customWidth="1"/>
    <col min="1295" max="1295" width="7" style="232" customWidth="1"/>
    <col min="1296" max="1296" width="9.33203125" style="232"/>
    <col min="1297" max="1297" width="6.1640625" style="232" customWidth="1"/>
    <col min="1298" max="1298" width="10.5" style="232" customWidth="1"/>
    <col min="1299" max="1299" width="9.33203125" style="232" customWidth="1"/>
    <col min="1300" max="1300" width="10.5" style="232" customWidth="1"/>
    <col min="1301" max="1301" width="10.1640625" style="232" customWidth="1"/>
    <col min="1302" max="1302" width="12.5" style="232" bestFit="1" customWidth="1"/>
    <col min="1303" max="1535" width="9.33203125" style="232"/>
    <col min="1536" max="1536" width="10.5" style="232" customWidth="1"/>
    <col min="1537" max="1537" width="7.1640625" style="232" customWidth="1"/>
    <col min="1538" max="1538" width="11.5" style="232" customWidth="1"/>
    <col min="1539" max="1539" width="5.1640625" style="232" customWidth="1"/>
    <col min="1540" max="1540" width="9.83203125" style="232" customWidth="1"/>
    <col min="1541" max="1541" width="8.1640625" style="232" customWidth="1"/>
    <col min="1542" max="1542" width="9.6640625" style="232" customWidth="1"/>
    <col min="1543" max="1543" width="8" style="232" customWidth="1"/>
    <col min="1544" max="1544" width="11" style="232" customWidth="1"/>
    <col min="1545" max="1545" width="9.33203125" style="232" customWidth="1"/>
    <col min="1546" max="1546" width="10.1640625" style="232" customWidth="1"/>
    <col min="1547" max="1547" width="5.83203125" style="232" customWidth="1"/>
    <col min="1548" max="1548" width="10.83203125" style="232" customWidth="1"/>
    <col min="1549" max="1549" width="7" style="232" customWidth="1"/>
    <col min="1550" max="1550" width="12.33203125" style="232" customWidth="1"/>
    <col min="1551" max="1551" width="7" style="232" customWidth="1"/>
    <col min="1552" max="1552" width="9.33203125" style="232"/>
    <col min="1553" max="1553" width="6.1640625" style="232" customWidth="1"/>
    <col min="1554" max="1554" width="10.5" style="232" customWidth="1"/>
    <col min="1555" max="1555" width="9.33203125" style="232" customWidth="1"/>
    <col min="1556" max="1556" width="10.5" style="232" customWidth="1"/>
    <col min="1557" max="1557" width="10.1640625" style="232" customWidth="1"/>
    <col min="1558" max="1558" width="12.5" style="232" bestFit="1" customWidth="1"/>
    <col min="1559" max="1791" width="9.33203125" style="232"/>
    <col min="1792" max="1792" width="10.5" style="232" customWidth="1"/>
    <col min="1793" max="1793" width="7.1640625" style="232" customWidth="1"/>
    <col min="1794" max="1794" width="11.5" style="232" customWidth="1"/>
    <col min="1795" max="1795" width="5.1640625" style="232" customWidth="1"/>
    <col min="1796" max="1796" width="9.83203125" style="232" customWidth="1"/>
    <col min="1797" max="1797" width="8.1640625" style="232" customWidth="1"/>
    <col min="1798" max="1798" width="9.6640625" style="232" customWidth="1"/>
    <col min="1799" max="1799" width="8" style="232" customWidth="1"/>
    <col min="1800" max="1800" width="11" style="232" customWidth="1"/>
    <col min="1801" max="1801" width="9.33203125" style="232" customWidth="1"/>
    <col min="1802" max="1802" width="10.1640625" style="232" customWidth="1"/>
    <col min="1803" max="1803" width="5.83203125" style="232" customWidth="1"/>
    <col min="1804" max="1804" width="10.83203125" style="232" customWidth="1"/>
    <col min="1805" max="1805" width="7" style="232" customWidth="1"/>
    <col min="1806" max="1806" width="12.33203125" style="232" customWidth="1"/>
    <col min="1807" max="1807" width="7" style="232" customWidth="1"/>
    <col min="1808" max="1808" width="9.33203125" style="232"/>
    <col min="1809" max="1809" width="6.1640625" style="232" customWidth="1"/>
    <col min="1810" max="1810" width="10.5" style="232" customWidth="1"/>
    <col min="1811" max="1811" width="9.33203125" style="232" customWidth="1"/>
    <col min="1812" max="1812" width="10.5" style="232" customWidth="1"/>
    <col min="1813" max="1813" width="10.1640625" style="232" customWidth="1"/>
    <col min="1814" max="1814" width="12.5" style="232" bestFit="1" customWidth="1"/>
    <col min="1815" max="2047" width="9.33203125" style="232"/>
    <col min="2048" max="2048" width="10.5" style="232" customWidth="1"/>
    <col min="2049" max="2049" width="7.1640625" style="232" customWidth="1"/>
    <col min="2050" max="2050" width="11.5" style="232" customWidth="1"/>
    <col min="2051" max="2051" width="5.1640625" style="232" customWidth="1"/>
    <col min="2052" max="2052" width="9.83203125" style="232" customWidth="1"/>
    <col min="2053" max="2053" width="8.1640625" style="232" customWidth="1"/>
    <col min="2054" max="2054" width="9.6640625" style="232" customWidth="1"/>
    <col min="2055" max="2055" width="8" style="232" customWidth="1"/>
    <col min="2056" max="2056" width="11" style="232" customWidth="1"/>
    <col min="2057" max="2057" width="9.33203125" style="232" customWidth="1"/>
    <col min="2058" max="2058" width="10.1640625" style="232" customWidth="1"/>
    <col min="2059" max="2059" width="5.83203125" style="232" customWidth="1"/>
    <col min="2060" max="2060" width="10.83203125" style="232" customWidth="1"/>
    <col min="2061" max="2061" width="7" style="232" customWidth="1"/>
    <col min="2062" max="2062" width="12.33203125" style="232" customWidth="1"/>
    <col min="2063" max="2063" width="7" style="232" customWidth="1"/>
    <col min="2064" max="2064" width="9.33203125" style="232"/>
    <col min="2065" max="2065" width="6.1640625" style="232" customWidth="1"/>
    <col min="2066" max="2066" width="10.5" style="232" customWidth="1"/>
    <col min="2067" max="2067" width="9.33203125" style="232" customWidth="1"/>
    <col min="2068" max="2068" width="10.5" style="232" customWidth="1"/>
    <col min="2069" max="2069" width="10.1640625" style="232" customWidth="1"/>
    <col min="2070" max="2070" width="12.5" style="232" bestFit="1" customWidth="1"/>
    <col min="2071" max="2303" width="9.33203125" style="232"/>
    <col min="2304" max="2304" width="10.5" style="232" customWidth="1"/>
    <col min="2305" max="2305" width="7.1640625" style="232" customWidth="1"/>
    <col min="2306" max="2306" width="11.5" style="232" customWidth="1"/>
    <col min="2307" max="2307" width="5.1640625" style="232" customWidth="1"/>
    <col min="2308" max="2308" width="9.83203125" style="232" customWidth="1"/>
    <col min="2309" max="2309" width="8.1640625" style="232" customWidth="1"/>
    <col min="2310" max="2310" width="9.6640625" style="232" customWidth="1"/>
    <col min="2311" max="2311" width="8" style="232" customWidth="1"/>
    <col min="2312" max="2312" width="11" style="232" customWidth="1"/>
    <col min="2313" max="2313" width="9.33203125" style="232" customWidth="1"/>
    <col min="2314" max="2314" width="10.1640625" style="232" customWidth="1"/>
    <col min="2315" max="2315" width="5.83203125" style="232" customWidth="1"/>
    <col min="2316" max="2316" width="10.83203125" style="232" customWidth="1"/>
    <col min="2317" max="2317" width="7" style="232" customWidth="1"/>
    <col min="2318" max="2318" width="12.33203125" style="232" customWidth="1"/>
    <col min="2319" max="2319" width="7" style="232" customWidth="1"/>
    <col min="2320" max="2320" width="9.33203125" style="232"/>
    <col min="2321" max="2321" width="6.1640625" style="232" customWidth="1"/>
    <col min="2322" max="2322" width="10.5" style="232" customWidth="1"/>
    <col min="2323" max="2323" width="9.33203125" style="232" customWidth="1"/>
    <col min="2324" max="2324" width="10.5" style="232" customWidth="1"/>
    <col min="2325" max="2325" width="10.1640625" style="232" customWidth="1"/>
    <col min="2326" max="2326" width="12.5" style="232" bestFit="1" customWidth="1"/>
    <col min="2327" max="2559" width="9.33203125" style="232"/>
    <col min="2560" max="2560" width="10.5" style="232" customWidth="1"/>
    <col min="2561" max="2561" width="7.1640625" style="232" customWidth="1"/>
    <col min="2562" max="2562" width="11.5" style="232" customWidth="1"/>
    <col min="2563" max="2563" width="5.1640625" style="232" customWidth="1"/>
    <col min="2564" max="2564" width="9.83203125" style="232" customWidth="1"/>
    <col min="2565" max="2565" width="8.1640625" style="232" customWidth="1"/>
    <col min="2566" max="2566" width="9.6640625" style="232" customWidth="1"/>
    <col min="2567" max="2567" width="8" style="232" customWidth="1"/>
    <col min="2568" max="2568" width="11" style="232" customWidth="1"/>
    <col min="2569" max="2569" width="9.33203125" style="232" customWidth="1"/>
    <col min="2570" max="2570" width="10.1640625" style="232" customWidth="1"/>
    <col min="2571" max="2571" width="5.83203125" style="232" customWidth="1"/>
    <col min="2572" max="2572" width="10.83203125" style="232" customWidth="1"/>
    <col min="2573" max="2573" width="7" style="232" customWidth="1"/>
    <col min="2574" max="2574" width="12.33203125" style="232" customWidth="1"/>
    <col min="2575" max="2575" width="7" style="232" customWidth="1"/>
    <col min="2576" max="2576" width="9.33203125" style="232"/>
    <col min="2577" max="2577" width="6.1640625" style="232" customWidth="1"/>
    <col min="2578" max="2578" width="10.5" style="232" customWidth="1"/>
    <col min="2579" max="2579" width="9.33203125" style="232" customWidth="1"/>
    <col min="2580" max="2580" width="10.5" style="232" customWidth="1"/>
    <col min="2581" max="2581" width="10.1640625" style="232" customWidth="1"/>
    <col min="2582" max="2582" width="12.5" style="232" bestFit="1" customWidth="1"/>
    <col min="2583" max="2815" width="9.33203125" style="232"/>
    <col min="2816" max="2816" width="10.5" style="232" customWidth="1"/>
    <col min="2817" max="2817" width="7.1640625" style="232" customWidth="1"/>
    <col min="2818" max="2818" width="11.5" style="232" customWidth="1"/>
    <col min="2819" max="2819" width="5.1640625" style="232" customWidth="1"/>
    <col min="2820" max="2820" width="9.83203125" style="232" customWidth="1"/>
    <col min="2821" max="2821" width="8.1640625" style="232" customWidth="1"/>
    <col min="2822" max="2822" width="9.6640625" style="232" customWidth="1"/>
    <col min="2823" max="2823" width="8" style="232" customWidth="1"/>
    <col min="2824" max="2824" width="11" style="232" customWidth="1"/>
    <col min="2825" max="2825" width="9.33203125" style="232" customWidth="1"/>
    <col min="2826" max="2826" width="10.1640625" style="232" customWidth="1"/>
    <col min="2827" max="2827" width="5.83203125" style="232" customWidth="1"/>
    <col min="2828" max="2828" width="10.83203125" style="232" customWidth="1"/>
    <col min="2829" max="2829" width="7" style="232" customWidth="1"/>
    <col min="2830" max="2830" width="12.33203125" style="232" customWidth="1"/>
    <col min="2831" max="2831" width="7" style="232" customWidth="1"/>
    <col min="2832" max="2832" width="9.33203125" style="232"/>
    <col min="2833" max="2833" width="6.1640625" style="232" customWidth="1"/>
    <col min="2834" max="2834" width="10.5" style="232" customWidth="1"/>
    <col min="2835" max="2835" width="9.33203125" style="232" customWidth="1"/>
    <col min="2836" max="2836" width="10.5" style="232" customWidth="1"/>
    <col min="2837" max="2837" width="10.1640625" style="232" customWidth="1"/>
    <col min="2838" max="2838" width="12.5" style="232" bestFit="1" customWidth="1"/>
    <col min="2839" max="3071" width="9.33203125" style="232"/>
    <col min="3072" max="3072" width="10.5" style="232" customWidth="1"/>
    <col min="3073" max="3073" width="7.1640625" style="232" customWidth="1"/>
    <col min="3074" max="3074" width="11.5" style="232" customWidth="1"/>
    <col min="3075" max="3075" width="5.1640625" style="232" customWidth="1"/>
    <col min="3076" max="3076" width="9.83203125" style="232" customWidth="1"/>
    <col min="3077" max="3077" width="8.1640625" style="232" customWidth="1"/>
    <col min="3078" max="3078" width="9.6640625" style="232" customWidth="1"/>
    <col min="3079" max="3079" width="8" style="232" customWidth="1"/>
    <col min="3080" max="3080" width="11" style="232" customWidth="1"/>
    <col min="3081" max="3081" width="9.33203125" style="232" customWidth="1"/>
    <col min="3082" max="3082" width="10.1640625" style="232" customWidth="1"/>
    <col min="3083" max="3083" width="5.83203125" style="232" customWidth="1"/>
    <col min="3084" max="3084" width="10.83203125" style="232" customWidth="1"/>
    <col min="3085" max="3085" width="7" style="232" customWidth="1"/>
    <col min="3086" max="3086" width="12.33203125" style="232" customWidth="1"/>
    <col min="3087" max="3087" width="7" style="232" customWidth="1"/>
    <col min="3088" max="3088" width="9.33203125" style="232"/>
    <col min="3089" max="3089" width="6.1640625" style="232" customWidth="1"/>
    <col min="3090" max="3090" width="10.5" style="232" customWidth="1"/>
    <col min="3091" max="3091" width="9.33203125" style="232" customWidth="1"/>
    <col min="3092" max="3092" width="10.5" style="232" customWidth="1"/>
    <col min="3093" max="3093" width="10.1640625" style="232" customWidth="1"/>
    <col min="3094" max="3094" width="12.5" style="232" bestFit="1" customWidth="1"/>
    <col min="3095" max="3327" width="9.33203125" style="232"/>
    <col min="3328" max="3328" width="10.5" style="232" customWidth="1"/>
    <col min="3329" max="3329" width="7.1640625" style="232" customWidth="1"/>
    <col min="3330" max="3330" width="11.5" style="232" customWidth="1"/>
    <col min="3331" max="3331" width="5.1640625" style="232" customWidth="1"/>
    <col min="3332" max="3332" width="9.83203125" style="232" customWidth="1"/>
    <col min="3333" max="3333" width="8.1640625" style="232" customWidth="1"/>
    <col min="3334" max="3334" width="9.6640625" style="232" customWidth="1"/>
    <col min="3335" max="3335" width="8" style="232" customWidth="1"/>
    <col min="3336" max="3336" width="11" style="232" customWidth="1"/>
    <col min="3337" max="3337" width="9.33203125" style="232" customWidth="1"/>
    <col min="3338" max="3338" width="10.1640625" style="232" customWidth="1"/>
    <col min="3339" max="3339" width="5.83203125" style="232" customWidth="1"/>
    <col min="3340" max="3340" width="10.83203125" style="232" customWidth="1"/>
    <col min="3341" max="3341" width="7" style="232" customWidth="1"/>
    <col min="3342" max="3342" width="12.33203125" style="232" customWidth="1"/>
    <col min="3343" max="3343" width="7" style="232" customWidth="1"/>
    <col min="3344" max="3344" width="9.33203125" style="232"/>
    <col min="3345" max="3345" width="6.1640625" style="232" customWidth="1"/>
    <col min="3346" max="3346" width="10.5" style="232" customWidth="1"/>
    <col min="3347" max="3347" width="9.33203125" style="232" customWidth="1"/>
    <col min="3348" max="3348" width="10.5" style="232" customWidth="1"/>
    <col min="3349" max="3349" width="10.1640625" style="232" customWidth="1"/>
    <col min="3350" max="3350" width="12.5" style="232" bestFit="1" customWidth="1"/>
    <col min="3351" max="3583" width="9.33203125" style="232"/>
    <col min="3584" max="3584" width="10.5" style="232" customWidth="1"/>
    <col min="3585" max="3585" width="7.1640625" style="232" customWidth="1"/>
    <col min="3586" max="3586" width="11.5" style="232" customWidth="1"/>
    <col min="3587" max="3587" width="5.1640625" style="232" customWidth="1"/>
    <col min="3588" max="3588" width="9.83203125" style="232" customWidth="1"/>
    <col min="3589" max="3589" width="8.1640625" style="232" customWidth="1"/>
    <col min="3590" max="3590" width="9.6640625" style="232" customWidth="1"/>
    <col min="3591" max="3591" width="8" style="232" customWidth="1"/>
    <col min="3592" max="3592" width="11" style="232" customWidth="1"/>
    <col min="3593" max="3593" width="9.33203125" style="232" customWidth="1"/>
    <col min="3594" max="3594" width="10.1640625" style="232" customWidth="1"/>
    <col min="3595" max="3595" width="5.83203125" style="232" customWidth="1"/>
    <col min="3596" max="3596" width="10.83203125" style="232" customWidth="1"/>
    <col min="3597" max="3597" width="7" style="232" customWidth="1"/>
    <col min="3598" max="3598" width="12.33203125" style="232" customWidth="1"/>
    <col min="3599" max="3599" width="7" style="232" customWidth="1"/>
    <col min="3600" max="3600" width="9.33203125" style="232"/>
    <col min="3601" max="3601" width="6.1640625" style="232" customWidth="1"/>
    <col min="3602" max="3602" width="10.5" style="232" customWidth="1"/>
    <col min="3603" max="3603" width="9.33203125" style="232" customWidth="1"/>
    <col min="3604" max="3604" width="10.5" style="232" customWidth="1"/>
    <col min="3605" max="3605" width="10.1640625" style="232" customWidth="1"/>
    <col min="3606" max="3606" width="12.5" style="232" bestFit="1" customWidth="1"/>
    <col min="3607" max="3839" width="9.33203125" style="232"/>
    <col min="3840" max="3840" width="10.5" style="232" customWidth="1"/>
    <col min="3841" max="3841" width="7.1640625" style="232" customWidth="1"/>
    <col min="3842" max="3842" width="11.5" style="232" customWidth="1"/>
    <col min="3843" max="3843" width="5.1640625" style="232" customWidth="1"/>
    <col min="3844" max="3844" width="9.83203125" style="232" customWidth="1"/>
    <col min="3845" max="3845" width="8.1640625" style="232" customWidth="1"/>
    <col min="3846" max="3846" width="9.6640625" style="232" customWidth="1"/>
    <col min="3847" max="3847" width="8" style="232" customWidth="1"/>
    <col min="3848" max="3848" width="11" style="232" customWidth="1"/>
    <col min="3849" max="3849" width="9.33203125" style="232" customWidth="1"/>
    <col min="3850" max="3850" width="10.1640625" style="232" customWidth="1"/>
    <col min="3851" max="3851" width="5.83203125" style="232" customWidth="1"/>
    <col min="3852" max="3852" width="10.83203125" style="232" customWidth="1"/>
    <col min="3853" max="3853" width="7" style="232" customWidth="1"/>
    <col min="3854" max="3854" width="12.33203125" style="232" customWidth="1"/>
    <col min="3855" max="3855" width="7" style="232" customWidth="1"/>
    <col min="3856" max="3856" width="9.33203125" style="232"/>
    <col min="3857" max="3857" width="6.1640625" style="232" customWidth="1"/>
    <col min="3858" max="3858" width="10.5" style="232" customWidth="1"/>
    <col min="3859" max="3859" width="9.33203125" style="232" customWidth="1"/>
    <col min="3860" max="3860" width="10.5" style="232" customWidth="1"/>
    <col min="3861" max="3861" width="10.1640625" style="232" customWidth="1"/>
    <col min="3862" max="3862" width="12.5" style="232" bestFit="1" customWidth="1"/>
    <col min="3863" max="4095" width="9.33203125" style="232"/>
    <col min="4096" max="4096" width="10.5" style="232" customWidth="1"/>
    <col min="4097" max="4097" width="7.1640625" style="232" customWidth="1"/>
    <col min="4098" max="4098" width="11.5" style="232" customWidth="1"/>
    <col min="4099" max="4099" width="5.1640625" style="232" customWidth="1"/>
    <col min="4100" max="4100" width="9.83203125" style="232" customWidth="1"/>
    <col min="4101" max="4101" width="8.1640625" style="232" customWidth="1"/>
    <col min="4102" max="4102" width="9.6640625" style="232" customWidth="1"/>
    <col min="4103" max="4103" width="8" style="232" customWidth="1"/>
    <col min="4104" max="4104" width="11" style="232" customWidth="1"/>
    <col min="4105" max="4105" width="9.33203125" style="232" customWidth="1"/>
    <col min="4106" max="4106" width="10.1640625" style="232" customWidth="1"/>
    <col min="4107" max="4107" width="5.83203125" style="232" customWidth="1"/>
    <col min="4108" max="4108" width="10.83203125" style="232" customWidth="1"/>
    <col min="4109" max="4109" width="7" style="232" customWidth="1"/>
    <col min="4110" max="4110" width="12.33203125" style="232" customWidth="1"/>
    <col min="4111" max="4111" width="7" style="232" customWidth="1"/>
    <col min="4112" max="4112" width="9.33203125" style="232"/>
    <col min="4113" max="4113" width="6.1640625" style="232" customWidth="1"/>
    <col min="4114" max="4114" width="10.5" style="232" customWidth="1"/>
    <col min="4115" max="4115" width="9.33203125" style="232" customWidth="1"/>
    <col min="4116" max="4116" width="10.5" style="232" customWidth="1"/>
    <col min="4117" max="4117" width="10.1640625" style="232" customWidth="1"/>
    <col min="4118" max="4118" width="12.5" style="232" bestFit="1" customWidth="1"/>
    <col min="4119" max="4351" width="9.33203125" style="232"/>
    <col min="4352" max="4352" width="10.5" style="232" customWidth="1"/>
    <col min="4353" max="4353" width="7.1640625" style="232" customWidth="1"/>
    <col min="4354" max="4354" width="11.5" style="232" customWidth="1"/>
    <col min="4355" max="4355" width="5.1640625" style="232" customWidth="1"/>
    <col min="4356" max="4356" width="9.83203125" style="232" customWidth="1"/>
    <col min="4357" max="4357" width="8.1640625" style="232" customWidth="1"/>
    <col min="4358" max="4358" width="9.6640625" style="232" customWidth="1"/>
    <col min="4359" max="4359" width="8" style="232" customWidth="1"/>
    <col min="4360" max="4360" width="11" style="232" customWidth="1"/>
    <col min="4361" max="4361" width="9.33203125" style="232" customWidth="1"/>
    <col min="4362" max="4362" width="10.1640625" style="232" customWidth="1"/>
    <col min="4363" max="4363" width="5.83203125" style="232" customWidth="1"/>
    <col min="4364" max="4364" width="10.83203125" style="232" customWidth="1"/>
    <col min="4365" max="4365" width="7" style="232" customWidth="1"/>
    <col min="4366" max="4366" width="12.33203125" style="232" customWidth="1"/>
    <col min="4367" max="4367" width="7" style="232" customWidth="1"/>
    <col min="4368" max="4368" width="9.33203125" style="232"/>
    <col min="4369" max="4369" width="6.1640625" style="232" customWidth="1"/>
    <col min="4370" max="4370" width="10.5" style="232" customWidth="1"/>
    <col min="4371" max="4371" width="9.33203125" style="232" customWidth="1"/>
    <col min="4372" max="4372" width="10.5" style="232" customWidth="1"/>
    <col min="4373" max="4373" width="10.1640625" style="232" customWidth="1"/>
    <col min="4374" max="4374" width="12.5" style="232" bestFit="1" customWidth="1"/>
    <col min="4375" max="4607" width="9.33203125" style="232"/>
    <col min="4608" max="4608" width="10.5" style="232" customWidth="1"/>
    <col min="4609" max="4609" width="7.1640625" style="232" customWidth="1"/>
    <col min="4610" max="4610" width="11.5" style="232" customWidth="1"/>
    <col min="4611" max="4611" width="5.1640625" style="232" customWidth="1"/>
    <col min="4612" max="4612" width="9.83203125" style="232" customWidth="1"/>
    <col min="4613" max="4613" width="8.1640625" style="232" customWidth="1"/>
    <col min="4614" max="4614" width="9.6640625" style="232" customWidth="1"/>
    <col min="4615" max="4615" width="8" style="232" customWidth="1"/>
    <col min="4616" max="4616" width="11" style="232" customWidth="1"/>
    <col min="4617" max="4617" width="9.33203125" style="232" customWidth="1"/>
    <col min="4618" max="4618" width="10.1640625" style="232" customWidth="1"/>
    <col min="4619" max="4619" width="5.83203125" style="232" customWidth="1"/>
    <col min="4620" max="4620" width="10.83203125" style="232" customWidth="1"/>
    <col min="4621" max="4621" width="7" style="232" customWidth="1"/>
    <col min="4622" max="4622" width="12.33203125" style="232" customWidth="1"/>
    <col min="4623" max="4623" width="7" style="232" customWidth="1"/>
    <col min="4624" max="4624" width="9.33203125" style="232"/>
    <col min="4625" max="4625" width="6.1640625" style="232" customWidth="1"/>
    <col min="4626" max="4626" width="10.5" style="232" customWidth="1"/>
    <col min="4627" max="4627" width="9.33203125" style="232" customWidth="1"/>
    <col min="4628" max="4628" width="10.5" style="232" customWidth="1"/>
    <col min="4629" max="4629" width="10.1640625" style="232" customWidth="1"/>
    <col min="4630" max="4630" width="12.5" style="232" bestFit="1" customWidth="1"/>
    <col min="4631" max="4863" width="9.33203125" style="232"/>
    <col min="4864" max="4864" width="10.5" style="232" customWidth="1"/>
    <col min="4865" max="4865" width="7.1640625" style="232" customWidth="1"/>
    <col min="4866" max="4866" width="11.5" style="232" customWidth="1"/>
    <col min="4867" max="4867" width="5.1640625" style="232" customWidth="1"/>
    <col min="4868" max="4868" width="9.83203125" style="232" customWidth="1"/>
    <col min="4869" max="4869" width="8.1640625" style="232" customWidth="1"/>
    <col min="4870" max="4870" width="9.6640625" style="232" customWidth="1"/>
    <col min="4871" max="4871" width="8" style="232" customWidth="1"/>
    <col min="4872" max="4872" width="11" style="232" customWidth="1"/>
    <col min="4873" max="4873" width="9.33203125" style="232" customWidth="1"/>
    <col min="4874" max="4874" width="10.1640625" style="232" customWidth="1"/>
    <col min="4875" max="4875" width="5.83203125" style="232" customWidth="1"/>
    <col min="4876" max="4876" width="10.83203125" style="232" customWidth="1"/>
    <col min="4877" max="4877" width="7" style="232" customWidth="1"/>
    <col min="4878" max="4878" width="12.33203125" style="232" customWidth="1"/>
    <col min="4879" max="4879" width="7" style="232" customWidth="1"/>
    <col min="4880" max="4880" width="9.33203125" style="232"/>
    <col min="4881" max="4881" width="6.1640625" style="232" customWidth="1"/>
    <col min="4882" max="4882" width="10.5" style="232" customWidth="1"/>
    <col min="4883" max="4883" width="9.33203125" style="232" customWidth="1"/>
    <col min="4884" max="4884" width="10.5" style="232" customWidth="1"/>
    <col min="4885" max="4885" width="10.1640625" style="232" customWidth="1"/>
    <col min="4886" max="4886" width="12.5" style="232" bestFit="1" customWidth="1"/>
    <col min="4887" max="5119" width="9.33203125" style="232"/>
    <col min="5120" max="5120" width="10.5" style="232" customWidth="1"/>
    <col min="5121" max="5121" width="7.1640625" style="232" customWidth="1"/>
    <col min="5122" max="5122" width="11.5" style="232" customWidth="1"/>
    <col min="5123" max="5123" width="5.1640625" style="232" customWidth="1"/>
    <col min="5124" max="5124" width="9.83203125" style="232" customWidth="1"/>
    <col min="5125" max="5125" width="8.1640625" style="232" customWidth="1"/>
    <col min="5126" max="5126" width="9.6640625" style="232" customWidth="1"/>
    <col min="5127" max="5127" width="8" style="232" customWidth="1"/>
    <col min="5128" max="5128" width="11" style="232" customWidth="1"/>
    <col min="5129" max="5129" width="9.33203125" style="232" customWidth="1"/>
    <col min="5130" max="5130" width="10.1640625" style="232" customWidth="1"/>
    <col min="5131" max="5131" width="5.83203125" style="232" customWidth="1"/>
    <col min="5132" max="5132" width="10.83203125" style="232" customWidth="1"/>
    <col min="5133" max="5133" width="7" style="232" customWidth="1"/>
    <col min="5134" max="5134" width="12.33203125" style="232" customWidth="1"/>
    <col min="5135" max="5135" width="7" style="232" customWidth="1"/>
    <col min="5136" max="5136" width="9.33203125" style="232"/>
    <col min="5137" max="5137" width="6.1640625" style="232" customWidth="1"/>
    <col min="5138" max="5138" width="10.5" style="232" customWidth="1"/>
    <col min="5139" max="5139" width="9.33203125" style="232" customWidth="1"/>
    <col min="5140" max="5140" width="10.5" style="232" customWidth="1"/>
    <col min="5141" max="5141" width="10.1640625" style="232" customWidth="1"/>
    <col min="5142" max="5142" width="12.5" style="232" bestFit="1" customWidth="1"/>
    <col min="5143" max="5375" width="9.33203125" style="232"/>
    <col min="5376" max="5376" width="10.5" style="232" customWidth="1"/>
    <col min="5377" max="5377" width="7.1640625" style="232" customWidth="1"/>
    <col min="5378" max="5378" width="11.5" style="232" customWidth="1"/>
    <col min="5379" max="5379" width="5.1640625" style="232" customWidth="1"/>
    <col min="5380" max="5380" width="9.83203125" style="232" customWidth="1"/>
    <col min="5381" max="5381" width="8.1640625" style="232" customWidth="1"/>
    <col min="5382" max="5382" width="9.6640625" style="232" customWidth="1"/>
    <col min="5383" max="5383" width="8" style="232" customWidth="1"/>
    <col min="5384" max="5384" width="11" style="232" customWidth="1"/>
    <col min="5385" max="5385" width="9.33203125" style="232" customWidth="1"/>
    <col min="5386" max="5386" width="10.1640625" style="232" customWidth="1"/>
    <col min="5387" max="5387" width="5.83203125" style="232" customWidth="1"/>
    <col min="5388" max="5388" width="10.83203125" style="232" customWidth="1"/>
    <col min="5389" max="5389" width="7" style="232" customWidth="1"/>
    <col min="5390" max="5390" width="12.33203125" style="232" customWidth="1"/>
    <col min="5391" max="5391" width="7" style="232" customWidth="1"/>
    <col min="5392" max="5392" width="9.33203125" style="232"/>
    <col min="5393" max="5393" width="6.1640625" style="232" customWidth="1"/>
    <col min="5394" max="5394" width="10.5" style="232" customWidth="1"/>
    <col min="5395" max="5395" width="9.33203125" style="232" customWidth="1"/>
    <col min="5396" max="5396" width="10.5" style="232" customWidth="1"/>
    <col min="5397" max="5397" width="10.1640625" style="232" customWidth="1"/>
    <col min="5398" max="5398" width="12.5" style="232" bestFit="1" customWidth="1"/>
    <col min="5399" max="5631" width="9.33203125" style="232"/>
    <col min="5632" max="5632" width="10.5" style="232" customWidth="1"/>
    <col min="5633" max="5633" width="7.1640625" style="232" customWidth="1"/>
    <col min="5634" max="5634" width="11.5" style="232" customWidth="1"/>
    <col min="5635" max="5635" width="5.1640625" style="232" customWidth="1"/>
    <col min="5636" max="5636" width="9.83203125" style="232" customWidth="1"/>
    <col min="5637" max="5637" width="8.1640625" style="232" customWidth="1"/>
    <col min="5638" max="5638" width="9.6640625" style="232" customWidth="1"/>
    <col min="5639" max="5639" width="8" style="232" customWidth="1"/>
    <col min="5640" max="5640" width="11" style="232" customWidth="1"/>
    <col min="5641" max="5641" width="9.33203125" style="232" customWidth="1"/>
    <col min="5642" max="5642" width="10.1640625" style="232" customWidth="1"/>
    <col min="5643" max="5643" width="5.83203125" style="232" customWidth="1"/>
    <col min="5644" max="5644" width="10.83203125" style="232" customWidth="1"/>
    <col min="5645" max="5645" width="7" style="232" customWidth="1"/>
    <col min="5646" max="5646" width="12.33203125" style="232" customWidth="1"/>
    <col min="5647" max="5647" width="7" style="232" customWidth="1"/>
    <col min="5648" max="5648" width="9.33203125" style="232"/>
    <col min="5649" max="5649" width="6.1640625" style="232" customWidth="1"/>
    <col min="5650" max="5650" width="10.5" style="232" customWidth="1"/>
    <col min="5651" max="5651" width="9.33203125" style="232" customWidth="1"/>
    <col min="5652" max="5652" width="10.5" style="232" customWidth="1"/>
    <col min="5653" max="5653" width="10.1640625" style="232" customWidth="1"/>
    <col min="5654" max="5654" width="12.5" style="232" bestFit="1" customWidth="1"/>
    <col min="5655" max="5887" width="9.33203125" style="232"/>
    <col min="5888" max="5888" width="10.5" style="232" customWidth="1"/>
    <col min="5889" max="5889" width="7.1640625" style="232" customWidth="1"/>
    <col min="5890" max="5890" width="11.5" style="232" customWidth="1"/>
    <col min="5891" max="5891" width="5.1640625" style="232" customWidth="1"/>
    <col min="5892" max="5892" width="9.83203125" style="232" customWidth="1"/>
    <col min="5893" max="5893" width="8.1640625" style="232" customWidth="1"/>
    <col min="5894" max="5894" width="9.6640625" style="232" customWidth="1"/>
    <col min="5895" max="5895" width="8" style="232" customWidth="1"/>
    <col min="5896" max="5896" width="11" style="232" customWidth="1"/>
    <col min="5897" max="5897" width="9.33203125" style="232" customWidth="1"/>
    <col min="5898" max="5898" width="10.1640625" style="232" customWidth="1"/>
    <col min="5899" max="5899" width="5.83203125" style="232" customWidth="1"/>
    <col min="5900" max="5900" width="10.83203125" style="232" customWidth="1"/>
    <col min="5901" max="5901" width="7" style="232" customWidth="1"/>
    <col min="5902" max="5902" width="12.33203125" style="232" customWidth="1"/>
    <col min="5903" max="5903" width="7" style="232" customWidth="1"/>
    <col min="5904" max="5904" width="9.33203125" style="232"/>
    <col min="5905" max="5905" width="6.1640625" style="232" customWidth="1"/>
    <col min="5906" max="5906" width="10.5" style="232" customWidth="1"/>
    <col min="5907" max="5907" width="9.33203125" style="232" customWidth="1"/>
    <col min="5908" max="5908" width="10.5" style="232" customWidth="1"/>
    <col min="5909" max="5909" width="10.1640625" style="232" customWidth="1"/>
    <col min="5910" max="5910" width="12.5" style="232" bestFit="1" customWidth="1"/>
    <col min="5911" max="6143" width="9.33203125" style="232"/>
    <col min="6144" max="6144" width="10.5" style="232" customWidth="1"/>
    <col min="6145" max="6145" width="7.1640625" style="232" customWidth="1"/>
    <col min="6146" max="6146" width="11.5" style="232" customWidth="1"/>
    <col min="6147" max="6147" width="5.1640625" style="232" customWidth="1"/>
    <col min="6148" max="6148" width="9.83203125" style="232" customWidth="1"/>
    <col min="6149" max="6149" width="8.1640625" style="232" customWidth="1"/>
    <col min="6150" max="6150" width="9.6640625" style="232" customWidth="1"/>
    <col min="6151" max="6151" width="8" style="232" customWidth="1"/>
    <col min="6152" max="6152" width="11" style="232" customWidth="1"/>
    <col min="6153" max="6153" width="9.33203125" style="232" customWidth="1"/>
    <col min="6154" max="6154" width="10.1640625" style="232" customWidth="1"/>
    <col min="6155" max="6155" width="5.83203125" style="232" customWidth="1"/>
    <col min="6156" max="6156" width="10.83203125" style="232" customWidth="1"/>
    <col min="6157" max="6157" width="7" style="232" customWidth="1"/>
    <col min="6158" max="6158" width="12.33203125" style="232" customWidth="1"/>
    <col min="6159" max="6159" width="7" style="232" customWidth="1"/>
    <col min="6160" max="6160" width="9.33203125" style="232"/>
    <col min="6161" max="6161" width="6.1640625" style="232" customWidth="1"/>
    <col min="6162" max="6162" width="10.5" style="232" customWidth="1"/>
    <col min="6163" max="6163" width="9.33203125" style="232" customWidth="1"/>
    <col min="6164" max="6164" width="10.5" style="232" customWidth="1"/>
    <col min="6165" max="6165" width="10.1640625" style="232" customWidth="1"/>
    <col min="6166" max="6166" width="12.5" style="232" bestFit="1" customWidth="1"/>
    <col min="6167" max="6399" width="9.33203125" style="232"/>
    <col min="6400" max="6400" width="10.5" style="232" customWidth="1"/>
    <col min="6401" max="6401" width="7.1640625" style="232" customWidth="1"/>
    <col min="6402" max="6402" width="11.5" style="232" customWidth="1"/>
    <col min="6403" max="6403" width="5.1640625" style="232" customWidth="1"/>
    <col min="6404" max="6404" width="9.83203125" style="232" customWidth="1"/>
    <col min="6405" max="6405" width="8.1640625" style="232" customWidth="1"/>
    <col min="6406" max="6406" width="9.6640625" style="232" customWidth="1"/>
    <col min="6407" max="6407" width="8" style="232" customWidth="1"/>
    <col min="6408" max="6408" width="11" style="232" customWidth="1"/>
    <col min="6409" max="6409" width="9.33203125" style="232" customWidth="1"/>
    <col min="6410" max="6410" width="10.1640625" style="232" customWidth="1"/>
    <col min="6411" max="6411" width="5.83203125" style="232" customWidth="1"/>
    <col min="6412" max="6412" width="10.83203125" style="232" customWidth="1"/>
    <col min="6413" max="6413" width="7" style="232" customWidth="1"/>
    <col min="6414" max="6414" width="12.33203125" style="232" customWidth="1"/>
    <col min="6415" max="6415" width="7" style="232" customWidth="1"/>
    <col min="6416" max="6416" width="9.33203125" style="232"/>
    <col min="6417" max="6417" width="6.1640625" style="232" customWidth="1"/>
    <col min="6418" max="6418" width="10.5" style="232" customWidth="1"/>
    <col min="6419" max="6419" width="9.33203125" style="232" customWidth="1"/>
    <col min="6420" max="6420" width="10.5" style="232" customWidth="1"/>
    <col min="6421" max="6421" width="10.1640625" style="232" customWidth="1"/>
    <col min="6422" max="6422" width="12.5" style="232" bestFit="1" customWidth="1"/>
    <col min="6423" max="6655" width="9.33203125" style="232"/>
    <col min="6656" max="6656" width="10.5" style="232" customWidth="1"/>
    <col min="6657" max="6657" width="7.1640625" style="232" customWidth="1"/>
    <col min="6658" max="6658" width="11.5" style="232" customWidth="1"/>
    <col min="6659" max="6659" width="5.1640625" style="232" customWidth="1"/>
    <col min="6660" max="6660" width="9.83203125" style="232" customWidth="1"/>
    <col min="6661" max="6661" width="8.1640625" style="232" customWidth="1"/>
    <col min="6662" max="6662" width="9.6640625" style="232" customWidth="1"/>
    <col min="6663" max="6663" width="8" style="232" customWidth="1"/>
    <col min="6664" max="6664" width="11" style="232" customWidth="1"/>
    <col min="6665" max="6665" width="9.33203125" style="232" customWidth="1"/>
    <col min="6666" max="6666" width="10.1640625" style="232" customWidth="1"/>
    <col min="6667" max="6667" width="5.83203125" style="232" customWidth="1"/>
    <col min="6668" max="6668" width="10.83203125" style="232" customWidth="1"/>
    <col min="6669" max="6669" width="7" style="232" customWidth="1"/>
    <col min="6670" max="6670" width="12.33203125" style="232" customWidth="1"/>
    <col min="6671" max="6671" width="7" style="232" customWidth="1"/>
    <col min="6672" max="6672" width="9.33203125" style="232"/>
    <col min="6673" max="6673" width="6.1640625" style="232" customWidth="1"/>
    <col min="6674" max="6674" width="10.5" style="232" customWidth="1"/>
    <col min="6675" max="6675" width="9.33203125" style="232" customWidth="1"/>
    <col min="6676" max="6676" width="10.5" style="232" customWidth="1"/>
    <col min="6677" max="6677" width="10.1640625" style="232" customWidth="1"/>
    <col min="6678" max="6678" width="12.5" style="232" bestFit="1" customWidth="1"/>
    <col min="6679" max="6911" width="9.33203125" style="232"/>
    <col min="6912" max="6912" width="10.5" style="232" customWidth="1"/>
    <col min="6913" max="6913" width="7.1640625" style="232" customWidth="1"/>
    <col min="6914" max="6914" width="11.5" style="232" customWidth="1"/>
    <col min="6915" max="6915" width="5.1640625" style="232" customWidth="1"/>
    <col min="6916" max="6916" width="9.83203125" style="232" customWidth="1"/>
    <col min="6917" max="6917" width="8.1640625" style="232" customWidth="1"/>
    <col min="6918" max="6918" width="9.6640625" style="232" customWidth="1"/>
    <col min="6919" max="6919" width="8" style="232" customWidth="1"/>
    <col min="6920" max="6920" width="11" style="232" customWidth="1"/>
    <col min="6921" max="6921" width="9.33203125" style="232" customWidth="1"/>
    <col min="6922" max="6922" width="10.1640625" style="232" customWidth="1"/>
    <col min="6923" max="6923" width="5.83203125" style="232" customWidth="1"/>
    <col min="6924" max="6924" width="10.83203125" style="232" customWidth="1"/>
    <col min="6925" max="6925" width="7" style="232" customWidth="1"/>
    <col min="6926" max="6926" width="12.33203125" style="232" customWidth="1"/>
    <col min="6927" max="6927" width="7" style="232" customWidth="1"/>
    <col min="6928" max="6928" width="9.33203125" style="232"/>
    <col min="6929" max="6929" width="6.1640625" style="232" customWidth="1"/>
    <col min="6930" max="6930" width="10.5" style="232" customWidth="1"/>
    <col min="6931" max="6931" width="9.33203125" style="232" customWidth="1"/>
    <col min="6932" max="6932" width="10.5" style="232" customWidth="1"/>
    <col min="6933" max="6933" width="10.1640625" style="232" customWidth="1"/>
    <col min="6934" max="6934" width="12.5" style="232" bestFit="1" customWidth="1"/>
    <col min="6935" max="7167" width="9.33203125" style="232"/>
    <col min="7168" max="7168" width="10.5" style="232" customWidth="1"/>
    <col min="7169" max="7169" width="7.1640625" style="232" customWidth="1"/>
    <col min="7170" max="7170" width="11.5" style="232" customWidth="1"/>
    <col min="7171" max="7171" width="5.1640625" style="232" customWidth="1"/>
    <col min="7172" max="7172" width="9.83203125" style="232" customWidth="1"/>
    <col min="7173" max="7173" width="8.1640625" style="232" customWidth="1"/>
    <col min="7174" max="7174" width="9.6640625" style="232" customWidth="1"/>
    <col min="7175" max="7175" width="8" style="232" customWidth="1"/>
    <col min="7176" max="7176" width="11" style="232" customWidth="1"/>
    <col min="7177" max="7177" width="9.33203125" style="232" customWidth="1"/>
    <col min="7178" max="7178" width="10.1640625" style="232" customWidth="1"/>
    <col min="7179" max="7179" width="5.83203125" style="232" customWidth="1"/>
    <col min="7180" max="7180" width="10.83203125" style="232" customWidth="1"/>
    <col min="7181" max="7181" width="7" style="232" customWidth="1"/>
    <col min="7182" max="7182" width="12.33203125" style="232" customWidth="1"/>
    <col min="7183" max="7183" width="7" style="232" customWidth="1"/>
    <col min="7184" max="7184" width="9.33203125" style="232"/>
    <col min="7185" max="7185" width="6.1640625" style="232" customWidth="1"/>
    <col min="7186" max="7186" width="10.5" style="232" customWidth="1"/>
    <col min="7187" max="7187" width="9.33203125" style="232" customWidth="1"/>
    <col min="7188" max="7188" width="10.5" style="232" customWidth="1"/>
    <col min="7189" max="7189" width="10.1640625" style="232" customWidth="1"/>
    <col min="7190" max="7190" width="12.5" style="232" bestFit="1" customWidth="1"/>
    <col min="7191" max="7423" width="9.33203125" style="232"/>
    <col min="7424" max="7424" width="10.5" style="232" customWidth="1"/>
    <col min="7425" max="7425" width="7.1640625" style="232" customWidth="1"/>
    <col min="7426" max="7426" width="11.5" style="232" customWidth="1"/>
    <col min="7427" max="7427" width="5.1640625" style="232" customWidth="1"/>
    <col min="7428" max="7428" width="9.83203125" style="232" customWidth="1"/>
    <col min="7429" max="7429" width="8.1640625" style="232" customWidth="1"/>
    <col min="7430" max="7430" width="9.6640625" style="232" customWidth="1"/>
    <col min="7431" max="7431" width="8" style="232" customWidth="1"/>
    <col min="7432" max="7432" width="11" style="232" customWidth="1"/>
    <col min="7433" max="7433" width="9.33203125" style="232" customWidth="1"/>
    <col min="7434" max="7434" width="10.1640625" style="232" customWidth="1"/>
    <col min="7435" max="7435" width="5.83203125" style="232" customWidth="1"/>
    <col min="7436" max="7436" width="10.83203125" style="232" customWidth="1"/>
    <col min="7437" max="7437" width="7" style="232" customWidth="1"/>
    <col min="7438" max="7438" width="12.33203125" style="232" customWidth="1"/>
    <col min="7439" max="7439" width="7" style="232" customWidth="1"/>
    <col min="7440" max="7440" width="9.33203125" style="232"/>
    <col min="7441" max="7441" width="6.1640625" style="232" customWidth="1"/>
    <col min="7442" max="7442" width="10.5" style="232" customWidth="1"/>
    <col min="7443" max="7443" width="9.33203125" style="232" customWidth="1"/>
    <col min="7444" max="7444" width="10.5" style="232" customWidth="1"/>
    <col min="7445" max="7445" width="10.1640625" style="232" customWidth="1"/>
    <col min="7446" max="7446" width="12.5" style="232" bestFit="1" customWidth="1"/>
    <col min="7447" max="7679" width="9.33203125" style="232"/>
    <col min="7680" max="7680" width="10.5" style="232" customWidth="1"/>
    <col min="7681" max="7681" width="7.1640625" style="232" customWidth="1"/>
    <col min="7682" max="7682" width="11.5" style="232" customWidth="1"/>
    <col min="7683" max="7683" width="5.1640625" style="232" customWidth="1"/>
    <col min="7684" max="7684" width="9.83203125" style="232" customWidth="1"/>
    <col min="7685" max="7685" width="8.1640625" style="232" customWidth="1"/>
    <col min="7686" max="7686" width="9.6640625" style="232" customWidth="1"/>
    <col min="7687" max="7687" width="8" style="232" customWidth="1"/>
    <col min="7688" max="7688" width="11" style="232" customWidth="1"/>
    <col min="7689" max="7689" width="9.33203125" style="232" customWidth="1"/>
    <col min="7690" max="7690" width="10.1640625" style="232" customWidth="1"/>
    <col min="7691" max="7691" width="5.83203125" style="232" customWidth="1"/>
    <col min="7692" max="7692" width="10.83203125" style="232" customWidth="1"/>
    <col min="7693" max="7693" width="7" style="232" customWidth="1"/>
    <col min="7694" max="7694" width="12.33203125" style="232" customWidth="1"/>
    <col min="7695" max="7695" width="7" style="232" customWidth="1"/>
    <col min="7696" max="7696" width="9.33203125" style="232"/>
    <col min="7697" max="7697" width="6.1640625" style="232" customWidth="1"/>
    <col min="7698" max="7698" width="10.5" style="232" customWidth="1"/>
    <col min="7699" max="7699" width="9.33203125" style="232" customWidth="1"/>
    <col min="7700" max="7700" width="10.5" style="232" customWidth="1"/>
    <col min="7701" max="7701" width="10.1640625" style="232" customWidth="1"/>
    <col min="7702" max="7702" width="12.5" style="232" bestFit="1" customWidth="1"/>
    <col min="7703" max="7935" width="9.33203125" style="232"/>
    <col min="7936" max="7936" width="10.5" style="232" customWidth="1"/>
    <col min="7937" max="7937" width="7.1640625" style="232" customWidth="1"/>
    <col min="7938" max="7938" width="11.5" style="232" customWidth="1"/>
    <col min="7939" max="7939" width="5.1640625" style="232" customWidth="1"/>
    <col min="7940" max="7940" width="9.83203125" style="232" customWidth="1"/>
    <col min="7941" max="7941" width="8.1640625" style="232" customWidth="1"/>
    <col min="7942" max="7942" width="9.6640625" style="232" customWidth="1"/>
    <col min="7943" max="7943" width="8" style="232" customWidth="1"/>
    <col min="7944" max="7944" width="11" style="232" customWidth="1"/>
    <col min="7945" max="7945" width="9.33203125" style="232" customWidth="1"/>
    <col min="7946" max="7946" width="10.1640625" style="232" customWidth="1"/>
    <col min="7947" max="7947" width="5.83203125" style="232" customWidth="1"/>
    <col min="7948" max="7948" width="10.83203125" style="232" customWidth="1"/>
    <col min="7949" max="7949" width="7" style="232" customWidth="1"/>
    <col min="7950" max="7950" width="12.33203125" style="232" customWidth="1"/>
    <col min="7951" max="7951" width="7" style="232" customWidth="1"/>
    <col min="7952" max="7952" width="9.33203125" style="232"/>
    <col min="7953" max="7953" width="6.1640625" style="232" customWidth="1"/>
    <col min="7954" max="7954" width="10.5" style="232" customWidth="1"/>
    <col min="7955" max="7955" width="9.33203125" style="232" customWidth="1"/>
    <col min="7956" max="7956" width="10.5" style="232" customWidth="1"/>
    <col min="7957" max="7957" width="10.1640625" style="232" customWidth="1"/>
    <col min="7958" max="7958" width="12.5" style="232" bestFit="1" customWidth="1"/>
    <col min="7959" max="8191" width="9.33203125" style="232"/>
    <col min="8192" max="8192" width="10.5" style="232" customWidth="1"/>
    <col min="8193" max="8193" width="7.1640625" style="232" customWidth="1"/>
    <col min="8194" max="8194" width="11.5" style="232" customWidth="1"/>
    <col min="8195" max="8195" width="5.1640625" style="232" customWidth="1"/>
    <col min="8196" max="8196" width="9.83203125" style="232" customWidth="1"/>
    <col min="8197" max="8197" width="8.1640625" style="232" customWidth="1"/>
    <col min="8198" max="8198" width="9.6640625" style="232" customWidth="1"/>
    <col min="8199" max="8199" width="8" style="232" customWidth="1"/>
    <col min="8200" max="8200" width="11" style="232" customWidth="1"/>
    <col min="8201" max="8201" width="9.33203125" style="232" customWidth="1"/>
    <col min="8202" max="8202" width="10.1640625" style="232" customWidth="1"/>
    <col min="8203" max="8203" width="5.83203125" style="232" customWidth="1"/>
    <col min="8204" max="8204" width="10.83203125" style="232" customWidth="1"/>
    <col min="8205" max="8205" width="7" style="232" customWidth="1"/>
    <col min="8206" max="8206" width="12.33203125" style="232" customWidth="1"/>
    <col min="8207" max="8207" width="7" style="232" customWidth="1"/>
    <col min="8208" max="8208" width="9.33203125" style="232"/>
    <col min="8209" max="8209" width="6.1640625" style="232" customWidth="1"/>
    <col min="8210" max="8210" width="10.5" style="232" customWidth="1"/>
    <col min="8211" max="8211" width="9.33203125" style="232" customWidth="1"/>
    <col min="8212" max="8212" width="10.5" style="232" customWidth="1"/>
    <col min="8213" max="8213" width="10.1640625" style="232" customWidth="1"/>
    <col min="8214" max="8214" width="12.5" style="232" bestFit="1" customWidth="1"/>
    <col min="8215" max="8447" width="9.33203125" style="232"/>
    <col min="8448" max="8448" width="10.5" style="232" customWidth="1"/>
    <col min="8449" max="8449" width="7.1640625" style="232" customWidth="1"/>
    <col min="8450" max="8450" width="11.5" style="232" customWidth="1"/>
    <col min="8451" max="8451" width="5.1640625" style="232" customWidth="1"/>
    <col min="8452" max="8452" width="9.83203125" style="232" customWidth="1"/>
    <col min="8453" max="8453" width="8.1640625" style="232" customWidth="1"/>
    <col min="8454" max="8454" width="9.6640625" style="232" customWidth="1"/>
    <col min="8455" max="8455" width="8" style="232" customWidth="1"/>
    <col min="8456" max="8456" width="11" style="232" customWidth="1"/>
    <col min="8457" max="8457" width="9.33203125" style="232" customWidth="1"/>
    <col min="8458" max="8458" width="10.1640625" style="232" customWidth="1"/>
    <col min="8459" max="8459" width="5.83203125" style="232" customWidth="1"/>
    <col min="8460" max="8460" width="10.83203125" style="232" customWidth="1"/>
    <col min="8461" max="8461" width="7" style="232" customWidth="1"/>
    <col min="8462" max="8462" width="12.33203125" style="232" customWidth="1"/>
    <col min="8463" max="8463" width="7" style="232" customWidth="1"/>
    <col min="8464" max="8464" width="9.33203125" style="232"/>
    <col min="8465" max="8465" width="6.1640625" style="232" customWidth="1"/>
    <col min="8466" max="8466" width="10.5" style="232" customWidth="1"/>
    <col min="8467" max="8467" width="9.33203125" style="232" customWidth="1"/>
    <col min="8468" max="8468" width="10.5" style="232" customWidth="1"/>
    <col min="8469" max="8469" width="10.1640625" style="232" customWidth="1"/>
    <col min="8470" max="8470" width="12.5" style="232" bestFit="1" customWidth="1"/>
    <col min="8471" max="8703" width="9.33203125" style="232"/>
    <col min="8704" max="8704" width="10.5" style="232" customWidth="1"/>
    <col min="8705" max="8705" width="7.1640625" style="232" customWidth="1"/>
    <col min="8706" max="8706" width="11.5" style="232" customWidth="1"/>
    <col min="8707" max="8707" width="5.1640625" style="232" customWidth="1"/>
    <col min="8708" max="8708" width="9.83203125" style="232" customWidth="1"/>
    <col min="8709" max="8709" width="8.1640625" style="232" customWidth="1"/>
    <col min="8710" max="8710" width="9.6640625" style="232" customWidth="1"/>
    <col min="8711" max="8711" width="8" style="232" customWidth="1"/>
    <col min="8712" max="8712" width="11" style="232" customWidth="1"/>
    <col min="8713" max="8713" width="9.33203125" style="232" customWidth="1"/>
    <col min="8714" max="8714" width="10.1640625" style="232" customWidth="1"/>
    <col min="8715" max="8715" width="5.83203125" style="232" customWidth="1"/>
    <col min="8716" max="8716" width="10.83203125" style="232" customWidth="1"/>
    <col min="8717" max="8717" width="7" style="232" customWidth="1"/>
    <col min="8718" max="8718" width="12.33203125" style="232" customWidth="1"/>
    <col min="8719" max="8719" width="7" style="232" customWidth="1"/>
    <col min="8720" max="8720" width="9.33203125" style="232"/>
    <col min="8721" max="8721" width="6.1640625" style="232" customWidth="1"/>
    <col min="8722" max="8722" width="10.5" style="232" customWidth="1"/>
    <col min="8723" max="8723" width="9.33203125" style="232" customWidth="1"/>
    <col min="8724" max="8724" width="10.5" style="232" customWidth="1"/>
    <col min="8725" max="8725" width="10.1640625" style="232" customWidth="1"/>
    <col min="8726" max="8726" width="12.5" style="232" bestFit="1" customWidth="1"/>
    <col min="8727" max="8959" width="9.33203125" style="232"/>
    <col min="8960" max="8960" width="10.5" style="232" customWidth="1"/>
    <col min="8961" max="8961" width="7.1640625" style="232" customWidth="1"/>
    <col min="8962" max="8962" width="11.5" style="232" customWidth="1"/>
    <col min="8963" max="8963" width="5.1640625" style="232" customWidth="1"/>
    <col min="8964" max="8964" width="9.83203125" style="232" customWidth="1"/>
    <col min="8965" max="8965" width="8.1640625" style="232" customWidth="1"/>
    <col min="8966" max="8966" width="9.6640625" style="232" customWidth="1"/>
    <col min="8967" max="8967" width="8" style="232" customWidth="1"/>
    <col min="8968" max="8968" width="11" style="232" customWidth="1"/>
    <col min="8969" max="8969" width="9.33203125" style="232" customWidth="1"/>
    <col min="8970" max="8970" width="10.1640625" style="232" customWidth="1"/>
    <col min="8971" max="8971" width="5.83203125" style="232" customWidth="1"/>
    <col min="8972" max="8972" width="10.83203125" style="232" customWidth="1"/>
    <col min="8973" max="8973" width="7" style="232" customWidth="1"/>
    <col min="8974" max="8974" width="12.33203125" style="232" customWidth="1"/>
    <col min="8975" max="8975" width="7" style="232" customWidth="1"/>
    <col min="8976" max="8976" width="9.33203125" style="232"/>
    <col min="8977" max="8977" width="6.1640625" style="232" customWidth="1"/>
    <col min="8978" max="8978" width="10.5" style="232" customWidth="1"/>
    <col min="8979" max="8979" width="9.33203125" style="232" customWidth="1"/>
    <col min="8980" max="8980" width="10.5" style="232" customWidth="1"/>
    <col min="8981" max="8981" width="10.1640625" style="232" customWidth="1"/>
    <col min="8982" max="8982" width="12.5" style="232" bestFit="1" customWidth="1"/>
    <col min="8983" max="9215" width="9.33203125" style="232"/>
    <col min="9216" max="9216" width="10.5" style="232" customWidth="1"/>
    <col min="9217" max="9217" width="7.1640625" style="232" customWidth="1"/>
    <col min="9218" max="9218" width="11.5" style="232" customWidth="1"/>
    <col min="9219" max="9219" width="5.1640625" style="232" customWidth="1"/>
    <col min="9220" max="9220" width="9.83203125" style="232" customWidth="1"/>
    <col min="9221" max="9221" width="8.1640625" style="232" customWidth="1"/>
    <col min="9222" max="9222" width="9.6640625" style="232" customWidth="1"/>
    <col min="9223" max="9223" width="8" style="232" customWidth="1"/>
    <col min="9224" max="9224" width="11" style="232" customWidth="1"/>
    <col min="9225" max="9225" width="9.33203125" style="232" customWidth="1"/>
    <col min="9226" max="9226" width="10.1640625" style="232" customWidth="1"/>
    <col min="9227" max="9227" width="5.83203125" style="232" customWidth="1"/>
    <col min="9228" max="9228" width="10.83203125" style="232" customWidth="1"/>
    <col min="9229" max="9229" width="7" style="232" customWidth="1"/>
    <col min="9230" max="9230" width="12.33203125" style="232" customWidth="1"/>
    <col min="9231" max="9231" width="7" style="232" customWidth="1"/>
    <col min="9232" max="9232" width="9.33203125" style="232"/>
    <col min="9233" max="9233" width="6.1640625" style="232" customWidth="1"/>
    <col min="9234" max="9234" width="10.5" style="232" customWidth="1"/>
    <col min="9235" max="9235" width="9.33203125" style="232" customWidth="1"/>
    <col min="9236" max="9236" width="10.5" style="232" customWidth="1"/>
    <col min="9237" max="9237" width="10.1640625" style="232" customWidth="1"/>
    <col min="9238" max="9238" width="12.5" style="232" bestFit="1" customWidth="1"/>
    <col min="9239" max="9471" width="9.33203125" style="232"/>
    <col min="9472" max="9472" width="10.5" style="232" customWidth="1"/>
    <col min="9473" max="9473" width="7.1640625" style="232" customWidth="1"/>
    <col min="9474" max="9474" width="11.5" style="232" customWidth="1"/>
    <col min="9475" max="9475" width="5.1640625" style="232" customWidth="1"/>
    <col min="9476" max="9476" width="9.83203125" style="232" customWidth="1"/>
    <col min="9477" max="9477" width="8.1640625" style="232" customWidth="1"/>
    <col min="9478" max="9478" width="9.6640625" style="232" customWidth="1"/>
    <col min="9479" max="9479" width="8" style="232" customWidth="1"/>
    <col min="9480" max="9480" width="11" style="232" customWidth="1"/>
    <col min="9481" max="9481" width="9.33203125" style="232" customWidth="1"/>
    <col min="9482" max="9482" width="10.1640625" style="232" customWidth="1"/>
    <col min="9483" max="9483" width="5.83203125" style="232" customWidth="1"/>
    <col min="9484" max="9484" width="10.83203125" style="232" customWidth="1"/>
    <col min="9485" max="9485" width="7" style="232" customWidth="1"/>
    <col min="9486" max="9486" width="12.33203125" style="232" customWidth="1"/>
    <col min="9487" max="9487" width="7" style="232" customWidth="1"/>
    <col min="9488" max="9488" width="9.33203125" style="232"/>
    <col min="9489" max="9489" width="6.1640625" style="232" customWidth="1"/>
    <col min="9490" max="9490" width="10.5" style="232" customWidth="1"/>
    <col min="9491" max="9491" width="9.33203125" style="232" customWidth="1"/>
    <col min="9492" max="9492" width="10.5" style="232" customWidth="1"/>
    <col min="9493" max="9493" width="10.1640625" style="232" customWidth="1"/>
    <col min="9494" max="9494" width="12.5" style="232" bestFit="1" customWidth="1"/>
    <col min="9495" max="9727" width="9.33203125" style="232"/>
    <col min="9728" max="9728" width="10.5" style="232" customWidth="1"/>
    <col min="9729" max="9729" width="7.1640625" style="232" customWidth="1"/>
    <col min="9730" max="9730" width="11.5" style="232" customWidth="1"/>
    <col min="9731" max="9731" width="5.1640625" style="232" customWidth="1"/>
    <col min="9732" max="9732" width="9.83203125" style="232" customWidth="1"/>
    <col min="9733" max="9733" width="8.1640625" style="232" customWidth="1"/>
    <col min="9734" max="9734" width="9.6640625" style="232" customWidth="1"/>
    <col min="9735" max="9735" width="8" style="232" customWidth="1"/>
    <col min="9736" max="9736" width="11" style="232" customWidth="1"/>
    <col min="9737" max="9737" width="9.33203125" style="232" customWidth="1"/>
    <col min="9738" max="9738" width="10.1640625" style="232" customWidth="1"/>
    <col min="9739" max="9739" width="5.83203125" style="232" customWidth="1"/>
    <col min="9740" max="9740" width="10.83203125" style="232" customWidth="1"/>
    <col min="9741" max="9741" width="7" style="232" customWidth="1"/>
    <col min="9742" max="9742" width="12.33203125" style="232" customWidth="1"/>
    <col min="9743" max="9743" width="7" style="232" customWidth="1"/>
    <col min="9744" max="9744" width="9.33203125" style="232"/>
    <col min="9745" max="9745" width="6.1640625" style="232" customWidth="1"/>
    <col min="9746" max="9746" width="10.5" style="232" customWidth="1"/>
    <col min="9747" max="9747" width="9.33203125" style="232" customWidth="1"/>
    <col min="9748" max="9748" width="10.5" style="232" customWidth="1"/>
    <col min="9749" max="9749" width="10.1640625" style="232" customWidth="1"/>
    <col min="9750" max="9750" width="12.5" style="232" bestFit="1" customWidth="1"/>
    <col min="9751" max="9983" width="9.33203125" style="232"/>
    <col min="9984" max="9984" width="10.5" style="232" customWidth="1"/>
    <col min="9985" max="9985" width="7.1640625" style="232" customWidth="1"/>
    <col min="9986" max="9986" width="11.5" style="232" customWidth="1"/>
    <col min="9987" max="9987" width="5.1640625" style="232" customWidth="1"/>
    <col min="9988" max="9988" width="9.83203125" style="232" customWidth="1"/>
    <col min="9989" max="9989" width="8.1640625" style="232" customWidth="1"/>
    <col min="9990" max="9990" width="9.6640625" style="232" customWidth="1"/>
    <col min="9991" max="9991" width="8" style="232" customWidth="1"/>
    <col min="9992" max="9992" width="11" style="232" customWidth="1"/>
    <col min="9993" max="9993" width="9.33203125" style="232" customWidth="1"/>
    <col min="9994" max="9994" width="10.1640625" style="232" customWidth="1"/>
    <col min="9995" max="9995" width="5.83203125" style="232" customWidth="1"/>
    <col min="9996" max="9996" width="10.83203125" style="232" customWidth="1"/>
    <col min="9997" max="9997" width="7" style="232" customWidth="1"/>
    <col min="9998" max="9998" width="12.33203125" style="232" customWidth="1"/>
    <col min="9999" max="9999" width="7" style="232" customWidth="1"/>
    <col min="10000" max="10000" width="9.33203125" style="232"/>
    <col min="10001" max="10001" width="6.1640625" style="232" customWidth="1"/>
    <col min="10002" max="10002" width="10.5" style="232" customWidth="1"/>
    <col min="10003" max="10003" width="9.33203125" style="232" customWidth="1"/>
    <col min="10004" max="10004" width="10.5" style="232" customWidth="1"/>
    <col min="10005" max="10005" width="10.1640625" style="232" customWidth="1"/>
    <col min="10006" max="10006" width="12.5" style="232" bestFit="1" customWidth="1"/>
    <col min="10007" max="10239" width="9.33203125" style="232"/>
    <col min="10240" max="10240" width="10.5" style="232" customWidth="1"/>
    <col min="10241" max="10241" width="7.1640625" style="232" customWidth="1"/>
    <col min="10242" max="10242" width="11.5" style="232" customWidth="1"/>
    <col min="10243" max="10243" width="5.1640625" style="232" customWidth="1"/>
    <col min="10244" max="10244" width="9.83203125" style="232" customWidth="1"/>
    <col min="10245" max="10245" width="8.1640625" style="232" customWidth="1"/>
    <col min="10246" max="10246" width="9.6640625" style="232" customWidth="1"/>
    <col min="10247" max="10247" width="8" style="232" customWidth="1"/>
    <col min="10248" max="10248" width="11" style="232" customWidth="1"/>
    <col min="10249" max="10249" width="9.33203125" style="232" customWidth="1"/>
    <col min="10250" max="10250" width="10.1640625" style="232" customWidth="1"/>
    <col min="10251" max="10251" width="5.83203125" style="232" customWidth="1"/>
    <col min="10252" max="10252" width="10.83203125" style="232" customWidth="1"/>
    <col min="10253" max="10253" width="7" style="232" customWidth="1"/>
    <col min="10254" max="10254" width="12.33203125" style="232" customWidth="1"/>
    <col min="10255" max="10255" width="7" style="232" customWidth="1"/>
    <col min="10256" max="10256" width="9.33203125" style="232"/>
    <col min="10257" max="10257" width="6.1640625" style="232" customWidth="1"/>
    <col min="10258" max="10258" width="10.5" style="232" customWidth="1"/>
    <col min="10259" max="10259" width="9.33203125" style="232" customWidth="1"/>
    <col min="10260" max="10260" width="10.5" style="232" customWidth="1"/>
    <col min="10261" max="10261" width="10.1640625" style="232" customWidth="1"/>
    <col min="10262" max="10262" width="12.5" style="232" bestFit="1" customWidth="1"/>
    <col min="10263" max="10495" width="9.33203125" style="232"/>
    <col min="10496" max="10496" width="10.5" style="232" customWidth="1"/>
    <col min="10497" max="10497" width="7.1640625" style="232" customWidth="1"/>
    <col min="10498" max="10498" width="11.5" style="232" customWidth="1"/>
    <col min="10499" max="10499" width="5.1640625" style="232" customWidth="1"/>
    <col min="10500" max="10500" width="9.83203125" style="232" customWidth="1"/>
    <col min="10501" max="10501" width="8.1640625" style="232" customWidth="1"/>
    <col min="10502" max="10502" width="9.6640625" style="232" customWidth="1"/>
    <col min="10503" max="10503" width="8" style="232" customWidth="1"/>
    <col min="10504" max="10504" width="11" style="232" customWidth="1"/>
    <col min="10505" max="10505" width="9.33203125" style="232" customWidth="1"/>
    <col min="10506" max="10506" width="10.1640625" style="232" customWidth="1"/>
    <col min="10507" max="10507" width="5.83203125" style="232" customWidth="1"/>
    <col min="10508" max="10508" width="10.83203125" style="232" customWidth="1"/>
    <col min="10509" max="10509" width="7" style="232" customWidth="1"/>
    <col min="10510" max="10510" width="12.33203125" style="232" customWidth="1"/>
    <col min="10511" max="10511" width="7" style="232" customWidth="1"/>
    <col min="10512" max="10512" width="9.33203125" style="232"/>
    <col min="10513" max="10513" width="6.1640625" style="232" customWidth="1"/>
    <col min="10514" max="10514" width="10.5" style="232" customWidth="1"/>
    <col min="10515" max="10515" width="9.33203125" style="232" customWidth="1"/>
    <col min="10516" max="10516" width="10.5" style="232" customWidth="1"/>
    <col min="10517" max="10517" width="10.1640625" style="232" customWidth="1"/>
    <col min="10518" max="10518" width="12.5" style="232" bestFit="1" customWidth="1"/>
    <col min="10519" max="10751" width="9.33203125" style="232"/>
    <col min="10752" max="10752" width="10.5" style="232" customWidth="1"/>
    <col min="10753" max="10753" width="7.1640625" style="232" customWidth="1"/>
    <col min="10754" max="10754" width="11.5" style="232" customWidth="1"/>
    <col min="10755" max="10755" width="5.1640625" style="232" customWidth="1"/>
    <col min="10756" max="10756" width="9.83203125" style="232" customWidth="1"/>
    <col min="10757" max="10757" width="8.1640625" style="232" customWidth="1"/>
    <col min="10758" max="10758" width="9.6640625" style="232" customWidth="1"/>
    <col min="10759" max="10759" width="8" style="232" customWidth="1"/>
    <col min="10760" max="10760" width="11" style="232" customWidth="1"/>
    <col min="10761" max="10761" width="9.33203125" style="232" customWidth="1"/>
    <col min="10762" max="10762" width="10.1640625" style="232" customWidth="1"/>
    <col min="10763" max="10763" width="5.83203125" style="232" customWidth="1"/>
    <col min="10764" max="10764" width="10.83203125" style="232" customWidth="1"/>
    <col min="10765" max="10765" width="7" style="232" customWidth="1"/>
    <col min="10766" max="10766" width="12.33203125" style="232" customWidth="1"/>
    <col min="10767" max="10767" width="7" style="232" customWidth="1"/>
    <col min="10768" max="10768" width="9.33203125" style="232"/>
    <col min="10769" max="10769" width="6.1640625" style="232" customWidth="1"/>
    <col min="10770" max="10770" width="10.5" style="232" customWidth="1"/>
    <col min="10771" max="10771" width="9.33203125" style="232" customWidth="1"/>
    <col min="10772" max="10772" width="10.5" style="232" customWidth="1"/>
    <col min="10773" max="10773" width="10.1640625" style="232" customWidth="1"/>
    <col min="10774" max="10774" width="12.5" style="232" bestFit="1" customWidth="1"/>
    <col min="10775" max="11007" width="9.33203125" style="232"/>
    <col min="11008" max="11008" width="10.5" style="232" customWidth="1"/>
    <col min="11009" max="11009" width="7.1640625" style="232" customWidth="1"/>
    <col min="11010" max="11010" width="11.5" style="232" customWidth="1"/>
    <col min="11011" max="11011" width="5.1640625" style="232" customWidth="1"/>
    <col min="11012" max="11012" width="9.83203125" style="232" customWidth="1"/>
    <col min="11013" max="11013" width="8.1640625" style="232" customWidth="1"/>
    <col min="11014" max="11014" width="9.6640625" style="232" customWidth="1"/>
    <col min="11015" max="11015" width="8" style="232" customWidth="1"/>
    <col min="11016" max="11016" width="11" style="232" customWidth="1"/>
    <col min="11017" max="11017" width="9.33203125" style="232" customWidth="1"/>
    <col min="11018" max="11018" width="10.1640625" style="232" customWidth="1"/>
    <col min="11019" max="11019" width="5.83203125" style="232" customWidth="1"/>
    <col min="11020" max="11020" width="10.83203125" style="232" customWidth="1"/>
    <col min="11021" max="11021" width="7" style="232" customWidth="1"/>
    <col min="11022" max="11022" width="12.33203125" style="232" customWidth="1"/>
    <col min="11023" max="11023" width="7" style="232" customWidth="1"/>
    <col min="11024" max="11024" width="9.33203125" style="232"/>
    <col min="11025" max="11025" width="6.1640625" style="232" customWidth="1"/>
    <col min="11026" max="11026" width="10.5" style="232" customWidth="1"/>
    <col min="11027" max="11027" width="9.33203125" style="232" customWidth="1"/>
    <col min="11028" max="11028" width="10.5" style="232" customWidth="1"/>
    <col min="11029" max="11029" width="10.1640625" style="232" customWidth="1"/>
    <col min="11030" max="11030" width="12.5" style="232" bestFit="1" customWidth="1"/>
    <col min="11031" max="11263" width="9.33203125" style="232"/>
    <col min="11264" max="11264" width="10.5" style="232" customWidth="1"/>
    <col min="11265" max="11265" width="7.1640625" style="232" customWidth="1"/>
    <col min="11266" max="11266" width="11.5" style="232" customWidth="1"/>
    <col min="11267" max="11267" width="5.1640625" style="232" customWidth="1"/>
    <col min="11268" max="11268" width="9.83203125" style="232" customWidth="1"/>
    <col min="11269" max="11269" width="8.1640625" style="232" customWidth="1"/>
    <col min="11270" max="11270" width="9.6640625" style="232" customWidth="1"/>
    <col min="11271" max="11271" width="8" style="232" customWidth="1"/>
    <col min="11272" max="11272" width="11" style="232" customWidth="1"/>
    <col min="11273" max="11273" width="9.33203125" style="232" customWidth="1"/>
    <col min="11274" max="11274" width="10.1640625" style="232" customWidth="1"/>
    <col min="11275" max="11275" width="5.83203125" style="232" customWidth="1"/>
    <col min="11276" max="11276" width="10.83203125" style="232" customWidth="1"/>
    <col min="11277" max="11277" width="7" style="232" customWidth="1"/>
    <col min="11278" max="11278" width="12.33203125" style="232" customWidth="1"/>
    <col min="11279" max="11279" width="7" style="232" customWidth="1"/>
    <col min="11280" max="11280" width="9.33203125" style="232"/>
    <col min="11281" max="11281" width="6.1640625" style="232" customWidth="1"/>
    <col min="11282" max="11282" width="10.5" style="232" customWidth="1"/>
    <col min="11283" max="11283" width="9.33203125" style="232" customWidth="1"/>
    <col min="11284" max="11284" width="10.5" style="232" customWidth="1"/>
    <col min="11285" max="11285" width="10.1640625" style="232" customWidth="1"/>
    <col min="11286" max="11286" width="12.5" style="232" bestFit="1" customWidth="1"/>
    <col min="11287" max="11519" width="9.33203125" style="232"/>
    <col min="11520" max="11520" width="10.5" style="232" customWidth="1"/>
    <col min="11521" max="11521" width="7.1640625" style="232" customWidth="1"/>
    <col min="11522" max="11522" width="11.5" style="232" customWidth="1"/>
    <col min="11523" max="11523" width="5.1640625" style="232" customWidth="1"/>
    <col min="11524" max="11524" width="9.83203125" style="232" customWidth="1"/>
    <col min="11525" max="11525" width="8.1640625" style="232" customWidth="1"/>
    <col min="11526" max="11526" width="9.6640625" style="232" customWidth="1"/>
    <col min="11527" max="11527" width="8" style="232" customWidth="1"/>
    <col min="11528" max="11528" width="11" style="232" customWidth="1"/>
    <col min="11529" max="11529" width="9.33203125" style="232" customWidth="1"/>
    <col min="11530" max="11530" width="10.1640625" style="232" customWidth="1"/>
    <col min="11531" max="11531" width="5.83203125" style="232" customWidth="1"/>
    <col min="11532" max="11532" width="10.83203125" style="232" customWidth="1"/>
    <col min="11533" max="11533" width="7" style="232" customWidth="1"/>
    <col min="11534" max="11534" width="12.33203125" style="232" customWidth="1"/>
    <col min="11535" max="11535" width="7" style="232" customWidth="1"/>
    <col min="11536" max="11536" width="9.33203125" style="232"/>
    <col min="11537" max="11537" width="6.1640625" style="232" customWidth="1"/>
    <col min="11538" max="11538" width="10.5" style="232" customWidth="1"/>
    <col min="11539" max="11539" width="9.33203125" style="232" customWidth="1"/>
    <col min="11540" max="11540" width="10.5" style="232" customWidth="1"/>
    <col min="11541" max="11541" width="10.1640625" style="232" customWidth="1"/>
    <col min="11542" max="11542" width="12.5" style="232" bestFit="1" customWidth="1"/>
    <col min="11543" max="11775" width="9.33203125" style="232"/>
    <col min="11776" max="11776" width="10.5" style="232" customWidth="1"/>
    <col min="11777" max="11777" width="7.1640625" style="232" customWidth="1"/>
    <col min="11778" max="11778" width="11.5" style="232" customWidth="1"/>
    <col min="11779" max="11779" width="5.1640625" style="232" customWidth="1"/>
    <col min="11780" max="11780" width="9.83203125" style="232" customWidth="1"/>
    <col min="11781" max="11781" width="8.1640625" style="232" customWidth="1"/>
    <col min="11782" max="11782" width="9.6640625" style="232" customWidth="1"/>
    <col min="11783" max="11783" width="8" style="232" customWidth="1"/>
    <col min="11784" max="11784" width="11" style="232" customWidth="1"/>
    <col min="11785" max="11785" width="9.33203125" style="232" customWidth="1"/>
    <col min="11786" max="11786" width="10.1640625" style="232" customWidth="1"/>
    <col min="11787" max="11787" width="5.83203125" style="232" customWidth="1"/>
    <col min="11788" max="11788" width="10.83203125" style="232" customWidth="1"/>
    <col min="11789" max="11789" width="7" style="232" customWidth="1"/>
    <col min="11790" max="11790" width="12.33203125" style="232" customWidth="1"/>
    <col min="11791" max="11791" width="7" style="232" customWidth="1"/>
    <col min="11792" max="11792" width="9.33203125" style="232"/>
    <col min="11793" max="11793" width="6.1640625" style="232" customWidth="1"/>
    <col min="11794" max="11794" width="10.5" style="232" customWidth="1"/>
    <col min="11795" max="11795" width="9.33203125" style="232" customWidth="1"/>
    <col min="11796" max="11796" width="10.5" style="232" customWidth="1"/>
    <col min="11797" max="11797" width="10.1640625" style="232" customWidth="1"/>
    <col min="11798" max="11798" width="12.5" style="232" bestFit="1" customWidth="1"/>
    <col min="11799" max="12031" width="9.33203125" style="232"/>
    <col min="12032" max="12032" width="10.5" style="232" customWidth="1"/>
    <col min="12033" max="12033" width="7.1640625" style="232" customWidth="1"/>
    <col min="12034" max="12034" width="11.5" style="232" customWidth="1"/>
    <col min="12035" max="12035" width="5.1640625" style="232" customWidth="1"/>
    <col min="12036" max="12036" width="9.83203125" style="232" customWidth="1"/>
    <col min="12037" max="12037" width="8.1640625" style="232" customWidth="1"/>
    <col min="12038" max="12038" width="9.6640625" style="232" customWidth="1"/>
    <col min="12039" max="12039" width="8" style="232" customWidth="1"/>
    <col min="12040" max="12040" width="11" style="232" customWidth="1"/>
    <col min="12041" max="12041" width="9.33203125" style="232" customWidth="1"/>
    <col min="12042" max="12042" width="10.1640625" style="232" customWidth="1"/>
    <col min="12043" max="12043" width="5.83203125" style="232" customWidth="1"/>
    <col min="12044" max="12044" width="10.83203125" style="232" customWidth="1"/>
    <col min="12045" max="12045" width="7" style="232" customWidth="1"/>
    <col min="12046" max="12046" width="12.33203125" style="232" customWidth="1"/>
    <col min="12047" max="12047" width="7" style="232" customWidth="1"/>
    <col min="12048" max="12048" width="9.33203125" style="232"/>
    <col min="12049" max="12049" width="6.1640625" style="232" customWidth="1"/>
    <col min="12050" max="12050" width="10.5" style="232" customWidth="1"/>
    <col min="12051" max="12051" width="9.33203125" style="232" customWidth="1"/>
    <col min="12052" max="12052" width="10.5" style="232" customWidth="1"/>
    <col min="12053" max="12053" width="10.1640625" style="232" customWidth="1"/>
    <col min="12054" max="12054" width="12.5" style="232" bestFit="1" customWidth="1"/>
    <col min="12055" max="12287" width="9.33203125" style="232"/>
    <col min="12288" max="12288" width="10.5" style="232" customWidth="1"/>
    <col min="12289" max="12289" width="7.1640625" style="232" customWidth="1"/>
    <col min="12290" max="12290" width="11.5" style="232" customWidth="1"/>
    <col min="12291" max="12291" width="5.1640625" style="232" customWidth="1"/>
    <col min="12292" max="12292" width="9.83203125" style="232" customWidth="1"/>
    <col min="12293" max="12293" width="8.1640625" style="232" customWidth="1"/>
    <col min="12294" max="12294" width="9.6640625" style="232" customWidth="1"/>
    <col min="12295" max="12295" width="8" style="232" customWidth="1"/>
    <col min="12296" max="12296" width="11" style="232" customWidth="1"/>
    <col min="12297" max="12297" width="9.33203125" style="232" customWidth="1"/>
    <col min="12298" max="12298" width="10.1640625" style="232" customWidth="1"/>
    <col min="12299" max="12299" width="5.83203125" style="232" customWidth="1"/>
    <col min="12300" max="12300" width="10.83203125" style="232" customWidth="1"/>
    <col min="12301" max="12301" width="7" style="232" customWidth="1"/>
    <col min="12302" max="12302" width="12.33203125" style="232" customWidth="1"/>
    <col min="12303" max="12303" width="7" style="232" customWidth="1"/>
    <col min="12304" max="12304" width="9.33203125" style="232"/>
    <col min="12305" max="12305" width="6.1640625" style="232" customWidth="1"/>
    <col min="12306" max="12306" width="10.5" style="232" customWidth="1"/>
    <col min="12307" max="12307" width="9.33203125" style="232" customWidth="1"/>
    <col min="12308" max="12308" width="10.5" style="232" customWidth="1"/>
    <col min="12309" max="12309" width="10.1640625" style="232" customWidth="1"/>
    <col min="12310" max="12310" width="12.5" style="232" bestFit="1" customWidth="1"/>
    <col min="12311" max="12543" width="9.33203125" style="232"/>
    <col min="12544" max="12544" width="10.5" style="232" customWidth="1"/>
    <col min="12545" max="12545" width="7.1640625" style="232" customWidth="1"/>
    <col min="12546" max="12546" width="11.5" style="232" customWidth="1"/>
    <col min="12547" max="12547" width="5.1640625" style="232" customWidth="1"/>
    <col min="12548" max="12548" width="9.83203125" style="232" customWidth="1"/>
    <col min="12549" max="12549" width="8.1640625" style="232" customWidth="1"/>
    <col min="12550" max="12550" width="9.6640625" style="232" customWidth="1"/>
    <col min="12551" max="12551" width="8" style="232" customWidth="1"/>
    <col min="12552" max="12552" width="11" style="232" customWidth="1"/>
    <col min="12553" max="12553" width="9.33203125" style="232" customWidth="1"/>
    <col min="12554" max="12554" width="10.1640625" style="232" customWidth="1"/>
    <col min="12555" max="12555" width="5.83203125" style="232" customWidth="1"/>
    <col min="12556" max="12556" width="10.83203125" style="232" customWidth="1"/>
    <col min="12557" max="12557" width="7" style="232" customWidth="1"/>
    <col min="12558" max="12558" width="12.33203125" style="232" customWidth="1"/>
    <col min="12559" max="12559" width="7" style="232" customWidth="1"/>
    <col min="12560" max="12560" width="9.33203125" style="232"/>
    <col min="12561" max="12561" width="6.1640625" style="232" customWidth="1"/>
    <col min="12562" max="12562" width="10.5" style="232" customWidth="1"/>
    <col min="12563" max="12563" width="9.33203125" style="232" customWidth="1"/>
    <col min="12564" max="12564" width="10.5" style="232" customWidth="1"/>
    <col min="12565" max="12565" width="10.1640625" style="232" customWidth="1"/>
    <col min="12566" max="12566" width="12.5" style="232" bestFit="1" customWidth="1"/>
    <col min="12567" max="12799" width="9.33203125" style="232"/>
    <col min="12800" max="12800" width="10.5" style="232" customWidth="1"/>
    <col min="12801" max="12801" width="7.1640625" style="232" customWidth="1"/>
    <col min="12802" max="12802" width="11.5" style="232" customWidth="1"/>
    <col min="12803" max="12803" width="5.1640625" style="232" customWidth="1"/>
    <col min="12804" max="12804" width="9.83203125" style="232" customWidth="1"/>
    <col min="12805" max="12805" width="8.1640625" style="232" customWidth="1"/>
    <col min="12806" max="12806" width="9.6640625" style="232" customWidth="1"/>
    <col min="12807" max="12807" width="8" style="232" customWidth="1"/>
    <col min="12808" max="12808" width="11" style="232" customWidth="1"/>
    <col min="12809" max="12809" width="9.33203125" style="232" customWidth="1"/>
    <col min="12810" max="12810" width="10.1640625" style="232" customWidth="1"/>
    <col min="12811" max="12811" width="5.83203125" style="232" customWidth="1"/>
    <col min="12812" max="12812" width="10.83203125" style="232" customWidth="1"/>
    <col min="12813" max="12813" width="7" style="232" customWidth="1"/>
    <col min="12814" max="12814" width="12.33203125" style="232" customWidth="1"/>
    <col min="12815" max="12815" width="7" style="232" customWidth="1"/>
    <col min="12816" max="12816" width="9.33203125" style="232"/>
    <col min="12817" max="12817" width="6.1640625" style="232" customWidth="1"/>
    <col min="12818" max="12818" width="10.5" style="232" customWidth="1"/>
    <col min="12819" max="12819" width="9.33203125" style="232" customWidth="1"/>
    <col min="12820" max="12820" width="10.5" style="232" customWidth="1"/>
    <col min="12821" max="12821" width="10.1640625" style="232" customWidth="1"/>
    <col min="12822" max="12822" width="12.5" style="232" bestFit="1" customWidth="1"/>
    <col min="12823" max="13055" width="9.33203125" style="232"/>
    <col min="13056" max="13056" width="10.5" style="232" customWidth="1"/>
    <col min="13057" max="13057" width="7.1640625" style="232" customWidth="1"/>
    <col min="13058" max="13058" width="11.5" style="232" customWidth="1"/>
    <col min="13059" max="13059" width="5.1640625" style="232" customWidth="1"/>
    <col min="13060" max="13060" width="9.83203125" style="232" customWidth="1"/>
    <col min="13061" max="13061" width="8.1640625" style="232" customWidth="1"/>
    <col min="13062" max="13062" width="9.6640625" style="232" customWidth="1"/>
    <col min="13063" max="13063" width="8" style="232" customWidth="1"/>
    <col min="13064" max="13064" width="11" style="232" customWidth="1"/>
    <col min="13065" max="13065" width="9.33203125" style="232" customWidth="1"/>
    <col min="13066" max="13066" width="10.1640625" style="232" customWidth="1"/>
    <col min="13067" max="13067" width="5.83203125" style="232" customWidth="1"/>
    <col min="13068" max="13068" width="10.83203125" style="232" customWidth="1"/>
    <col min="13069" max="13069" width="7" style="232" customWidth="1"/>
    <col min="13070" max="13070" width="12.33203125" style="232" customWidth="1"/>
    <col min="13071" max="13071" width="7" style="232" customWidth="1"/>
    <col min="13072" max="13072" width="9.33203125" style="232"/>
    <col min="13073" max="13073" width="6.1640625" style="232" customWidth="1"/>
    <col min="13074" max="13074" width="10.5" style="232" customWidth="1"/>
    <col min="13075" max="13075" width="9.33203125" style="232" customWidth="1"/>
    <col min="13076" max="13076" width="10.5" style="232" customWidth="1"/>
    <col min="13077" max="13077" width="10.1640625" style="232" customWidth="1"/>
    <col min="13078" max="13078" width="12.5" style="232" bestFit="1" customWidth="1"/>
    <col min="13079" max="13311" width="9.33203125" style="232"/>
    <col min="13312" max="13312" width="10.5" style="232" customWidth="1"/>
    <col min="13313" max="13313" width="7.1640625" style="232" customWidth="1"/>
    <col min="13314" max="13314" width="11.5" style="232" customWidth="1"/>
    <col min="13315" max="13315" width="5.1640625" style="232" customWidth="1"/>
    <col min="13316" max="13316" width="9.83203125" style="232" customWidth="1"/>
    <col min="13317" max="13317" width="8.1640625" style="232" customWidth="1"/>
    <col min="13318" max="13318" width="9.6640625" style="232" customWidth="1"/>
    <col min="13319" max="13319" width="8" style="232" customWidth="1"/>
    <col min="13320" max="13320" width="11" style="232" customWidth="1"/>
    <col min="13321" max="13321" width="9.33203125" style="232" customWidth="1"/>
    <col min="13322" max="13322" width="10.1640625" style="232" customWidth="1"/>
    <col min="13323" max="13323" width="5.83203125" style="232" customWidth="1"/>
    <col min="13324" max="13324" width="10.83203125" style="232" customWidth="1"/>
    <col min="13325" max="13325" width="7" style="232" customWidth="1"/>
    <col min="13326" max="13326" width="12.33203125" style="232" customWidth="1"/>
    <col min="13327" max="13327" width="7" style="232" customWidth="1"/>
    <col min="13328" max="13328" width="9.33203125" style="232"/>
    <col min="13329" max="13329" width="6.1640625" style="232" customWidth="1"/>
    <col min="13330" max="13330" width="10.5" style="232" customWidth="1"/>
    <col min="13331" max="13331" width="9.33203125" style="232" customWidth="1"/>
    <col min="13332" max="13332" width="10.5" style="232" customWidth="1"/>
    <col min="13333" max="13333" width="10.1640625" style="232" customWidth="1"/>
    <col min="13334" max="13334" width="12.5" style="232" bestFit="1" customWidth="1"/>
    <col min="13335" max="13567" width="9.33203125" style="232"/>
    <col min="13568" max="13568" width="10.5" style="232" customWidth="1"/>
    <col min="13569" max="13569" width="7.1640625" style="232" customWidth="1"/>
    <col min="13570" max="13570" width="11.5" style="232" customWidth="1"/>
    <col min="13571" max="13571" width="5.1640625" style="232" customWidth="1"/>
    <col min="13572" max="13572" width="9.83203125" style="232" customWidth="1"/>
    <col min="13573" max="13573" width="8.1640625" style="232" customWidth="1"/>
    <col min="13574" max="13574" width="9.6640625" style="232" customWidth="1"/>
    <col min="13575" max="13575" width="8" style="232" customWidth="1"/>
    <col min="13576" max="13576" width="11" style="232" customWidth="1"/>
    <col min="13577" max="13577" width="9.33203125" style="232" customWidth="1"/>
    <col min="13578" max="13578" width="10.1640625" style="232" customWidth="1"/>
    <col min="13579" max="13579" width="5.83203125" style="232" customWidth="1"/>
    <col min="13580" max="13580" width="10.83203125" style="232" customWidth="1"/>
    <col min="13581" max="13581" width="7" style="232" customWidth="1"/>
    <col min="13582" max="13582" width="12.33203125" style="232" customWidth="1"/>
    <col min="13583" max="13583" width="7" style="232" customWidth="1"/>
    <col min="13584" max="13584" width="9.33203125" style="232"/>
    <col min="13585" max="13585" width="6.1640625" style="232" customWidth="1"/>
    <col min="13586" max="13586" width="10.5" style="232" customWidth="1"/>
    <col min="13587" max="13587" width="9.33203125" style="232" customWidth="1"/>
    <col min="13588" max="13588" width="10.5" style="232" customWidth="1"/>
    <col min="13589" max="13589" width="10.1640625" style="232" customWidth="1"/>
    <col min="13590" max="13590" width="12.5" style="232" bestFit="1" customWidth="1"/>
    <col min="13591" max="13823" width="9.33203125" style="232"/>
    <col min="13824" max="13824" width="10.5" style="232" customWidth="1"/>
    <col min="13825" max="13825" width="7.1640625" style="232" customWidth="1"/>
    <col min="13826" max="13826" width="11.5" style="232" customWidth="1"/>
    <col min="13827" max="13827" width="5.1640625" style="232" customWidth="1"/>
    <col min="13828" max="13828" width="9.83203125" style="232" customWidth="1"/>
    <col min="13829" max="13829" width="8.1640625" style="232" customWidth="1"/>
    <col min="13830" max="13830" width="9.6640625" style="232" customWidth="1"/>
    <col min="13831" max="13831" width="8" style="232" customWidth="1"/>
    <col min="13832" max="13832" width="11" style="232" customWidth="1"/>
    <col min="13833" max="13833" width="9.33203125" style="232" customWidth="1"/>
    <col min="13834" max="13834" width="10.1640625" style="232" customWidth="1"/>
    <col min="13835" max="13835" width="5.83203125" style="232" customWidth="1"/>
    <col min="13836" max="13836" width="10.83203125" style="232" customWidth="1"/>
    <col min="13837" max="13837" width="7" style="232" customWidth="1"/>
    <col min="13838" max="13838" width="12.33203125" style="232" customWidth="1"/>
    <col min="13839" max="13839" width="7" style="232" customWidth="1"/>
    <col min="13840" max="13840" width="9.33203125" style="232"/>
    <col min="13841" max="13841" width="6.1640625" style="232" customWidth="1"/>
    <col min="13842" max="13842" width="10.5" style="232" customWidth="1"/>
    <col min="13843" max="13843" width="9.33203125" style="232" customWidth="1"/>
    <col min="13844" max="13844" width="10.5" style="232" customWidth="1"/>
    <col min="13845" max="13845" width="10.1640625" style="232" customWidth="1"/>
    <col min="13846" max="13846" width="12.5" style="232" bestFit="1" customWidth="1"/>
    <col min="13847" max="14079" width="9.33203125" style="232"/>
    <col min="14080" max="14080" width="10.5" style="232" customWidth="1"/>
    <col min="14081" max="14081" width="7.1640625" style="232" customWidth="1"/>
    <col min="14082" max="14082" width="11.5" style="232" customWidth="1"/>
    <col min="14083" max="14083" width="5.1640625" style="232" customWidth="1"/>
    <col min="14084" max="14084" width="9.83203125" style="232" customWidth="1"/>
    <col min="14085" max="14085" width="8.1640625" style="232" customWidth="1"/>
    <col min="14086" max="14086" width="9.6640625" style="232" customWidth="1"/>
    <col min="14087" max="14087" width="8" style="232" customWidth="1"/>
    <col min="14088" max="14088" width="11" style="232" customWidth="1"/>
    <col min="14089" max="14089" width="9.33203125" style="232" customWidth="1"/>
    <col min="14090" max="14090" width="10.1640625" style="232" customWidth="1"/>
    <col min="14091" max="14091" width="5.83203125" style="232" customWidth="1"/>
    <col min="14092" max="14092" width="10.83203125" style="232" customWidth="1"/>
    <col min="14093" max="14093" width="7" style="232" customWidth="1"/>
    <col min="14094" max="14094" width="12.33203125" style="232" customWidth="1"/>
    <col min="14095" max="14095" width="7" style="232" customWidth="1"/>
    <col min="14096" max="14096" width="9.33203125" style="232"/>
    <col min="14097" max="14097" width="6.1640625" style="232" customWidth="1"/>
    <col min="14098" max="14098" width="10.5" style="232" customWidth="1"/>
    <col min="14099" max="14099" width="9.33203125" style="232" customWidth="1"/>
    <col min="14100" max="14100" width="10.5" style="232" customWidth="1"/>
    <col min="14101" max="14101" width="10.1640625" style="232" customWidth="1"/>
    <col min="14102" max="14102" width="12.5" style="232" bestFit="1" customWidth="1"/>
    <col min="14103" max="14335" width="9.33203125" style="232"/>
    <col min="14336" max="14336" width="10.5" style="232" customWidth="1"/>
    <col min="14337" max="14337" width="7.1640625" style="232" customWidth="1"/>
    <col min="14338" max="14338" width="11.5" style="232" customWidth="1"/>
    <col min="14339" max="14339" width="5.1640625" style="232" customWidth="1"/>
    <col min="14340" max="14340" width="9.83203125" style="232" customWidth="1"/>
    <col min="14341" max="14341" width="8.1640625" style="232" customWidth="1"/>
    <col min="14342" max="14342" width="9.6640625" style="232" customWidth="1"/>
    <col min="14343" max="14343" width="8" style="232" customWidth="1"/>
    <col min="14344" max="14344" width="11" style="232" customWidth="1"/>
    <col min="14345" max="14345" width="9.33203125" style="232" customWidth="1"/>
    <col min="14346" max="14346" width="10.1640625" style="232" customWidth="1"/>
    <col min="14347" max="14347" width="5.83203125" style="232" customWidth="1"/>
    <col min="14348" max="14348" width="10.83203125" style="232" customWidth="1"/>
    <col min="14349" max="14349" width="7" style="232" customWidth="1"/>
    <col min="14350" max="14350" width="12.33203125" style="232" customWidth="1"/>
    <col min="14351" max="14351" width="7" style="232" customWidth="1"/>
    <col min="14352" max="14352" width="9.33203125" style="232"/>
    <col min="14353" max="14353" width="6.1640625" style="232" customWidth="1"/>
    <col min="14354" max="14354" width="10.5" style="232" customWidth="1"/>
    <col min="14355" max="14355" width="9.33203125" style="232" customWidth="1"/>
    <col min="14356" max="14356" width="10.5" style="232" customWidth="1"/>
    <col min="14357" max="14357" width="10.1640625" style="232" customWidth="1"/>
    <col min="14358" max="14358" width="12.5" style="232" bestFit="1" customWidth="1"/>
    <col min="14359" max="14591" width="9.33203125" style="232"/>
    <col min="14592" max="14592" width="10.5" style="232" customWidth="1"/>
    <col min="14593" max="14593" width="7.1640625" style="232" customWidth="1"/>
    <col min="14594" max="14594" width="11.5" style="232" customWidth="1"/>
    <col min="14595" max="14595" width="5.1640625" style="232" customWidth="1"/>
    <col min="14596" max="14596" width="9.83203125" style="232" customWidth="1"/>
    <col min="14597" max="14597" width="8.1640625" style="232" customWidth="1"/>
    <col min="14598" max="14598" width="9.6640625" style="232" customWidth="1"/>
    <col min="14599" max="14599" width="8" style="232" customWidth="1"/>
    <col min="14600" max="14600" width="11" style="232" customWidth="1"/>
    <col min="14601" max="14601" width="9.33203125" style="232" customWidth="1"/>
    <col min="14602" max="14602" width="10.1640625" style="232" customWidth="1"/>
    <col min="14603" max="14603" width="5.83203125" style="232" customWidth="1"/>
    <col min="14604" max="14604" width="10.83203125" style="232" customWidth="1"/>
    <col min="14605" max="14605" width="7" style="232" customWidth="1"/>
    <col min="14606" max="14606" width="12.33203125" style="232" customWidth="1"/>
    <col min="14607" max="14607" width="7" style="232" customWidth="1"/>
    <col min="14608" max="14608" width="9.33203125" style="232"/>
    <col min="14609" max="14609" width="6.1640625" style="232" customWidth="1"/>
    <col min="14610" max="14610" width="10.5" style="232" customWidth="1"/>
    <col min="14611" max="14611" width="9.33203125" style="232" customWidth="1"/>
    <col min="14612" max="14612" width="10.5" style="232" customWidth="1"/>
    <col min="14613" max="14613" width="10.1640625" style="232" customWidth="1"/>
    <col min="14614" max="14614" width="12.5" style="232" bestFit="1" customWidth="1"/>
    <col min="14615" max="14847" width="9.33203125" style="232"/>
    <col min="14848" max="14848" width="10.5" style="232" customWidth="1"/>
    <col min="14849" max="14849" width="7.1640625" style="232" customWidth="1"/>
    <col min="14850" max="14850" width="11.5" style="232" customWidth="1"/>
    <col min="14851" max="14851" width="5.1640625" style="232" customWidth="1"/>
    <col min="14852" max="14852" width="9.83203125" style="232" customWidth="1"/>
    <col min="14853" max="14853" width="8.1640625" style="232" customWidth="1"/>
    <col min="14854" max="14854" width="9.6640625" style="232" customWidth="1"/>
    <col min="14855" max="14855" width="8" style="232" customWidth="1"/>
    <col min="14856" max="14856" width="11" style="232" customWidth="1"/>
    <col min="14857" max="14857" width="9.33203125" style="232" customWidth="1"/>
    <col min="14858" max="14858" width="10.1640625" style="232" customWidth="1"/>
    <col min="14859" max="14859" width="5.83203125" style="232" customWidth="1"/>
    <col min="14860" max="14860" width="10.83203125" style="232" customWidth="1"/>
    <col min="14861" max="14861" width="7" style="232" customWidth="1"/>
    <col min="14862" max="14862" width="12.33203125" style="232" customWidth="1"/>
    <col min="14863" max="14863" width="7" style="232" customWidth="1"/>
    <col min="14864" max="14864" width="9.33203125" style="232"/>
    <col min="14865" max="14865" width="6.1640625" style="232" customWidth="1"/>
    <col min="14866" max="14866" width="10.5" style="232" customWidth="1"/>
    <col min="14867" max="14867" width="9.33203125" style="232" customWidth="1"/>
    <col min="14868" max="14868" width="10.5" style="232" customWidth="1"/>
    <col min="14869" max="14869" width="10.1640625" style="232" customWidth="1"/>
    <col min="14870" max="14870" width="12.5" style="232" bestFit="1" customWidth="1"/>
    <col min="14871" max="15103" width="9.33203125" style="232"/>
    <col min="15104" max="15104" width="10.5" style="232" customWidth="1"/>
    <col min="15105" max="15105" width="7.1640625" style="232" customWidth="1"/>
    <col min="15106" max="15106" width="11.5" style="232" customWidth="1"/>
    <col min="15107" max="15107" width="5.1640625" style="232" customWidth="1"/>
    <col min="15108" max="15108" width="9.83203125" style="232" customWidth="1"/>
    <col min="15109" max="15109" width="8.1640625" style="232" customWidth="1"/>
    <col min="15110" max="15110" width="9.6640625" style="232" customWidth="1"/>
    <col min="15111" max="15111" width="8" style="232" customWidth="1"/>
    <col min="15112" max="15112" width="11" style="232" customWidth="1"/>
    <col min="15113" max="15113" width="9.33203125" style="232" customWidth="1"/>
    <col min="15114" max="15114" width="10.1640625" style="232" customWidth="1"/>
    <col min="15115" max="15115" width="5.83203125" style="232" customWidth="1"/>
    <col min="15116" max="15116" width="10.83203125" style="232" customWidth="1"/>
    <col min="15117" max="15117" width="7" style="232" customWidth="1"/>
    <col min="15118" max="15118" width="12.33203125" style="232" customWidth="1"/>
    <col min="15119" max="15119" width="7" style="232" customWidth="1"/>
    <col min="15120" max="15120" width="9.33203125" style="232"/>
    <col min="15121" max="15121" width="6.1640625" style="232" customWidth="1"/>
    <col min="15122" max="15122" width="10.5" style="232" customWidth="1"/>
    <col min="15123" max="15123" width="9.33203125" style="232" customWidth="1"/>
    <col min="15124" max="15124" width="10.5" style="232" customWidth="1"/>
    <col min="15125" max="15125" width="10.1640625" style="232" customWidth="1"/>
    <col min="15126" max="15126" width="12.5" style="232" bestFit="1" customWidth="1"/>
    <col min="15127" max="15359" width="9.33203125" style="232"/>
    <col min="15360" max="15360" width="10.5" style="232" customWidth="1"/>
    <col min="15361" max="15361" width="7.1640625" style="232" customWidth="1"/>
    <col min="15362" max="15362" width="11.5" style="232" customWidth="1"/>
    <col min="15363" max="15363" width="5.1640625" style="232" customWidth="1"/>
    <col min="15364" max="15364" width="9.83203125" style="232" customWidth="1"/>
    <col min="15365" max="15365" width="8.1640625" style="232" customWidth="1"/>
    <col min="15366" max="15366" width="9.6640625" style="232" customWidth="1"/>
    <col min="15367" max="15367" width="8" style="232" customWidth="1"/>
    <col min="15368" max="15368" width="11" style="232" customWidth="1"/>
    <col min="15369" max="15369" width="9.33203125" style="232" customWidth="1"/>
    <col min="15370" max="15370" width="10.1640625" style="232" customWidth="1"/>
    <col min="15371" max="15371" width="5.83203125" style="232" customWidth="1"/>
    <col min="15372" max="15372" width="10.83203125" style="232" customWidth="1"/>
    <col min="15373" max="15373" width="7" style="232" customWidth="1"/>
    <col min="15374" max="15374" width="12.33203125" style="232" customWidth="1"/>
    <col min="15375" max="15375" width="7" style="232" customWidth="1"/>
    <col min="15376" max="15376" width="9.33203125" style="232"/>
    <col min="15377" max="15377" width="6.1640625" style="232" customWidth="1"/>
    <col min="15378" max="15378" width="10.5" style="232" customWidth="1"/>
    <col min="15379" max="15379" width="9.33203125" style="232" customWidth="1"/>
    <col min="15380" max="15380" width="10.5" style="232" customWidth="1"/>
    <col min="15381" max="15381" width="10.1640625" style="232" customWidth="1"/>
    <col min="15382" max="15382" width="12.5" style="232" bestFit="1" customWidth="1"/>
    <col min="15383" max="15615" width="9.33203125" style="232"/>
    <col min="15616" max="15616" width="10.5" style="232" customWidth="1"/>
    <col min="15617" max="15617" width="7.1640625" style="232" customWidth="1"/>
    <col min="15618" max="15618" width="11.5" style="232" customWidth="1"/>
    <col min="15619" max="15619" width="5.1640625" style="232" customWidth="1"/>
    <col min="15620" max="15620" width="9.83203125" style="232" customWidth="1"/>
    <col min="15621" max="15621" width="8.1640625" style="232" customWidth="1"/>
    <col min="15622" max="15622" width="9.6640625" style="232" customWidth="1"/>
    <col min="15623" max="15623" width="8" style="232" customWidth="1"/>
    <col min="15624" max="15624" width="11" style="232" customWidth="1"/>
    <col min="15625" max="15625" width="9.33203125" style="232" customWidth="1"/>
    <col min="15626" max="15626" width="10.1640625" style="232" customWidth="1"/>
    <col min="15627" max="15627" width="5.83203125" style="232" customWidth="1"/>
    <col min="15628" max="15628" width="10.83203125" style="232" customWidth="1"/>
    <col min="15629" max="15629" width="7" style="232" customWidth="1"/>
    <col min="15630" max="15630" width="12.33203125" style="232" customWidth="1"/>
    <col min="15631" max="15631" width="7" style="232" customWidth="1"/>
    <col min="15632" max="15632" width="9.33203125" style="232"/>
    <col min="15633" max="15633" width="6.1640625" style="232" customWidth="1"/>
    <col min="15634" max="15634" width="10.5" style="232" customWidth="1"/>
    <col min="15635" max="15635" width="9.33203125" style="232" customWidth="1"/>
    <col min="15636" max="15636" width="10.5" style="232" customWidth="1"/>
    <col min="15637" max="15637" width="10.1640625" style="232" customWidth="1"/>
    <col min="15638" max="15638" width="12.5" style="232" bestFit="1" customWidth="1"/>
    <col min="15639" max="15871" width="9.33203125" style="232"/>
    <col min="15872" max="15872" width="10.5" style="232" customWidth="1"/>
    <col min="15873" max="15873" width="7.1640625" style="232" customWidth="1"/>
    <col min="15874" max="15874" width="11.5" style="232" customWidth="1"/>
    <col min="15875" max="15875" width="5.1640625" style="232" customWidth="1"/>
    <col min="15876" max="15876" width="9.83203125" style="232" customWidth="1"/>
    <col min="15877" max="15877" width="8.1640625" style="232" customWidth="1"/>
    <col min="15878" max="15878" width="9.6640625" style="232" customWidth="1"/>
    <col min="15879" max="15879" width="8" style="232" customWidth="1"/>
    <col min="15880" max="15880" width="11" style="232" customWidth="1"/>
    <col min="15881" max="15881" width="9.33203125" style="232" customWidth="1"/>
    <col min="15882" max="15882" width="10.1640625" style="232" customWidth="1"/>
    <col min="15883" max="15883" width="5.83203125" style="232" customWidth="1"/>
    <col min="15884" max="15884" width="10.83203125" style="232" customWidth="1"/>
    <col min="15885" max="15885" width="7" style="232" customWidth="1"/>
    <col min="15886" max="15886" width="12.33203125" style="232" customWidth="1"/>
    <col min="15887" max="15887" width="7" style="232" customWidth="1"/>
    <col min="15888" max="15888" width="9.33203125" style="232"/>
    <col min="15889" max="15889" width="6.1640625" style="232" customWidth="1"/>
    <col min="15890" max="15890" width="10.5" style="232" customWidth="1"/>
    <col min="15891" max="15891" width="9.33203125" style="232" customWidth="1"/>
    <col min="15892" max="15892" width="10.5" style="232" customWidth="1"/>
    <col min="15893" max="15893" width="10.1640625" style="232" customWidth="1"/>
    <col min="15894" max="15894" width="12.5" style="232" bestFit="1" customWidth="1"/>
    <col min="15895" max="16127" width="9.33203125" style="232"/>
    <col min="16128" max="16128" width="10.5" style="232" customWidth="1"/>
    <col min="16129" max="16129" width="7.1640625" style="232" customWidth="1"/>
    <col min="16130" max="16130" width="11.5" style="232" customWidth="1"/>
    <col min="16131" max="16131" width="5.1640625" style="232" customWidth="1"/>
    <col min="16132" max="16132" width="9.83203125" style="232" customWidth="1"/>
    <col min="16133" max="16133" width="8.1640625" style="232" customWidth="1"/>
    <col min="16134" max="16134" width="9.6640625" style="232" customWidth="1"/>
    <col min="16135" max="16135" width="8" style="232" customWidth="1"/>
    <col min="16136" max="16136" width="11" style="232" customWidth="1"/>
    <col min="16137" max="16137" width="9.33203125" style="232" customWidth="1"/>
    <col min="16138" max="16138" width="10.1640625" style="232" customWidth="1"/>
    <col min="16139" max="16139" width="5.83203125" style="232" customWidth="1"/>
    <col min="16140" max="16140" width="10.83203125" style="232" customWidth="1"/>
    <col min="16141" max="16141" width="7" style="232" customWidth="1"/>
    <col min="16142" max="16142" width="12.33203125" style="232" customWidth="1"/>
    <col min="16143" max="16143" width="7" style="232" customWidth="1"/>
    <col min="16144" max="16144" width="9.33203125" style="232"/>
    <col min="16145" max="16145" width="6.1640625" style="232" customWidth="1"/>
    <col min="16146" max="16146" width="10.5" style="232" customWidth="1"/>
    <col min="16147" max="16147" width="9.33203125" style="232" customWidth="1"/>
    <col min="16148" max="16148" width="10.5" style="232" customWidth="1"/>
    <col min="16149" max="16149" width="10.1640625" style="232" customWidth="1"/>
    <col min="16150" max="16150" width="12.5" style="232" bestFit="1" customWidth="1"/>
    <col min="16151" max="16384" width="9.33203125" style="232"/>
  </cols>
  <sheetData>
    <row r="1" spans="1:29" ht="15.75">
      <c r="A1" s="963" t="s">
        <v>514</v>
      </c>
      <c r="B1" s="963"/>
      <c r="C1" s="963"/>
      <c r="D1" s="963"/>
      <c r="E1" s="963"/>
      <c r="F1" s="963"/>
      <c r="G1" s="963"/>
      <c r="H1" s="963"/>
      <c r="I1" s="963"/>
      <c r="J1" s="963"/>
      <c r="K1" s="963"/>
      <c r="L1" s="963"/>
      <c r="M1" s="963"/>
      <c r="N1" s="963"/>
      <c r="O1" s="963"/>
      <c r="P1" s="963"/>
      <c r="Q1" s="963"/>
      <c r="R1" s="963"/>
      <c r="S1" s="963"/>
      <c r="T1" s="963"/>
      <c r="U1" s="963"/>
      <c r="V1" s="963"/>
      <c r="W1" s="963"/>
    </row>
    <row r="2" spans="1:29" ht="22.5" customHeight="1">
      <c r="A2" s="964" t="s">
        <v>66</v>
      </c>
      <c r="B2" s="966" t="s">
        <v>388</v>
      </c>
      <c r="C2" s="967"/>
      <c r="D2" s="966" t="s">
        <v>151</v>
      </c>
      <c r="E2" s="967"/>
      <c r="F2" s="966" t="s">
        <v>241</v>
      </c>
      <c r="G2" s="967"/>
      <c r="H2" s="966" t="s">
        <v>242</v>
      </c>
      <c r="I2" s="967"/>
      <c r="J2" s="966" t="s">
        <v>148</v>
      </c>
      <c r="K2" s="967"/>
      <c r="L2" s="966" t="s">
        <v>147</v>
      </c>
      <c r="M2" s="967"/>
      <c r="N2" s="966" t="s">
        <v>146</v>
      </c>
      <c r="O2" s="967"/>
      <c r="P2" s="966" t="s">
        <v>149</v>
      </c>
      <c r="Q2" s="967"/>
      <c r="R2" s="966" t="s">
        <v>150</v>
      </c>
      <c r="S2" s="967"/>
      <c r="T2" s="966" t="s">
        <v>243</v>
      </c>
      <c r="U2" s="967"/>
      <c r="V2" s="966" t="s">
        <v>244</v>
      </c>
      <c r="W2" s="967"/>
      <c r="X2" s="966" t="s">
        <v>191</v>
      </c>
      <c r="Y2" s="967"/>
      <c r="Z2" s="966" t="s">
        <v>110</v>
      </c>
      <c r="AA2" s="967"/>
      <c r="AB2" s="966" t="s">
        <v>0</v>
      </c>
      <c r="AC2" s="967"/>
    </row>
    <row r="3" spans="1:29" ht="36.75" customHeight="1">
      <c r="A3" s="965"/>
      <c r="B3" s="346" t="s">
        <v>239</v>
      </c>
      <c r="C3" s="346" t="s">
        <v>435</v>
      </c>
      <c r="D3" s="346" t="s">
        <v>239</v>
      </c>
      <c r="E3" s="346" t="s">
        <v>435</v>
      </c>
      <c r="F3" s="346" t="s">
        <v>239</v>
      </c>
      <c r="G3" s="346" t="s">
        <v>435</v>
      </c>
      <c r="H3" s="346" t="s">
        <v>239</v>
      </c>
      <c r="I3" s="346" t="s">
        <v>435</v>
      </c>
      <c r="J3" s="346" t="s">
        <v>239</v>
      </c>
      <c r="K3" s="346" t="s">
        <v>435</v>
      </c>
      <c r="L3" s="346" t="s">
        <v>239</v>
      </c>
      <c r="M3" s="346" t="s">
        <v>435</v>
      </c>
      <c r="N3" s="346" t="s">
        <v>239</v>
      </c>
      <c r="O3" s="346" t="s">
        <v>435</v>
      </c>
      <c r="P3" s="346" t="s">
        <v>239</v>
      </c>
      <c r="Q3" s="346" t="s">
        <v>435</v>
      </c>
      <c r="R3" s="346" t="s">
        <v>239</v>
      </c>
      <c r="S3" s="346" t="s">
        <v>435</v>
      </c>
      <c r="T3" s="346" t="s">
        <v>239</v>
      </c>
      <c r="U3" s="346" t="s">
        <v>435</v>
      </c>
      <c r="V3" s="346" t="s">
        <v>239</v>
      </c>
      <c r="W3" s="346" t="s">
        <v>435</v>
      </c>
      <c r="X3" s="346" t="s">
        <v>239</v>
      </c>
      <c r="Y3" s="346" t="s">
        <v>435</v>
      </c>
      <c r="Z3" s="346" t="s">
        <v>239</v>
      </c>
      <c r="AA3" s="346" t="s">
        <v>435</v>
      </c>
      <c r="AB3" s="346" t="s">
        <v>239</v>
      </c>
      <c r="AC3" s="346" t="s">
        <v>435</v>
      </c>
    </row>
    <row r="4" spans="1:29" s="152" customFormat="1">
      <c r="A4" s="250">
        <v>1</v>
      </c>
      <c r="B4" s="347">
        <v>2</v>
      </c>
      <c r="C4" s="347">
        <v>3</v>
      </c>
      <c r="D4" s="347">
        <v>4</v>
      </c>
      <c r="E4" s="347">
        <v>5</v>
      </c>
      <c r="F4" s="347">
        <v>6</v>
      </c>
      <c r="G4" s="347">
        <v>7</v>
      </c>
      <c r="H4" s="347">
        <v>8</v>
      </c>
      <c r="I4" s="347">
        <v>9</v>
      </c>
      <c r="J4" s="347">
        <v>10</v>
      </c>
      <c r="K4" s="347">
        <v>11</v>
      </c>
      <c r="L4" s="347">
        <v>12</v>
      </c>
      <c r="M4" s="347">
        <v>13</v>
      </c>
      <c r="N4" s="347">
        <v>14</v>
      </c>
      <c r="O4" s="347">
        <v>15</v>
      </c>
      <c r="P4" s="347">
        <v>16</v>
      </c>
      <c r="Q4" s="347">
        <v>17</v>
      </c>
      <c r="R4" s="347">
        <v>18</v>
      </c>
      <c r="S4" s="347">
        <v>19</v>
      </c>
      <c r="T4" s="347">
        <v>20</v>
      </c>
      <c r="U4" s="347">
        <v>21</v>
      </c>
      <c r="V4" s="347">
        <v>22</v>
      </c>
      <c r="W4" s="347">
        <v>23</v>
      </c>
      <c r="X4" s="250">
        <v>24</v>
      </c>
      <c r="Y4" s="250">
        <v>25</v>
      </c>
      <c r="Z4" s="250">
        <v>26</v>
      </c>
      <c r="AA4" s="250">
        <v>27</v>
      </c>
      <c r="AB4" s="250">
        <v>28</v>
      </c>
      <c r="AC4" s="250">
        <v>29</v>
      </c>
    </row>
    <row r="5" spans="1:29" s="486" customFormat="1" ht="13.5" customHeight="1">
      <c r="A5" s="499">
        <v>40274</v>
      </c>
      <c r="B5" s="500">
        <v>7091</v>
      </c>
      <c r="C5" s="501">
        <v>927194.32</v>
      </c>
      <c r="D5" s="501">
        <v>69</v>
      </c>
      <c r="E5" s="501">
        <v>160768.09</v>
      </c>
      <c r="F5" s="501">
        <v>923</v>
      </c>
      <c r="G5" s="501">
        <v>145672.64000000001</v>
      </c>
      <c r="H5" s="501">
        <v>114</v>
      </c>
      <c r="I5" s="501">
        <v>18259.79</v>
      </c>
      <c r="J5" s="501">
        <v>38</v>
      </c>
      <c r="K5" s="501">
        <v>1095.8499999999999</v>
      </c>
      <c r="L5" s="501">
        <v>1362</v>
      </c>
      <c r="M5" s="501">
        <v>1076.74</v>
      </c>
      <c r="N5" s="500">
        <v>1219</v>
      </c>
      <c r="O5" s="501">
        <v>702263.56</v>
      </c>
      <c r="P5" s="501">
        <v>1475</v>
      </c>
      <c r="Q5" s="501">
        <v>32077.25</v>
      </c>
      <c r="R5" s="501">
        <v>73</v>
      </c>
      <c r="S5" s="501">
        <v>31984.100000000002</v>
      </c>
      <c r="T5" s="501">
        <v>189</v>
      </c>
      <c r="U5" s="501">
        <v>793586.99</v>
      </c>
      <c r="V5" s="501">
        <v>99</v>
      </c>
      <c r="W5" s="501">
        <v>24883.71</v>
      </c>
      <c r="X5" s="502">
        <v>19</v>
      </c>
      <c r="Y5" s="500">
        <v>51518.7</v>
      </c>
      <c r="Z5" s="501">
        <v>9956</v>
      </c>
      <c r="AA5" s="501">
        <v>126553.20546999999</v>
      </c>
      <c r="AB5" s="501">
        <v>22627</v>
      </c>
      <c r="AC5" s="503">
        <v>3016934.9292000001</v>
      </c>
    </row>
    <row r="6" spans="1:29" s="486" customFormat="1" ht="13.5" customHeight="1">
      <c r="A6" s="499">
        <v>40304</v>
      </c>
      <c r="B6" s="500">
        <v>7124</v>
      </c>
      <c r="C6" s="501">
        <v>883379</v>
      </c>
      <c r="D6" s="501">
        <v>69</v>
      </c>
      <c r="E6" s="501">
        <v>151261</v>
      </c>
      <c r="F6" s="501">
        <v>928</v>
      </c>
      <c r="G6" s="501">
        <v>130658</v>
      </c>
      <c r="H6" s="501">
        <v>116</v>
      </c>
      <c r="I6" s="501">
        <v>18270</v>
      </c>
      <c r="J6" s="501">
        <v>38</v>
      </c>
      <c r="K6" s="501">
        <v>1035</v>
      </c>
      <c r="L6" s="501">
        <v>1364</v>
      </c>
      <c r="M6" s="501">
        <v>1051</v>
      </c>
      <c r="N6" s="500">
        <v>1219</v>
      </c>
      <c r="O6" s="501">
        <v>687157</v>
      </c>
      <c r="P6" s="501">
        <v>1458</v>
      </c>
      <c r="Q6" s="501">
        <v>31616</v>
      </c>
      <c r="R6" s="501">
        <v>73</v>
      </c>
      <c r="S6" s="501">
        <v>31953</v>
      </c>
      <c r="T6" s="501">
        <v>188</v>
      </c>
      <c r="U6" s="501">
        <v>788136</v>
      </c>
      <c r="V6" s="501">
        <v>96</v>
      </c>
      <c r="W6" s="501">
        <v>25385</v>
      </c>
      <c r="X6" s="502">
        <v>36</v>
      </c>
      <c r="Y6" s="500">
        <v>52337</v>
      </c>
      <c r="Z6" s="501">
        <v>9987</v>
      </c>
      <c r="AA6" s="501">
        <v>121038</v>
      </c>
      <c r="AB6" s="501">
        <v>22696</v>
      </c>
      <c r="AC6" s="503">
        <v>2923275</v>
      </c>
    </row>
    <row r="7" spans="1:29" s="486" customFormat="1" ht="13.5" customHeight="1">
      <c r="A7" s="499">
        <v>40335</v>
      </c>
      <c r="B7" s="500">
        <v>7109</v>
      </c>
      <c r="C7" s="501">
        <v>927467.68640544708</v>
      </c>
      <c r="D7" s="501">
        <v>70</v>
      </c>
      <c r="E7" s="501">
        <v>158124.98263519799</v>
      </c>
      <c r="F7" s="501">
        <v>934</v>
      </c>
      <c r="G7" s="501">
        <v>134849.32308888499</v>
      </c>
      <c r="H7" s="501">
        <v>119</v>
      </c>
      <c r="I7" s="501">
        <v>19581.797637167001</v>
      </c>
      <c r="J7" s="501">
        <v>38</v>
      </c>
      <c r="K7" s="501">
        <v>1078.4170859400001</v>
      </c>
      <c r="L7" s="501">
        <v>1364</v>
      </c>
      <c r="M7" s="501">
        <v>1113.9802279569997</v>
      </c>
      <c r="N7" s="500">
        <v>1257</v>
      </c>
      <c r="O7" s="501">
        <v>608222.77231983934</v>
      </c>
      <c r="P7" s="501">
        <v>1449</v>
      </c>
      <c r="Q7" s="501">
        <v>40028.162754708988</v>
      </c>
      <c r="R7" s="501">
        <v>74</v>
      </c>
      <c r="S7" s="501">
        <v>65026.1913098898</v>
      </c>
      <c r="T7" s="501">
        <v>189</v>
      </c>
      <c r="U7" s="501">
        <v>822318.32661269652</v>
      </c>
      <c r="V7" s="501">
        <v>85</v>
      </c>
      <c r="W7" s="501">
        <v>26209.693789999998</v>
      </c>
      <c r="X7" s="502">
        <v>34</v>
      </c>
      <c r="Y7" s="500">
        <v>56271.272579968994</v>
      </c>
      <c r="Z7" s="501">
        <v>10113</v>
      </c>
      <c r="AA7" s="501">
        <v>125422.08681636008</v>
      </c>
      <c r="AB7" s="501">
        <v>22844</v>
      </c>
      <c r="AC7" s="503">
        <v>2985714.7032640576</v>
      </c>
    </row>
    <row r="8" spans="1:29" s="486" customFormat="1" ht="13.5" customHeight="1">
      <c r="A8" s="499">
        <v>40365</v>
      </c>
      <c r="B8" s="500">
        <v>7146</v>
      </c>
      <c r="C8" s="501">
        <v>971022.24</v>
      </c>
      <c r="D8" s="501">
        <v>70</v>
      </c>
      <c r="E8" s="501">
        <v>162466.13</v>
      </c>
      <c r="F8" s="501">
        <v>955</v>
      </c>
      <c r="G8" s="501">
        <v>135592.42000000001</v>
      </c>
      <c r="H8" s="501">
        <v>120</v>
      </c>
      <c r="I8" s="501">
        <v>20151</v>
      </c>
      <c r="J8" s="501">
        <v>37</v>
      </c>
      <c r="K8" s="501">
        <v>1072.67</v>
      </c>
      <c r="L8" s="501">
        <v>1230</v>
      </c>
      <c r="M8" s="501">
        <v>1118.8500000000001</v>
      </c>
      <c r="N8" s="500">
        <v>1263</v>
      </c>
      <c r="O8" s="501">
        <v>624192.46000000008</v>
      </c>
      <c r="P8" s="501">
        <v>1446</v>
      </c>
      <c r="Q8" s="501">
        <v>40115.17</v>
      </c>
      <c r="R8" s="501">
        <v>74</v>
      </c>
      <c r="S8" s="501">
        <v>63811.66</v>
      </c>
      <c r="T8" s="501">
        <v>189</v>
      </c>
      <c r="U8" s="501">
        <v>830834.27</v>
      </c>
      <c r="V8" s="501">
        <v>81</v>
      </c>
      <c r="W8" s="501">
        <v>27783.040000000001</v>
      </c>
      <c r="X8" s="502">
        <v>31</v>
      </c>
      <c r="Y8" s="500">
        <v>58671.899999999994</v>
      </c>
      <c r="Z8" s="501">
        <v>10050</v>
      </c>
      <c r="AA8" s="501">
        <v>131485.43</v>
      </c>
      <c r="AB8" s="501">
        <v>22692</v>
      </c>
      <c r="AC8" s="503">
        <v>3070024.5999999996</v>
      </c>
    </row>
    <row r="9" spans="1:29" s="486" customFormat="1" ht="13.5" customHeight="1">
      <c r="A9" s="499">
        <v>40396</v>
      </c>
      <c r="B9" s="500">
        <v>7282</v>
      </c>
      <c r="C9" s="501">
        <v>999130</v>
      </c>
      <c r="D9" s="501">
        <v>71</v>
      </c>
      <c r="E9" s="501">
        <v>163007</v>
      </c>
      <c r="F9" s="501">
        <v>969</v>
      </c>
      <c r="G9" s="501">
        <v>145894</v>
      </c>
      <c r="H9" s="501">
        <v>123</v>
      </c>
      <c r="I9" s="501">
        <v>21834</v>
      </c>
      <c r="J9" s="501">
        <v>38</v>
      </c>
      <c r="K9" s="501">
        <v>1050</v>
      </c>
      <c r="L9" s="501">
        <v>1399</v>
      </c>
      <c r="M9" s="501">
        <v>1096</v>
      </c>
      <c r="N9" s="500">
        <v>1285</v>
      </c>
      <c r="O9" s="501">
        <v>654034</v>
      </c>
      <c r="P9" s="501">
        <v>1447</v>
      </c>
      <c r="Q9" s="501">
        <v>41430</v>
      </c>
      <c r="R9" s="501">
        <v>74</v>
      </c>
      <c r="S9" s="501">
        <v>73985</v>
      </c>
      <c r="T9" s="501">
        <v>204</v>
      </c>
      <c r="U9" s="501">
        <v>848223</v>
      </c>
      <c r="V9" s="501">
        <v>91</v>
      </c>
      <c r="W9" s="501">
        <v>28212</v>
      </c>
      <c r="X9" s="502">
        <v>38</v>
      </c>
      <c r="Y9" s="500">
        <v>58825</v>
      </c>
      <c r="Z9" s="501">
        <v>9977</v>
      </c>
      <c r="AA9" s="501">
        <v>134083</v>
      </c>
      <c r="AB9" s="501">
        <v>22998</v>
      </c>
      <c r="AC9" s="503">
        <v>3170803</v>
      </c>
    </row>
    <row r="10" spans="1:29" s="486" customFormat="1" ht="13.5" customHeight="1">
      <c r="A10" s="499">
        <v>40427</v>
      </c>
      <c r="B10" s="500">
        <v>7260</v>
      </c>
      <c r="C10" s="501">
        <v>1124352.9471030873</v>
      </c>
      <c r="D10" s="501">
        <v>73</v>
      </c>
      <c r="E10" s="501">
        <v>181672.93388909998</v>
      </c>
      <c r="F10" s="501">
        <v>974</v>
      </c>
      <c r="G10" s="501">
        <v>155021.85737072301</v>
      </c>
      <c r="H10" s="501">
        <v>91</v>
      </c>
      <c r="I10" s="501">
        <v>17825.578357990002</v>
      </c>
      <c r="J10" s="501">
        <v>38</v>
      </c>
      <c r="K10" s="501">
        <v>1073.5726164499999</v>
      </c>
      <c r="L10" s="501">
        <v>1384</v>
      </c>
      <c r="M10" s="501">
        <v>1166.0468784300001</v>
      </c>
      <c r="N10" s="500">
        <v>1301</v>
      </c>
      <c r="O10" s="501">
        <v>614683.089033172</v>
      </c>
      <c r="P10" s="501">
        <v>1485</v>
      </c>
      <c r="Q10" s="501">
        <v>41669.507733698003</v>
      </c>
      <c r="R10" s="501">
        <v>74</v>
      </c>
      <c r="S10" s="501">
        <v>76854.066783676113</v>
      </c>
      <c r="T10" s="501">
        <v>206</v>
      </c>
      <c r="U10" s="501">
        <v>905220.09123517061</v>
      </c>
      <c r="V10" s="501">
        <v>91</v>
      </c>
      <c r="W10" s="501">
        <v>29007.97669</v>
      </c>
      <c r="X10" s="502">
        <v>38</v>
      </c>
      <c r="Y10" s="500">
        <v>62027.889143572997</v>
      </c>
      <c r="Z10" s="501">
        <v>9911</v>
      </c>
      <c r="AA10" s="501">
        <v>147405.73185573201</v>
      </c>
      <c r="AB10" s="501">
        <v>22926</v>
      </c>
      <c r="AC10" s="503">
        <v>3357981.2886908017</v>
      </c>
    </row>
    <row r="11" spans="1:29" s="486" customFormat="1" ht="13.5" customHeight="1">
      <c r="A11" s="499">
        <v>40457</v>
      </c>
      <c r="B11" s="500">
        <v>7333</v>
      </c>
      <c r="C11" s="501">
        <v>1151339.4664912126</v>
      </c>
      <c r="D11" s="501">
        <v>74</v>
      </c>
      <c r="E11" s="501">
        <v>185433.94111905398</v>
      </c>
      <c r="F11" s="501">
        <v>998</v>
      </c>
      <c r="G11" s="501">
        <v>155727.14231685203</v>
      </c>
      <c r="H11" s="501">
        <v>127</v>
      </c>
      <c r="I11" s="501">
        <v>23338.666069631996</v>
      </c>
      <c r="J11" s="501">
        <v>38</v>
      </c>
      <c r="K11" s="501">
        <v>1042.985432765</v>
      </c>
      <c r="L11" s="501">
        <v>1009</v>
      </c>
      <c r="M11" s="501">
        <v>880.65049859999988</v>
      </c>
      <c r="N11" s="500">
        <v>1317</v>
      </c>
      <c r="O11" s="501">
        <v>627280.00040000118</v>
      </c>
      <c r="P11" s="501">
        <v>519</v>
      </c>
      <c r="Q11" s="501">
        <v>38400.589964331011</v>
      </c>
      <c r="R11" s="501">
        <v>72</v>
      </c>
      <c r="S11" s="501">
        <v>73455.614198490497</v>
      </c>
      <c r="T11" s="501">
        <v>209</v>
      </c>
      <c r="U11" s="501">
        <v>901637.21062092064</v>
      </c>
      <c r="V11" s="501">
        <v>95</v>
      </c>
      <c r="W11" s="501">
        <v>30226.56669</v>
      </c>
      <c r="X11" s="502">
        <v>39</v>
      </c>
      <c r="Y11" s="500">
        <v>63295.262496723008</v>
      </c>
      <c r="Z11" s="501">
        <v>11150</v>
      </c>
      <c r="AA11" s="501">
        <v>145850.83797414711</v>
      </c>
      <c r="AB11" s="501">
        <v>22980</v>
      </c>
      <c r="AC11" s="503">
        <v>3397908.9342727284</v>
      </c>
    </row>
    <row r="12" spans="1:29" s="486" customFormat="1" ht="13.5" customHeight="1">
      <c r="A12" s="499">
        <v>40488</v>
      </c>
      <c r="B12" s="500">
        <v>7231</v>
      </c>
      <c r="C12" s="501">
        <v>1136753.8332667823</v>
      </c>
      <c r="D12" s="501">
        <v>74</v>
      </c>
      <c r="E12" s="501">
        <v>181003.76997905699</v>
      </c>
      <c r="F12" s="501">
        <v>1006</v>
      </c>
      <c r="G12" s="501">
        <v>152613.27711611098</v>
      </c>
      <c r="H12" s="501">
        <v>128</v>
      </c>
      <c r="I12" s="501">
        <v>23494.70137183</v>
      </c>
      <c r="J12" s="501">
        <v>38</v>
      </c>
      <c r="K12" s="501">
        <v>1170.660330075</v>
      </c>
      <c r="L12" s="501">
        <v>1029</v>
      </c>
      <c r="M12" s="501">
        <v>834.27725788500004</v>
      </c>
      <c r="N12" s="500">
        <v>1347</v>
      </c>
      <c r="O12" s="501">
        <v>610177.52069811116</v>
      </c>
      <c r="P12" s="501">
        <v>521</v>
      </c>
      <c r="Q12" s="501">
        <v>38197.632664403995</v>
      </c>
      <c r="R12" s="501">
        <v>70</v>
      </c>
      <c r="S12" s="501">
        <v>68405.212320394989</v>
      </c>
      <c r="T12" s="501">
        <v>211</v>
      </c>
      <c r="U12" s="501">
        <v>882969.0460703366</v>
      </c>
      <c r="V12" s="501">
        <v>99</v>
      </c>
      <c r="W12" s="501">
        <v>31270.76669</v>
      </c>
      <c r="X12" s="502">
        <v>38</v>
      </c>
      <c r="Y12" s="500">
        <v>59301.655136712994</v>
      </c>
      <c r="Z12" s="501">
        <v>11451</v>
      </c>
      <c r="AA12" s="501">
        <v>142446.42229554153</v>
      </c>
      <c r="AB12" s="501">
        <v>23243</v>
      </c>
      <c r="AC12" s="503">
        <v>3328638.7751972415</v>
      </c>
    </row>
    <row r="13" spans="1:29" s="486" customFormat="1" ht="13.5" customHeight="1">
      <c r="A13" s="499">
        <v>40518</v>
      </c>
      <c r="B13" s="500">
        <v>7321</v>
      </c>
      <c r="C13" s="501">
        <v>1164623</v>
      </c>
      <c r="D13" s="501">
        <v>75</v>
      </c>
      <c r="E13" s="501">
        <v>230559</v>
      </c>
      <c r="F13" s="501">
        <v>1021</v>
      </c>
      <c r="G13" s="501">
        <v>156669</v>
      </c>
      <c r="H13" s="501">
        <v>132</v>
      </c>
      <c r="I13" s="501">
        <v>24009</v>
      </c>
      <c r="J13" s="501">
        <v>40</v>
      </c>
      <c r="K13" s="501">
        <v>1241</v>
      </c>
      <c r="L13" s="501">
        <v>1041</v>
      </c>
      <c r="M13" s="501">
        <v>942</v>
      </c>
      <c r="N13" s="500">
        <v>1378</v>
      </c>
      <c r="O13" s="501">
        <v>590164</v>
      </c>
      <c r="P13" s="501">
        <v>530</v>
      </c>
      <c r="Q13" s="501">
        <v>42451</v>
      </c>
      <c r="R13" s="501">
        <v>70</v>
      </c>
      <c r="S13" s="501">
        <v>69679</v>
      </c>
      <c r="T13" s="501">
        <v>211</v>
      </c>
      <c r="U13" s="501">
        <v>909479</v>
      </c>
      <c r="V13" s="501">
        <v>99</v>
      </c>
      <c r="W13" s="501">
        <v>32893</v>
      </c>
      <c r="X13" s="502">
        <v>37</v>
      </c>
      <c r="Y13" s="500">
        <v>60722</v>
      </c>
      <c r="Z13" s="501">
        <v>11263</v>
      </c>
      <c r="AA13" s="501">
        <v>147913</v>
      </c>
      <c r="AB13" s="501">
        <v>23218</v>
      </c>
      <c r="AC13" s="503">
        <v>3428225</v>
      </c>
    </row>
    <row r="14" spans="1:29" s="486" customFormat="1" ht="13.5" customHeight="1">
      <c r="A14" s="499">
        <v>40544</v>
      </c>
      <c r="B14" s="500">
        <v>6977</v>
      </c>
      <c r="C14" s="501">
        <v>1057473.8390892372</v>
      </c>
      <c r="D14" s="501">
        <v>75</v>
      </c>
      <c r="E14" s="501">
        <v>174433.34496769801</v>
      </c>
      <c r="F14" s="501">
        <v>1022</v>
      </c>
      <c r="G14" s="501">
        <v>146491.59368870902</v>
      </c>
      <c r="H14" s="501">
        <v>141</v>
      </c>
      <c r="I14" s="501">
        <v>23733.9722907</v>
      </c>
      <c r="J14" s="501">
        <v>38</v>
      </c>
      <c r="K14" s="501">
        <v>965.07940308999991</v>
      </c>
      <c r="L14" s="501">
        <v>1022</v>
      </c>
      <c r="M14" s="501">
        <v>837.37711028000012</v>
      </c>
      <c r="N14" s="500">
        <v>1437</v>
      </c>
      <c r="O14" s="501">
        <v>628214.63417573681</v>
      </c>
      <c r="P14" s="501">
        <v>533</v>
      </c>
      <c r="Q14" s="501">
        <v>39305.973938522002</v>
      </c>
      <c r="R14" s="501">
        <v>74</v>
      </c>
      <c r="S14" s="501">
        <v>63625.836959302003</v>
      </c>
      <c r="T14" s="501">
        <v>211</v>
      </c>
      <c r="U14" s="501">
        <v>861167.34911422618</v>
      </c>
      <c r="V14" s="501">
        <v>99</v>
      </c>
      <c r="W14" s="501">
        <v>33752.054460000007</v>
      </c>
      <c r="X14" s="502">
        <v>34</v>
      </c>
      <c r="Y14" s="500">
        <v>55920.861996858992</v>
      </c>
      <c r="Z14" s="501">
        <v>11252</v>
      </c>
      <c r="AA14" s="501">
        <v>145067.03217824161</v>
      </c>
      <c r="AB14" s="501">
        <v>22915</v>
      </c>
      <c r="AC14" s="503">
        <v>3230988.9493726017</v>
      </c>
    </row>
    <row r="15" spans="1:29" s="486" customFormat="1" ht="13.5" customHeight="1">
      <c r="A15" s="499">
        <v>40575</v>
      </c>
      <c r="B15" s="500">
        <v>7421</v>
      </c>
      <c r="C15" s="501">
        <v>1016892.4732320486</v>
      </c>
      <c r="D15" s="501">
        <v>77</v>
      </c>
      <c r="E15" s="501">
        <v>167832.04774630602</v>
      </c>
      <c r="F15" s="501">
        <v>1032</v>
      </c>
      <c r="G15" s="501">
        <v>147364.62615691242</v>
      </c>
      <c r="H15" s="501">
        <v>141</v>
      </c>
      <c r="I15" s="501">
        <v>23653.888442249008</v>
      </c>
      <c r="J15" s="501">
        <v>38</v>
      </c>
      <c r="K15" s="501">
        <v>948.815610945</v>
      </c>
      <c r="L15" s="501">
        <v>1020</v>
      </c>
      <c r="M15" s="501">
        <v>852.68226411099988</v>
      </c>
      <c r="N15" s="500">
        <v>1463</v>
      </c>
      <c r="O15" s="501">
        <v>646822.35795851098</v>
      </c>
      <c r="P15" s="501">
        <v>537</v>
      </c>
      <c r="Q15" s="501">
        <v>37810.889414131168</v>
      </c>
      <c r="R15" s="501">
        <v>76</v>
      </c>
      <c r="S15" s="501">
        <v>69581.358515362997</v>
      </c>
      <c r="T15" s="501">
        <v>211</v>
      </c>
      <c r="U15" s="501">
        <v>845476.75686915009</v>
      </c>
      <c r="V15" s="501">
        <v>99</v>
      </c>
      <c r="W15" s="501">
        <v>34482.043459999994</v>
      </c>
      <c r="X15" s="502">
        <v>34</v>
      </c>
      <c r="Y15" s="500">
        <v>55708.869553397992</v>
      </c>
      <c r="Z15" s="501">
        <v>11072</v>
      </c>
      <c r="AA15" s="501">
        <v>145728.58197402518</v>
      </c>
      <c r="AB15" s="501">
        <v>23230</v>
      </c>
      <c r="AC15" s="503">
        <v>3193167.9876421513</v>
      </c>
    </row>
    <row r="16" spans="1:29" s="486" customFormat="1" ht="13.5" customHeight="1">
      <c r="A16" s="499">
        <v>40603</v>
      </c>
      <c r="B16" s="500">
        <v>7474</v>
      </c>
      <c r="C16" s="501">
        <v>1106550</v>
      </c>
      <c r="D16" s="501">
        <v>77</v>
      </c>
      <c r="E16" s="501">
        <v>185931</v>
      </c>
      <c r="F16" s="501">
        <v>1048</v>
      </c>
      <c r="G16" s="501">
        <v>146231</v>
      </c>
      <c r="H16" s="501">
        <v>144</v>
      </c>
      <c r="I16" s="501">
        <v>24002</v>
      </c>
      <c r="J16" s="501">
        <v>38</v>
      </c>
      <c r="K16" s="501">
        <v>1005</v>
      </c>
      <c r="L16" s="501">
        <v>979</v>
      </c>
      <c r="M16" s="501">
        <v>910</v>
      </c>
      <c r="N16" s="500">
        <v>1491</v>
      </c>
      <c r="O16" s="501">
        <v>591937</v>
      </c>
      <c r="P16" s="501">
        <v>547</v>
      </c>
      <c r="Q16" s="501">
        <v>48723</v>
      </c>
      <c r="R16" s="501">
        <v>78</v>
      </c>
      <c r="S16" s="501">
        <v>85863</v>
      </c>
      <c r="T16" s="501">
        <v>218</v>
      </c>
      <c r="U16" s="501">
        <v>908112</v>
      </c>
      <c r="V16" s="501">
        <v>100</v>
      </c>
      <c r="W16" s="501">
        <v>34970</v>
      </c>
      <c r="X16" s="502">
        <v>36</v>
      </c>
      <c r="Y16" s="500">
        <v>62600</v>
      </c>
      <c r="Z16" s="501">
        <v>11023</v>
      </c>
      <c r="AA16" s="501">
        <v>154242</v>
      </c>
      <c r="AB16" s="501">
        <v>23253</v>
      </c>
      <c r="AC16" s="503">
        <v>3351076</v>
      </c>
    </row>
    <row r="17" spans="1:29" s="486" customFormat="1" ht="13.5" customHeight="1">
      <c r="A17" s="499">
        <v>40634</v>
      </c>
      <c r="B17" s="500">
        <v>7565</v>
      </c>
      <c r="C17" s="501">
        <v>1106717.83</v>
      </c>
      <c r="D17" s="501">
        <v>76</v>
      </c>
      <c r="E17" s="501">
        <v>181379.77</v>
      </c>
      <c r="F17" s="501">
        <v>1043</v>
      </c>
      <c r="G17" s="501">
        <v>150381.68</v>
      </c>
      <c r="H17" s="501">
        <v>145</v>
      </c>
      <c r="I17" s="501">
        <v>24559.24</v>
      </c>
      <c r="J17" s="501">
        <v>38</v>
      </c>
      <c r="K17" s="501">
        <v>1035.33</v>
      </c>
      <c r="L17" s="501">
        <v>983</v>
      </c>
      <c r="M17" s="501">
        <v>936.91</v>
      </c>
      <c r="N17" s="500" t="s">
        <v>216</v>
      </c>
      <c r="O17" s="501">
        <v>726705.74</v>
      </c>
      <c r="P17" s="501">
        <v>549</v>
      </c>
      <c r="Q17" s="501">
        <v>46751.5</v>
      </c>
      <c r="R17" s="501">
        <v>78</v>
      </c>
      <c r="S17" s="501">
        <v>71508.92</v>
      </c>
      <c r="T17" s="501">
        <v>221</v>
      </c>
      <c r="U17" s="501">
        <v>903691.07000000007</v>
      </c>
      <c r="V17" s="501">
        <v>100</v>
      </c>
      <c r="W17" s="501">
        <v>35716.28</v>
      </c>
      <c r="X17" s="502">
        <v>35</v>
      </c>
      <c r="Y17" s="500">
        <v>60044.02</v>
      </c>
      <c r="Z17" s="501">
        <v>11007</v>
      </c>
      <c r="AA17" s="501">
        <v>154079.06</v>
      </c>
      <c r="AB17" s="501">
        <v>23335</v>
      </c>
      <c r="AC17" s="503">
        <v>3463507.38</v>
      </c>
    </row>
    <row r="18" spans="1:29" s="486" customFormat="1" ht="13.5" customHeight="1">
      <c r="A18" s="499">
        <v>40664</v>
      </c>
      <c r="B18" s="500">
        <v>7651</v>
      </c>
      <c r="C18" s="501">
        <v>1081995.8599999999</v>
      </c>
      <c r="D18" s="501">
        <v>76</v>
      </c>
      <c r="E18" s="501">
        <v>172380.44</v>
      </c>
      <c r="F18" s="501">
        <v>1059</v>
      </c>
      <c r="G18" s="501">
        <v>150268</v>
      </c>
      <c r="H18" s="501">
        <v>147</v>
      </c>
      <c r="I18" s="501">
        <v>24697.723999999998</v>
      </c>
      <c r="J18" s="501">
        <v>38</v>
      </c>
      <c r="K18" s="501">
        <v>976.47</v>
      </c>
      <c r="L18" s="501">
        <v>956</v>
      </c>
      <c r="M18" s="501">
        <v>929.65</v>
      </c>
      <c r="N18" s="500">
        <v>1534</v>
      </c>
      <c r="O18" s="501">
        <v>681410.91999999993</v>
      </c>
      <c r="P18" s="501">
        <v>531</v>
      </c>
      <c r="Q18" s="501">
        <v>46864.906999999999</v>
      </c>
      <c r="R18" s="501">
        <v>78</v>
      </c>
      <c r="S18" s="501">
        <v>76613.789999999994</v>
      </c>
      <c r="T18" s="501">
        <v>223</v>
      </c>
      <c r="U18" s="501">
        <v>892417.03</v>
      </c>
      <c r="V18" s="501">
        <v>100</v>
      </c>
      <c r="W18" s="501">
        <v>39662.400000000001</v>
      </c>
      <c r="X18" s="502">
        <v>35</v>
      </c>
      <c r="Y18" s="500">
        <v>60148.86</v>
      </c>
      <c r="Z18" s="501">
        <v>10461</v>
      </c>
      <c r="AA18" s="501">
        <v>153287.35107900001</v>
      </c>
      <c r="AB18" s="501">
        <v>22889</v>
      </c>
      <c r="AC18" s="503">
        <v>3381653.4020789997</v>
      </c>
    </row>
    <row r="19" spans="1:29" s="486" customFormat="1" ht="13.5" customHeight="1">
      <c r="A19" s="499">
        <v>40695</v>
      </c>
      <c r="B19" s="500">
        <v>7730</v>
      </c>
      <c r="C19" s="501">
        <v>1086388</v>
      </c>
      <c r="D19" s="501">
        <v>76</v>
      </c>
      <c r="E19" s="501">
        <v>169970</v>
      </c>
      <c r="F19" s="501">
        <v>1072</v>
      </c>
      <c r="G19" s="501">
        <v>151251</v>
      </c>
      <c r="H19" s="501">
        <v>146</v>
      </c>
      <c r="I19" s="501">
        <v>24926</v>
      </c>
      <c r="J19" s="501">
        <v>38</v>
      </c>
      <c r="K19" s="501">
        <v>969</v>
      </c>
      <c r="L19" s="501">
        <v>949</v>
      </c>
      <c r="M19" s="501">
        <v>928</v>
      </c>
      <c r="N19" s="500">
        <v>1572</v>
      </c>
      <c r="O19" s="501">
        <v>637511</v>
      </c>
      <c r="P19" s="501">
        <v>528</v>
      </c>
      <c r="Q19" s="501">
        <v>45627</v>
      </c>
      <c r="R19" s="501">
        <v>77</v>
      </c>
      <c r="S19" s="501">
        <v>76690</v>
      </c>
      <c r="T19" s="501">
        <v>223</v>
      </c>
      <c r="U19" s="501">
        <v>902243</v>
      </c>
      <c r="V19" s="501">
        <v>101</v>
      </c>
      <c r="W19" s="501">
        <v>41687</v>
      </c>
      <c r="X19" s="502">
        <v>36</v>
      </c>
      <c r="Y19" s="500">
        <v>64432</v>
      </c>
      <c r="Z19" s="501">
        <v>10674</v>
      </c>
      <c r="AA19" s="501">
        <v>153885</v>
      </c>
      <c r="AB19" s="501">
        <v>23222</v>
      </c>
      <c r="AC19" s="503">
        <v>3356507</v>
      </c>
    </row>
    <row r="20" spans="1:29" s="486" customFormat="1" ht="13.5" customHeight="1">
      <c r="A20" s="499">
        <v>40725</v>
      </c>
      <c r="B20" s="500">
        <v>7644</v>
      </c>
      <c r="C20" s="501">
        <v>1077097</v>
      </c>
      <c r="D20" s="501">
        <v>77</v>
      </c>
      <c r="E20" s="501">
        <v>163053</v>
      </c>
      <c r="F20" s="501">
        <v>1075</v>
      </c>
      <c r="G20" s="501">
        <v>154319</v>
      </c>
      <c r="H20" s="501">
        <v>149</v>
      </c>
      <c r="I20" s="501">
        <v>24917</v>
      </c>
      <c r="J20" s="501">
        <v>37</v>
      </c>
      <c r="K20" s="501">
        <v>933</v>
      </c>
      <c r="L20" s="501">
        <v>943</v>
      </c>
      <c r="M20" s="501">
        <v>1833</v>
      </c>
      <c r="N20" s="500">
        <v>1592</v>
      </c>
      <c r="O20" s="501">
        <v>695131</v>
      </c>
      <c r="P20" s="501">
        <v>537</v>
      </c>
      <c r="Q20" s="501">
        <v>43439</v>
      </c>
      <c r="R20" s="501">
        <v>77</v>
      </c>
      <c r="S20" s="501">
        <v>70896</v>
      </c>
      <c r="T20" s="501">
        <v>229</v>
      </c>
      <c r="U20" s="501">
        <v>888249</v>
      </c>
      <c r="V20" s="501">
        <v>100</v>
      </c>
      <c r="W20" s="501">
        <v>42725</v>
      </c>
      <c r="X20" s="502">
        <v>36</v>
      </c>
      <c r="Y20" s="500">
        <v>61047</v>
      </c>
      <c r="Z20" s="501">
        <v>10714</v>
      </c>
      <c r="AA20" s="501">
        <v>155146</v>
      </c>
      <c r="AB20" s="501">
        <v>23210</v>
      </c>
      <c r="AC20" s="503">
        <v>3378785</v>
      </c>
    </row>
    <row r="21" spans="1:29" s="486" customFormat="1" ht="13.5" customHeight="1">
      <c r="A21" s="499">
        <v>40756</v>
      </c>
      <c r="B21" s="500">
        <v>7583</v>
      </c>
      <c r="C21" s="501">
        <v>985892.82</v>
      </c>
      <c r="D21" s="501">
        <v>77</v>
      </c>
      <c r="E21" s="501">
        <v>141122.67000000001</v>
      </c>
      <c r="F21" s="501">
        <v>1082</v>
      </c>
      <c r="G21" s="501">
        <v>165787.58403</v>
      </c>
      <c r="H21" s="501">
        <v>150</v>
      </c>
      <c r="I21" s="501">
        <v>25092.193950000001</v>
      </c>
      <c r="J21" s="501">
        <v>36</v>
      </c>
      <c r="K21" s="501">
        <v>848.15</v>
      </c>
      <c r="L21" s="501">
        <v>944</v>
      </c>
      <c r="M21" s="501">
        <v>2506.54</v>
      </c>
      <c r="N21" s="500">
        <v>1592</v>
      </c>
      <c r="O21" s="501">
        <v>657605.40409999993</v>
      </c>
      <c r="P21" s="501">
        <v>544</v>
      </c>
      <c r="Q21" s="501">
        <v>46412.380000000005</v>
      </c>
      <c r="R21" s="501">
        <v>77</v>
      </c>
      <c r="S21" s="501">
        <v>74249.33</v>
      </c>
      <c r="T21" s="501">
        <v>229</v>
      </c>
      <c r="U21" s="501">
        <v>846516</v>
      </c>
      <c r="V21" s="501">
        <v>99</v>
      </c>
      <c r="W21" s="501">
        <v>44148</v>
      </c>
      <c r="X21" s="502">
        <v>36</v>
      </c>
      <c r="Y21" s="500">
        <v>58024</v>
      </c>
      <c r="Z21" s="501">
        <v>10736</v>
      </c>
      <c r="AA21" s="501">
        <v>154629.56200800001</v>
      </c>
      <c r="AB21" s="501">
        <v>23185</v>
      </c>
      <c r="AC21" s="503">
        <v>3202834.6340879998</v>
      </c>
    </row>
    <row r="22" spans="1:29" s="486" customFormat="1" ht="13.5" customHeight="1">
      <c r="A22" s="499">
        <v>40787</v>
      </c>
      <c r="B22" s="500">
        <v>7652</v>
      </c>
      <c r="C22" s="501">
        <v>979164</v>
      </c>
      <c r="D22" s="501">
        <v>77</v>
      </c>
      <c r="E22" s="501">
        <v>140367</v>
      </c>
      <c r="F22" s="501">
        <v>1109</v>
      </c>
      <c r="G22" s="501">
        <v>207621</v>
      </c>
      <c r="H22" s="501">
        <v>150</v>
      </c>
      <c r="I22" s="501">
        <v>25590</v>
      </c>
      <c r="J22" s="501">
        <v>36</v>
      </c>
      <c r="K22" s="501">
        <v>806</v>
      </c>
      <c r="L22" s="501">
        <v>941</v>
      </c>
      <c r="M22" s="501">
        <v>2456</v>
      </c>
      <c r="N22" s="500">
        <v>1638</v>
      </c>
      <c r="O22" s="501">
        <v>618064</v>
      </c>
      <c r="P22" s="501">
        <v>507</v>
      </c>
      <c r="Q22" s="501">
        <v>44803</v>
      </c>
      <c r="R22" s="501">
        <v>77</v>
      </c>
      <c r="S22" s="501">
        <v>87540</v>
      </c>
      <c r="T22" s="501">
        <v>410</v>
      </c>
      <c r="U22" s="501">
        <v>846703</v>
      </c>
      <c r="V22" s="501">
        <v>90</v>
      </c>
      <c r="W22" s="501">
        <v>47169</v>
      </c>
      <c r="X22" s="502">
        <v>34</v>
      </c>
      <c r="Y22" s="500">
        <v>57890</v>
      </c>
      <c r="Z22" s="501">
        <v>10801</v>
      </c>
      <c r="AA22" s="501">
        <v>171105</v>
      </c>
      <c r="AB22" s="501">
        <v>23522</v>
      </c>
      <c r="AC22" s="503">
        <v>3222839</v>
      </c>
    </row>
    <row r="23" spans="1:29" s="486" customFormat="1" ht="13.5" customHeight="1">
      <c r="A23" s="499">
        <v>40817</v>
      </c>
      <c r="B23" s="500">
        <v>7666</v>
      </c>
      <c r="C23" s="501">
        <v>1025530</v>
      </c>
      <c r="D23" s="501">
        <v>77</v>
      </c>
      <c r="E23" s="501">
        <v>153248</v>
      </c>
      <c r="F23" s="501">
        <v>1116</v>
      </c>
      <c r="G23" s="501">
        <v>214926</v>
      </c>
      <c r="H23" s="501">
        <v>147</v>
      </c>
      <c r="I23" s="501">
        <v>25736</v>
      </c>
      <c r="J23" s="501">
        <v>36</v>
      </c>
      <c r="K23" s="501">
        <v>840</v>
      </c>
      <c r="L23" s="501">
        <v>940</v>
      </c>
      <c r="M23" s="501">
        <v>2503</v>
      </c>
      <c r="N23" s="500">
        <v>1662</v>
      </c>
      <c r="O23" s="501">
        <v>667449</v>
      </c>
      <c r="P23" s="501">
        <v>506</v>
      </c>
      <c r="Q23" s="501">
        <v>45555</v>
      </c>
      <c r="R23" s="501">
        <v>78</v>
      </c>
      <c r="S23" s="501">
        <v>88211</v>
      </c>
      <c r="T23" s="501">
        <v>416</v>
      </c>
      <c r="U23" s="501">
        <v>871178</v>
      </c>
      <c r="V23" s="501">
        <v>91</v>
      </c>
      <c r="W23" s="501">
        <v>46566</v>
      </c>
      <c r="X23" s="502">
        <v>35</v>
      </c>
      <c r="Y23" s="500">
        <v>61558</v>
      </c>
      <c r="Z23" s="501">
        <v>10889</v>
      </c>
      <c r="AA23" s="501">
        <v>196096</v>
      </c>
      <c r="AB23" s="501">
        <v>23659</v>
      </c>
      <c r="AC23" s="503">
        <v>3399396</v>
      </c>
    </row>
    <row r="24" spans="1:29" s="486" customFormat="1" ht="13.5" customHeight="1">
      <c r="A24" s="499">
        <v>40858</v>
      </c>
      <c r="B24" s="500">
        <v>7664</v>
      </c>
      <c r="C24" s="501">
        <v>938098</v>
      </c>
      <c r="D24" s="501">
        <v>77</v>
      </c>
      <c r="E24" s="501">
        <v>131885</v>
      </c>
      <c r="F24" s="501">
        <v>1090</v>
      </c>
      <c r="G24" s="501">
        <v>131884</v>
      </c>
      <c r="H24" s="501">
        <v>132</v>
      </c>
      <c r="I24" s="501">
        <v>28963</v>
      </c>
      <c r="J24" s="501">
        <v>34</v>
      </c>
      <c r="K24" s="501">
        <v>794</v>
      </c>
      <c r="L24" s="501">
        <v>920</v>
      </c>
      <c r="M24" s="501">
        <v>2458</v>
      </c>
      <c r="N24" s="500">
        <v>1677</v>
      </c>
      <c r="O24" s="501">
        <v>656241</v>
      </c>
      <c r="P24" s="501">
        <v>505</v>
      </c>
      <c r="Q24" s="501">
        <v>42622</v>
      </c>
      <c r="R24" s="501">
        <v>79</v>
      </c>
      <c r="S24" s="501">
        <v>87390</v>
      </c>
      <c r="T24" s="501">
        <v>466</v>
      </c>
      <c r="U24" s="501">
        <v>821535</v>
      </c>
      <c r="V24" s="501">
        <v>92</v>
      </c>
      <c r="W24" s="501">
        <v>21469</v>
      </c>
      <c r="X24" s="502">
        <v>36</v>
      </c>
      <c r="Y24" s="500">
        <v>58418</v>
      </c>
      <c r="Z24" s="501">
        <v>10929</v>
      </c>
      <c r="AA24" s="501">
        <v>249103</v>
      </c>
      <c r="AB24" s="501">
        <v>23701</v>
      </c>
      <c r="AC24" s="503">
        <v>3200269</v>
      </c>
    </row>
    <row r="25" spans="1:29" s="486" customFormat="1" ht="13.5" customHeight="1">
      <c r="A25" s="499">
        <v>40888</v>
      </c>
      <c r="B25" s="500">
        <v>7897</v>
      </c>
      <c r="C25" s="501">
        <v>917930.39</v>
      </c>
      <c r="D25" s="501">
        <v>77</v>
      </c>
      <c r="E25" s="501">
        <v>122055.89</v>
      </c>
      <c r="F25" s="501">
        <v>1146</v>
      </c>
      <c r="G25" s="501">
        <v>210778.47</v>
      </c>
      <c r="H25" s="501">
        <v>147</v>
      </c>
      <c r="I25" s="501">
        <v>25894.679</v>
      </c>
      <c r="J25" s="501">
        <v>34</v>
      </c>
      <c r="K25" s="501">
        <v>758.34501999999998</v>
      </c>
      <c r="L25" s="501">
        <v>919</v>
      </c>
      <c r="M25" s="501">
        <v>2328.6509000000001</v>
      </c>
      <c r="N25" s="500">
        <v>1712</v>
      </c>
      <c r="O25" s="501">
        <v>600949.26</v>
      </c>
      <c r="P25" s="501">
        <v>512</v>
      </c>
      <c r="Q25" s="501">
        <v>41072.212</v>
      </c>
      <c r="R25" s="501">
        <v>79</v>
      </c>
      <c r="S25" s="501">
        <v>88263.907999999996</v>
      </c>
      <c r="T25" s="501">
        <v>418</v>
      </c>
      <c r="U25" s="501">
        <v>805749.88</v>
      </c>
      <c r="V25" s="501">
        <v>64</v>
      </c>
      <c r="W25" s="501">
        <v>24044.205000000002</v>
      </c>
      <c r="X25" s="502">
        <v>35</v>
      </c>
      <c r="Y25" s="500">
        <v>54987.572999999997</v>
      </c>
      <c r="Z25" s="501">
        <v>11125</v>
      </c>
      <c r="AA25" s="501">
        <v>207985.20094859999</v>
      </c>
      <c r="AB25" s="501">
        <v>24165</v>
      </c>
      <c r="AC25" s="503">
        <v>3102798.7</v>
      </c>
    </row>
    <row r="26" spans="1:29" s="486" customFormat="1" ht="13.5" customHeight="1">
      <c r="A26" s="499">
        <v>40919</v>
      </c>
      <c r="B26" s="500">
        <v>7929</v>
      </c>
      <c r="C26" s="501">
        <v>1043130</v>
      </c>
      <c r="D26" s="501">
        <v>77</v>
      </c>
      <c r="E26" s="501">
        <v>142278</v>
      </c>
      <c r="F26" s="501">
        <v>1148</v>
      </c>
      <c r="G26" s="501">
        <v>228175</v>
      </c>
      <c r="H26" s="501">
        <v>149</v>
      </c>
      <c r="I26" s="501">
        <v>25980</v>
      </c>
      <c r="J26" s="501">
        <v>34</v>
      </c>
      <c r="K26" s="501">
        <v>780</v>
      </c>
      <c r="L26" s="501">
        <v>893</v>
      </c>
      <c r="M26" s="501">
        <v>2474</v>
      </c>
      <c r="N26" s="500">
        <v>1745</v>
      </c>
      <c r="O26" s="501">
        <v>637727</v>
      </c>
      <c r="P26" s="501">
        <v>503</v>
      </c>
      <c r="Q26" s="501">
        <v>42752</v>
      </c>
      <c r="R26" s="501">
        <v>78</v>
      </c>
      <c r="S26" s="501">
        <v>88177</v>
      </c>
      <c r="T26" s="501">
        <v>419</v>
      </c>
      <c r="U26" s="501">
        <v>867340</v>
      </c>
      <c r="V26" s="501">
        <v>91</v>
      </c>
      <c r="W26" s="501">
        <v>70725</v>
      </c>
      <c r="X26" s="502">
        <v>35</v>
      </c>
      <c r="Y26" s="500">
        <v>60318</v>
      </c>
      <c r="Z26" s="501">
        <v>10895</v>
      </c>
      <c r="AA26" s="501">
        <v>217520</v>
      </c>
      <c r="AB26" s="501">
        <v>23996</v>
      </c>
      <c r="AC26" s="503">
        <v>3427376</v>
      </c>
    </row>
    <row r="27" spans="1:29" s="486" customFormat="1" ht="13.5" customHeight="1">
      <c r="A27" s="499">
        <v>40951</v>
      </c>
      <c r="B27" s="500">
        <v>8094</v>
      </c>
      <c r="C27" s="501">
        <v>1115648.01</v>
      </c>
      <c r="D27" s="501">
        <v>77</v>
      </c>
      <c r="E27" s="501">
        <v>146025.1</v>
      </c>
      <c r="F27" s="501">
        <v>1140</v>
      </c>
      <c r="G27" s="501">
        <v>225981.72</v>
      </c>
      <c r="H27" s="501">
        <v>149</v>
      </c>
      <c r="I27" s="501">
        <v>26398.31</v>
      </c>
      <c r="J27" s="501">
        <v>34</v>
      </c>
      <c r="K27" s="501">
        <v>821.24</v>
      </c>
      <c r="L27" s="501">
        <v>878</v>
      </c>
      <c r="M27" s="501">
        <v>2527.36</v>
      </c>
      <c r="N27" s="500">
        <v>1770</v>
      </c>
      <c r="O27" s="501">
        <v>648628.21</v>
      </c>
      <c r="P27" s="501">
        <v>512</v>
      </c>
      <c r="Q27" s="501">
        <v>45557.94</v>
      </c>
      <c r="R27" s="501">
        <v>78</v>
      </c>
      <c r="S27" s="501">
        <v>90406.69</v>
      </c>
      <c r="T27" s="501">
        <v>418</v>
      </c>
      <c r="U27" s="501">
        <v>887492.96</v>
      </c>
      <c r="V27" s="501">
        <v>92</v>
      </c>
      <c r="W27" s="501">
        <v>30902.26</v>
      </c>
      <c r="X27" s="502">
        <v>35</v>
      </c>
      <c r="Y27" s="500">
        <v>60936.800000000003</v>
      </c>
      <c r="Z27" s="501">
        <v>10891</v>
      </c>
      <c r="AA27" s="501">
        <v>220316.15</v>
      </c>
      <c r="AB27" s="501">
        <v>24168</v>
      </c>
      <c r="AC27" s="503">
        <v>3501642.75</v>
      </c>
    </row>
    <row r="28" spans="1:29" s="486" customFormat="1" ht="13.5" customHeight="1">
      <c r="A28" s="499">
        <v>40979</v>
      </c>
      <c r="B28" s="500">
        <v>7963</v>
      </c>
      <c r="C28" s="501">
        <v>1107399</v>
      </c>
      <c r="D28" s="501">
        <v>77</v>
      </c>
      <c r="E28" s="501">
        <v>143370</v>
      </c>
      <c r="F28" s="501">
        <v>1145</v>
      </c>
      <c r="G28" s="501">
        <v>231841</v>
      </c>
      <c r="H28" s="501">
        <v>150</v>
      </c>
      <c r="I28" s="501">
        <v>35041</v>
      </c>
      <c r="J28" s="501">
        <v>34</v>
      </c>
      <c r="K28" s="501">
        <v>790</v>
      </c>
      <c r="L28" s="501">
        <v>591</v>
      </c>
      <c r="M28" s="501">
        <v>2624</v>
      </c>
      <c r="N28" s="500">
        <v>1856</v>
      </c>
      <c r="O28" s="501">
        <v>587249</v>
      </c>
      <c r="P28" s="501">
        <v>518</v>
      </c>
      <c r="Q28" s="501">
        <v>48200</v>
      </c>
      <c r="R28" s="501">
        <v>78</v>
      </c>
      <c r="S28" s="501">
        <v>93661</v>
      </c>
      <c r="T28" s="501">
        <v>418</v>
      </c>
      <c r="U28" s="501">
        <v>916598</v>
      </c>
      <c r="V28" s="501">
        <v>92</v>
      </c>
      <c r="W28" s="501">
        <v>49777</v>
      </c>
      <c r="X28" s="502">
        <v>36</v>
      </c>
      <c r="Y28" s="500">
        <v>64409</v>
      </c>
      <c r="Z28" s="501">
        <v>10876</v>
      </c>
      <c r="AA28" s="501">
        <v>226776</v>
      </c>
      <c r="AB28" s="501">
        <v>23834</v>
      </c>
      <c r="AC28" s="503">
        <v>3507735</v>
      </c>
    </row>
    <row r="29" spans="1:29" s="486" customFormat="1" ht="13.5" customHeight="1">
      <c r="A29" s="499">
        <v>41011</v>
      </c>
      <c r="B29" s="500">
        <v>7994</v>
      </c>
      <c r="C29" s="501">
        <v>1093955</v>
      </c>
      <c r="D29" s="501">
        <v>77</v>
      </c>
      <c r="E29" s="501">
        <v>142194</v>
      </c>
      <c r="F29" s="501">
        <v>1153</v>
      </c>
      <c r="G29" s="501">
        <v>230254</v>
      </c>
      <c r="H29" s="501">
        <v>150</v>
      </c>
      <c r="I29" s="501">
        <v>59307.4</v>
      </c>
      <c r="J29" s="501">
        <v>33</v>
      </c>
      <c r="K29" s="501">
        <v>798.54</v>
      </c>
      <c r="L29" s="501">
        <v>583</v>
      </c>
      <c r="M29" s="501">
        <v>2842.72</v>
      </c>
      <c r="N29" s="501">
        <v>1891</v>
      </c>
      <c r="O29" s="501">
        <v>663614</v>
      </c>
      <c r="P29" s="501">
        <v>521</v>
      </c>
      <c r="Q29" s="501">
        <v>44606</v>
      </c>
      <c r="R29" s="501">
        <v>78</v>
      </c>
      <c r="S29" s="501">
        <v>101275</v>
      </c>
      <c r="T29" s="501">
        <v>418</v>
      </c>
      <c r="U29" s="501">
        <v>924051</v>
      </c>
      <c r="V29" s="501">
        <v>90</v>
      </c>
      <c r="W29" s="501">
        <v>51265.2</v>
      </c>
      <c r="X29" s="504">
        <v>36</v>
      </c>
      <c r="Y29" s="501">
        <v>67023.600000000006</v>
      </c>
      <c r="Z29" s="501">
        <v>9615</v>
      </c>
      <c r="AA29" s="501">
        <v>230454.38999999998</v>
      </c>
      <c r="AB29" s="501">
        <v>22639</v>
      </c>
      <c r="AC29" s="503">
        <v>3611641</v>
      </c>
    </row>
    <row r="30" spans="1:29" s="486" customFormat="1" ht="13.5" customHeight="1">
      <c r="A30" s="499">
        <v>41041</v>
      </c>
      <c r="B30" s="500">
        <v>7946</v>
      </c>
      <c r="C30" s="501">
        <v>1040547.3</v>
      </c>
      <c r="D30" s="501">
        <v>78</v>
      </c>
      <c r="E30" s="501">
        <v>131238.15</v>
      </c>
      <c r="F30" s="501">
        <v>1165</v>
      </c>
      <c r="G30" s="501">
        <v>217776.52</v>
      </c>
      <c r="H30" s="501">
        <v>152</v>
      </c>
      <c r="I30" s="501">
        <v>57314.87</v>
      </c>
      <c r="J30" s="501">
        <v>33</v>
      </c>
      <c r="K30" s="501">
        <v>788.21</v>
      </c>
      <c r="L30" s="501">
        <v>593</v>
      </c>
      <c r="M30" s="501">
        <v>2791.81</v>
      </c>
      <c r="N30" s="501">
        <v>1919</v>
      </c>
      <c r="O30" s="501">
        <v>660879.84</v>
      </c>
      <c r="P30" s="501">
        <v>521</v>
      </c>
      <c r="Q30" s="501">
        <v>36583.949999999997</v>
      </c>
      <c r="R30" s="501">
        <v>78</v>
      </c>
      <c r="S30" s="501">
        <v>107299.5</v>
      </c>
      <c r="T30" s="501">
        <v>418</v>
      </c>
      <c r="U30" s="501">
        <v>891349.08</v>
      </c>
      <c r="V30" s="501">
        <v>82</v>
      </c>
      <c r="W30" s="501">
        <v>52114.51</v>
      </c>
      <c r="X30" s="504">
        <v>36</v>
      </c>
      <c r="Y30" s="501">
        <v>62730.79</v>
      </c>
      <c r="Z30" s="501">
        <v>9396</v>
      </c>
      <c r="AA30" s="501">
        <v>227580.57</v>
      </c>
      <c r="AB30" s="501">
        <v>22417</v>
      </c>
      <c r="AC30" s="503">
        <v>3488995.13</v>
      </c>
    </row>
    <row r="31" spans="1:29" s="486" customFormat="1" ht="13.5" customHeight="1">
      <c r="A31" s="499">
        <v>41072</v>
      </c>
      <c r="B31" s="500">
        <v>7921</v>
      </c>
      <c r="C31" s="501">
        <v>1090358.52</v>
      </c>
      <c r="D31" s="501">
        <v>78</v>
      </c>
      <c r="E31" s="501">
        <v>140840.32000000001</v>
      </c>
      <c r="F31" s="501">
        <v>1176</v>
      </c>
      <c r="G31" s="501">
        <v>222319.94</v>
      </c>
      <c r="H31" s="501">
        <v>155</v>
      </c>
      <c r="I31" s="501">
        <v>57378.93</v>
      </c>
      <c r="J31" s="501">
        <v>33</v>
      </c>
      <c r="K31" s="501">
        <v>858.97</v>
      </c>
      <c r="L31" s="501">
        <v>590</v>
      </c>
      <c r="M31" s="501">
        <v>3448.04</v>
      </c>
      <c r="N31" s="501">
        <v>1960</v>
      </c>
      <c r="O31" s="501">
        <v>657511.24</v>
      </c>
      <c r="P31" s="501">
        <v>522</v>
      </c>
      <c r="Q31" s="501">
        <v>39873.339999999997</v>
      </c>
      <c r="R31" s="501">
        <v>78</v>
      </c>
      <c r="S31" s="501">
        <v>100881.53</v>
      </c>
      <c r="T31" s="501">
        <v>420</v>
      </c>
      <c r="U31" s="501">
        <v>928344.03</v>
      </c>
      <c r="V31" s="501">
        <v>81</v>
      </c>
      <c r="W31" s="501">
        <v>53868.25</v>
      </c>
      <c r="X31" s="504">
        <v>36</v>
      </c>
      <c r="Y31" s="501">
        <v>67156.87</v>
      </c>
      <c r="Z31" s="501">
        <v>9152</v>
      </c>
      <c r="AA31" s="501">
        <v>233885.99</v>
      </c>
      <c r="AB31" s="501">
        <v>22202</v>
      </c>
      <c r="AC31" s="503">
        <v>3596725.97</v>
      </c>
    </row>
    <row r="32" spans="1:29" s="486" customFormat="1" ht="13.5" customHeight="1">
      <c r="A32" s="499">
        <v>41102</v>
      </c>
      <c r="B32" s="500">
        <v>7907</v>
      </c>
      <c r="C32" s="501">
        <v>1096492.22</v>
      </c>
      <c r="D32" s="501">
        <v>78</v>
      </c>
      <c r="E32" s="501">
        <v>140433.97</v>
      </c>
      <c r="F32" s="501">
        <v>1183</v>
      </c>
      <c r="G32" s="501">
        <v>220617.82</v>
      </c>
      <c r="H32" s="501">
        <v>159</v>
      </c>
      <c r="I32" s="501">
        <v>58094.21</v>
      </c>
      <c r="J32" s="501">
        <v>33</v>
      </c>
      <c r="K32" s="501">
        <v>876.47</v>
      </c>
      <c r="L32" s="501">
        <v>593</v>
      </c>
      <c r="M32" s="501">
        <v>2743.65</v>
      </c>
      <c r="N32" s="501">
        <v>1953</v>
      </c>
      <c r="O32" s="501">
        <v>701043.31</v>
      </c>
      <c r="P32" s="501">
        <v>528</v>
      </c>
      <c r="Q32" s="501">
        <v>40122.589999999997</v>
      </c>
      <c r="R32" s="501">
        <v>78</v>
      </c>
      <c r="S32" s="501">
        <v>104789.45</v>
      </c>
      <c r="T32" s="501">
        <v>420</v>
      </c>
      <c r="U32" s="501">
        <v>922484.94</v>
      </c>
      <c r="V32" s="501">
        <v>80</v>
      </c>
      <c r="W32" s="501">
        <v>54895.97</v>
      </c>
      <c r="X32" s="504">
        <v>36</v>
      </c>
      <c r="Y32" s="501">
        <v>67308.95</v>
      </c>
      <c r="Z32" s="501">
        <v>9176</v>
      </c>
      <c r="AA32" s="501">
        <v>302378.48</v>
      </c>
      <c r="AB32" s="501">
        <v>22197</v>
      </c>
      <c r="AC32" s="503">
        <v>3644973.09</v>
      </c>
    </row>
    <row r="33" spans="1:29" s="486" customFormat="1" ht="13.5" customHeight="1">
      <c r="A33" s="499">
        <v>41133</v>
      </c>
      <c r="B33" s="500">
        <v>7894</v>
      </c>
      <c r="C33" s="501">
        <v>1113894</v>
      </c>
      <c r="D33" s="501">
        <v>78</v>
      </c>
      <c r="E33" s="501">
        <v>139050</v>
      </c>
      <c r="F33" s="501">
        <v>1186</v>
      </c>
      <c r="G33" s="501">
        <v>226809</v>
      </c>
      <c r="H33" s="501">
        <v>157</v>
      </c>
      <c r="I33" s="501">
        <v>58711</v>
      </c>
      <c r="J33" s="501">
        <v>33</v>
      </c>
      <c r="K33" s="501">
        <v>888</v>
      </c>
      <c r="L33" s="501">
        <v>591</v>
      </c>
      <c r="M33" s="501">
        <v>2789</v>
      </c>
      <c r="N33" s="501">
        <v>1916</v>
      </c>
      <c r="O33" s="501">
        <v>694882</v>
      </c>
      <c r="P33" s="501">
        <v>521</v>
      </c>
      <c r="Q33" s="501">
        <v>45933</v>
      </c>
      <c r="R33" s="501">
        <v>78</v>
      </c>
      <c r="S33" s="501">
        <v>109427</v>
      </c>
      <c r="T33" s="501">
        <v>421</v>
      </c>
      <c r="U33" s="501">
        <v>920203</v>
      </c>
      <c r="V33" s="501">
        <v>89</v>
      </c>
      <c r="W33" s="501">
        <v>55516</v>
      </c>
      <c r="X33" s="504">
        <v>36</v>
      </c>
      <c r="Y33" s="501">
        <v>66337</v>
      </c>
      <c r="Z33" s="501">
        <v>8406</v>
      </c>
      <c r="AA33" s="501">
        <v>238401</v>
      </c>
      <c r="AB33" s="501">
        <v>21406</v>
      </c>
      <c r="AC33" s="503">
        <v>3672840</v>
      </c>
    </row>
    <row r="34" spans="1:29" s="486" customFormat="1" ht="13.5" customHeight="1">
      <c r="A34" s="499">
        <v>41164</v>
      </c>
      <c r="B34" s="500">
        <v>7943</v>
      </c>
      <c r="C34" s="501">
        <v>1219162.97</v>
      </c>
      <c r="D34" s="501">
        <v>78</v>
      </c>
      <c r="E34" s="501">
        <v>152589.73000000001</v>
      </c>
      <c r="F34" s="501">
        <v>1191</v>
      </c>
      <c r="G34" s="501">
        <v>235691.66</v>
      </c>
      <c r="H34" s="501">
        <v>158</v>
      </c>
      <c r="I34" s="501">
        <v>59604.91</v>
      </c>
      <c r="J34" s="501">
        <v>33</v>
      </c>
      <c r="K34" s="501">
        <v>1003.1</v>
      </c>
      <c r="L34" s="501">
        <v>597</v>
      </c>
      <c r="M34" s="501">
        <v>2954</v>
      </c>
      <c r="N34" s="501">
        <v>1875</v>
      </c>
      <c r="O34" s="501">
        <v>678532.78</v>
      </c>
      <c r="P34" s="501">
        <v>511</v>
      </c>
      <c r="Q34" s="501">
        <v>49025</v>
      </c>
      <c r="R34" s="501">
        <v>78</v>
      </c>
      <c r="S34" s="501">
        <v>115280.36</v>
      </c>
      <c r="T34" s="501">
        <v>428</v>
      </c>
      <c r="U34" s="501">
        <v>964511.91</v>
      </c>
      <c r="V34" s="501">
        <v>89</v>
      </c>
      <c r="W34" s="501">
        <v>56314.04</v>
      </c>
      <c r="X34" s="504">
        <v>35</v>
      </c>
      <c r="Y34" s="501">
        <v>68730.039999999994</v>
      </c>
      <c r="Z34" s="501">
        <v>7697</v>
      </c>
      <c r="AA34" s="501">
        <v>242863.37</v>
      </c>
      <c r="AB34" s="501">
        <v>21473</v>
      </c>
      <c r="AC34" s="503">
        <v>3851453.9999999902</v>
      </c>
    </row>
    <row r="35" spans="1:29" s="486" customFormat="1" ht="13.5" customHeight="1">
      <c r="A35" s="499">
        <v>41194</v>
      </c>
      <c r="B35" s="500">
        <v>8045</v>
      </c>
      <c r="C35" s="501">
        <v>1221900</v>
      </c>
      <c r="D35" s="501">
        <v>78</v>
      </c>
      <c r="E35" s="501">
        <v>151411</v>
      </c>
      <c r="F35" s="501">
        <v>1191</v>
      </c>
      <c r="G35" s="501">
        <v>236123</v>
      </c>
      <c r="H35" s="501">
        <v>158</v>
      </c>
      <c r="I35" s="501">
        <v>58907</v>
      </c>
      <c r="J35" s="501">
        <v>33</v>
      </c>
      <c r="K35" s="501">
        <v>980</v>
      </c>
      <c r="L35" s="501">
        <v>594</v>
      </c>
      <c r="M35" s="501">
        <v>3052</v>
      </c>
      <c r="N35" s="501">
        <v>1927</v>
      </c>
      <c r="O35" s="501">
        <v>709818</v>
      </c>
      <c r="P35" s="501">
        <v>510</v>
      </c>
      <c r="Q35" s="501">
        <v>47599</v>
      </c>
      <c r="R35" s="501">
        <v>80</v>
      </c>
      <c r="S35" s="501">
        <v>119752</v>
      </c>
      <c r="T35" s="501">
        <v>428</v>
      </c>
      <c r="U35" s="501">
        <v>954138</v>
      </c>
      <c r="V35" s="501">
        <v>88</v>
      </c>
      <c r="W35" s="501">
        <v>57174</v>
      </c>
      <c r="X35" s="504">
        <v>35</v>
      </c>
      <c r="Y35" s="501">
        <v>70633</v>
      </c>
      <c r="Z35" s="501">
        <v>8585</v>
      </c>
      <c r="AA35" s="501">
        <v>248907</v>
      </c>
      <c r="AB35" s="501">
        <v>21752</v>
      </c>
      <c r="AC35" s="503">
        <v>3880394</v>
      </c>
    </row>
    <row r="36" spans="1:29" s="486" customFormat="1" ht="13.5" customHeight="1">
      <c r="A36" s="499">
        <v>41225</v>
      </c>
      <c r="B36" s="500">
        <v>8145</v>
      </c>
      <c r="C36" s="501">
        <v>1289611.69</v>
      </c>
      <c r="D36" s="501">
        <v>78</v>
      </c>
      <c r="E36" s="501">
        <v>158967.1</v>
      </c>
      <c r="F36" s="501">
        <v>1198</v>
      </c>
      <c r="G36" s="501">
        <v>245170.15</v>
      </c>
      <c r="H36" s="501">
        <v>156</v>
      </c>
      <c r="I36" s="501">
        <v>54449.05</v>
      </c>
      <c r="J36" s="501">
        <v>33</v>
      </c>
      <c r="K36" s="501">
        <v>1033.02</v>
      </c>
      <c r="L36" s="501">
        <v>551</v>
      </c>
      <c r="M36" s="501">
        <v>3090.12</v>
      </c>
      <c r="N36" s="501">
        <v>1887</v>
      </c>
      <c r="O36" s="501">
        <v>695631.7</v>
      </c>
      <c r="P36" s="501">
        <v>515</v>
      </c>
      <c r="Q36" s="501">
        <v>48172.65</v>
      </c>
      <c r="R36" s="501">
        <v>80</v>
      </c>
      <c r="S36" s="501">
        <v>108930.23</v>
      </c>
      <c r="T36" s="501">
        <v>431</v>
      </c>
      <c r="U36" s="501">
        <v>980425.94</v>
      </c>
      <c r="V36" s="501">
        <v>77</v>
      </c>
      <c r="W36" s="501">
        <v>64327.11</v>
      </c>
      <c r="X36" s="504">
        <v>33</v>
      </c>
      <c r="Y36" s="501">
        <v>72418.2</v>
      </c>
      <c r="Z36" s="501">
        <v>8505</v>
      </c>
      <c r="AA36" s="501">
        <v>253668.47</v>
      </c>
      <c r="AB36" s="501">
        <v>21689</v>
      </c>
      <c r="AC36" s="503">
        <v>3975895.43</v>
      </c>
    </row>
    <row r="37" spans="1:29" s="486" customFormat="1" ht="13.5" customHeight="1">
      <c r="A37" s="499">
        <v>41255</v>
      </c>
      <c r="B37" s="500">
        <v>8092</v>
      </c>
      <c r="C37" s="501">
        <v>1335188.56</v>
      </c>
      <c r="D37" s="501">
        <v>78</v>
      </c>
      <c r="E37" s="501">
        <v>162615.38</v>
      </c>
      <c r="F37" s="501">
        <v>1211</v>
      </c>
      <c r="G37" s="501">
        <v>253175.42</v>
      </c>
      <c r="H37" s="501">
        <v>159</v>
      </c>
      <c r="I37" s="501">
        <v>54351.83</v>
      </c>
      <c r="J37" s="501">
        <v>33</v>
      </c>
      <c r="K37" s="501">
        <v>1058.06</v>
      </c>
      <c r="L37" s="501">
        <v>562</v>
      </c>
      <c r="M37" s="501">
        <v>8347.3700000000008</v>
      </c>
      <c r="N37" s="500">
        <v>1904</v>
      </c>
      <c r="O37" s="501">
        <v>693233.82</v>
      </c>
      <c r="P37" s="501">
        <v>525</v>
      </c>
      <c r="Q37" s="501">
        <v>49979.45</v>
      </c>
      <c r="R37" s="501">
        <v>80</v>
      </c>
      <c r="S37" s="501">
        <v>113411.28</v>
      </c>
      <c r="T37" s="501">
        <v>435</v>
      </c>
      <c r="U37" s="501">
        <v>994668.5</v>
      </c>
      <c r="V37" s="501">
        <v>84</v>
      </c>
      <c r="W37" s="501">
        <v>59152.68</v>
      </c>
      <c r="X37" s="502">
        <v>33</v>
      </c>
      <c r="Y37" s="500">
        <v>71543.88</v>
      </c>
      <c r="Z37" s="501">
        <v>8603</v>
      </c>
      <c r="AA37" s="501">
        <v>256861.1</v>
      </c>
      <c r="AB37" s="501">
        <v>21799</v>
      </c>
      <c r="AC37" s="503">
        <v>4053587.33</v>
      </c>
    </row>
    <row r="38" spans="1:29" s="486" customFormat="1" ht="13.5" customHeight="1">
      <c r="A38" s="499">
        <v>41286</v>
      </c>
      <c r="B38" s="500">
        <v>7992</v>
      </c>
      <c r="C38" s="501">
        <v>1370866.17</v>
      </c>
      <c r="D38" s="501">
        <v>78</v>
      </c>
      <c r="E38" s="501">
        <v>168568.76</v>
      </c>
      <c r="F38" s="501">
        <v>1206</v>
      </c>
      <c r="G38" s="501">
        <v>250877.14</v>
      </c>
      <c r="H38" s="501">
        <v>161</v>
      </c>
      <c r="I38" s="501">
        <v>54573.74</v>
      </c>
      <c r="J38" s="501">
        <v>33</v>
      </c>
      <c r="K38" s="501">
        <v>1093.21</v>
      </c>
      <c r="L38" s="501">
        <v>560</v>
      </c>
      <c r="M38" s="501">
        <v>8254.9</v>
      </c>
      <c r="N38" s="501">
        <v>1777</v>
      </c>
      <c r="O38" s="501">
        <v>719311.84</v>
      </c>
      <c r="P38" s="501">
        <v>530</v>
      </c>
      <c r="Q38" s="501">
        <v>50384.59</v>
      </c>
      <c r="R38" s="501">
        <v>82</v>
      </c>
      <c r="S38" s="501">
        <v>111325.68</v>
      </c>
      <c r="T38" s="501">
        <v>434</v>
      </c>
      <c r="U38" s="501">
        <v>1000164.73</v>
      </c>
      <c r="V38" s="501">
        <v>86</v>
      </c>
      <c r="W38" s="501">
        <v>60399.71</v>
      </c>
      <c r="X38" s="504">
        <v>33</v>
      </c>
      <c r="Y38" s="501">
        <v>74701.740000000005</v>
      </c>
      <c r="Z38" s="501">
        <v>8647</v>
      </c>
      <c r="AA38" s="501">
        <v>269071.92</v>
      </c>
      <c r="AB38" s="501">
        <v>21619</v>
      </c>
      <c r="AC38" s="503">
        <v>4139594.13</v>
      </c>
    </row>
    <row r="39" spans="1:29" s="486" customFormat="1" ht="13.5" customHeight="1">
      <c r="A39" s="499">
        <v>41317</v>
      </c>
      <c r="B39" s="500">
        <v>8068</v>
      </c>
      <c r="C39" s="501">
        <v>1332496.29</v>
      </c>
      <c r="D39" s="501">
        <v>78</v>
      </c>
      <c r="E39" s="501">
        <v>158020.6</v>
      </c>
      <c r="F39" s="501">
        <v>1190</v>
      </c>
      <c r="G39" s="501">
        <v>236334.02</v>
      </c>
      <c r="H39" s="501">
        <v>160</v>
      </c>
      <c r="I39" s="501">
        <v>54362.36</v>
      </c>
      <c r="J39" s="501">
        <v>32</v>
      </c>
      <c r="K39" s="501">
        <v>995.04</v>
      </c>
      <c r="L39" s="501">
        <v>454</v>
      </c>
      <c r="M39" s="501">
        <v>7509.72</v>
      </c>
      <c r="N39" s="501">
        <v>1744</v>
      </c>
      <c r="O39" s="501">
        <v>692674.29</v>
      </c>
      <c r="P39" s="501">
        <v>513</v>
      </c>
      <c r="Q39" s="501">
        <v>50557.32</v>
      </c>
      <c r="R39" s="501">
        <v>81</v>
      </c>
      <c r="S39" s="501">
        <v>111725.2</v>
      </c>
      <c r="T39" s="501">
        <v>437</v>
      </c>
      <c r="U39" s="501">
        <v>956678.57</v>
      </c>
      <c r="V39" s="501">
        <v>85</v>
      </c>
      <c r="W39" s="501">
        <v>60827.58</v>
      </c>
      <c r="X39" s="504">
        <v>33</v>
      </c>
      <c r="Y39" s="501">
        <v>71360.47</v>
      </c>
      <c r="Z39" s="501">
        <v>8548</v>
      </c>
      <c r="AA39" s="501">
        <v>265758.59000000003</v>
      </c>
      <c r="AB39" s="501">
        <v>21423</v>
      </c>
      <c r="AC39" s="503">
        <v>3999300.05</v>
      </c>
    </row>
    <row r="40" spans="1:29" s="486" customFormat="1" ht="13.5" customHeight="1">
      <c r="A40" s="499">
        <v>41345</v>
      </c>
      <c r="B40" s="500">
        <v>8129</v>
      </c>
      <c r="C40" s="501">
        <v>1336557</v>
      </c>
      <c r="D40" s="501">
        <v>78</v>
      </c>
      <c r="E40" s="501">
        <v>157159</v>
      </c>
      <c r="F40" s="501">
        <v>1178</v>
      </c>
      <c r="G40" s="501">
        <v>240731</v>
      </c>
      <c r="H40" s="501">
        <v>160</v>
      </c>
      <c r="I40" s="501">
        <v>54144</v>
      </c>
      <c r="J40" s="501">
        <v>30</v>
      </c>
      <c r="K40" s="501">
        <v>939</v>
      </c>
      <c r="L40" s="501">
        <v>450</v>
      </c>
      <c r="M40" s="501">
        <v>7752</v>
      </c>
      <c r="N40" s="501">
        <v>1774</v>
      </c>
      <c r="O40" s="501">
        <v>650963</v>
      </c>
      <c r="P40" s="501">
        <v>498</v>
      </c>
      <c r="Q40" s="501">
        <v>50197</v>
      </c>
      <c r="R40" s="501">
        <v>81</v>
      </c>
      <c r="S40" s="501">
        <v>128858</v>
      </c>
      <c r="T40" s="501">
        <v>437</v>
      </c>
      <c r="U40" s="501">
        <v>957172</v>
      </c>
      <c r="V40" s="501">
        <v>83</v>
      </c>
      <c r="W40" s="501">
        <v>61789</v>
      </c>
      <c r="X40" s="504">
        <v>33</v>
      </c>
      <c r="Y40" s="501">
        <v>75304</v>
      </c>
      <c r="Z40" s="501">
        <v>8421</v>
      </c>
      <c r="AA40" s="501">
        <v>264254</v>
      </c>
      <c r="AB40" s="501">
        <v>21352</v>
      </c>
      <c r="AC40" s="503">
        <v>3985819</v>
      </c>
    </row>
    <row r="41" spans="1:29" s="486" customFormat="1" ht="13.5" customHeight="1">
      <c r="A41" s="499">
        <v>41365</v>
      </c>
      <c r="B41" s="500">
        <v>8191</v>
      </c>
      <c r="C41" s="501">
        <v>1391619</v>
      </c>
      <c r="D41" s="501">
        <v>78</v>
      </c>
      <c r="E41" s="501">
        <v>164579</v>
      </c>
      <c r="F41" s="501">
        <v>1180</v>
      </c>
      <c r="G41" s="501">
        <v>249790</v>
      </c>
      <c r="H41" s="501">
        <v>160</v>
      </c>
      <c r="I41" s="501">
        <v>54347</v>
      </c>
      <c r="J41" s="501">
        <v>31</v>
      </c>
      <c r="K41" s="501">
        <v>1026</v>
      </c>
      <c r="L41" s="501">
        <v>447</v>
      </c>
      <c r="M41" s="501">
        <v>8273</v>
      </c>
      <c r="N41" s="501">
        <v>1862</v>
      </c>
      <c r="O41" s="501">
        <v>733118</v>
      </c>
      <c r="P41" s="501">
        <v>503</v>
      </c>
      <c r="Q41" s="501">
        <v>52726</v>
      </c>
      <c r="R41" s="501">
        <v>80</v>
      </c>
      <c r="S41" s="501">
        <v>128698</v>
      </c>
      <c r="T41" s="501">
        <v>437</v>
      </c>
      <c r="U41" s="501">
        <v>983951</v>
      </c>
      <c r="V41" s="501">
        <v>82</v>
      </c>
      <c r="W41" s="501">
        <v>62540</v>
      </c>
      <c r="X41" s="504">
        <v>33</v>
      </c>
      <c r="Y41" s="501">
        <v>79056</v>
      </c>
      <c r="Z41" s="501">
        <v>8410</v>
      </c>
      <c r="AA41" s="501">
        <v>274184</v>
      </c>
      <c r="AB41" s="501">
        <v>21494</v>
      </c>
      <c r="AC41" s="503">
        <v>4183907</v>
      </c>
    </row>
    <row r="42" spans="1:29" s="486" customFormat="1" ht="13.5" customHeight="1">
      <c r="A42" s="499">
        <v>41395</v>
      </c>
      <c r="B42" s="500">
        <v>8224</v>
      </c>
      <c r="C42" s="501">
        <v>1438979.78</v>
      </c>
      <c r="D42" s="501">
        <v>78</v>
      </c>
      <c r="E42" s="501">
        <v>167053.31</v>
      </c>
      <c r="F42" s="501">
        <v>1221</v>
      </c>
      <c r="G42" s="501">
        <v>257192.71</v>
      </c>
      <c r="H42" s="501">
        <v>160</v>
      </c>
      <c r="I42" s="501">
        <v>50965.59</v>
      </c>
      <c r="J42" s="501">
        <v>31</v>
      </c>
      <c r="K42" s="501">
        <v>1046.69</v>
      </c>
      <c r="L42" s="501">
        <v>317</v>
      </c>
      <c r="M42" s="501">
        <v>800.26</v>
      </c>
      <c r="N42" s="501">
        <v>1740</v>
      </c>
      <c r="O42" s="501">
        <v>742475.45</v>
      </c>
      <c r="P42" s="501">
        <v>449</v>
      </c>
      <c r="Q42" s="501">
        <v>53256.57</v>
      </c>
      <c r="R42" s="501">
        <v>79</v>
      </c>
      <c r="S42" s="501">
        <v>124381.59</v>
      </c>
      <c r="T42" s="501">
        <v>437</v>
      </c>
      <c r="U42" s="501">
        <v>978673.91</v>
      </c>
      <c r="V42" s="501">
        <v>84</v>
      </c>
      <c r="W42" s="501">
        <v>63969.19</v>
      </c>
      <c r="X42" s="504">
        <v>33</v>
      </c>
      <c r="Y42" s="501">
        <v>79013.7</v>
      </c>
      <c r="Z42" s="501">
        <v>7758</v>
      </c>
      <c r="AA42" s="501">
        <v>277123.99000000022</v>
      </c>
      <c r="AB42" s="501">
        <v>20611</v>
      </c>
      <c r="AC42" s="503">
        <v>4234932.74</v>
      </c>
    </row>
    <row r="43" spans="1:29" s="486" customFormat="1" ht="13.5" customHeight="1">
      <c r="A43" s="499">
        <v>41426</v>
      </c>
      <c r="B43" s="500">
        <v>8237</v>
      </c>
      <c r="C43" s="501">
        <v>1349184</v>
      </c>
      <c r="D43" s="501">
        <v>78</v>
      </c>
      <c r="E43" s="501">
        <v>159512</v>
      </c>
      <c r="F43" s="501">
        <v>1224</v>
      </c>
      <c r="G43" s="501">
        <v>253414</v>
      </c>
      <c r="H43" s="501">
        <v>163</v>
      </c>
      <c r="I43" s="501">
        <v>51427</v>
      </c>
      <c r="J43" s="501">
        <v>30</v>
      </c>
      <c r="K43" s="501">
        <v>1038</v>
      </c>
      <c r="L43" s="501">
        <v>310</v>
      </c>
      <c r="M43" s="501">
        <v>795</v>
      </c>
      <c r="N43" s="501">
        <v>1736</v>
      </c>
      <c r="O43" s="501">
        <v>701907</v>
      </c>
      <c r="P43" s="501">
        <v>444</v>
      </c>
      <c r="Q43" s="501">
        <v>51693</v>
      </c>
      <c r="R43" s="501">
        <v>79</v>
      </c>
      <c r="S43" s="501">
        <v>132358</v>
      </c>
      <c r="T43" s="501">
        <v>438</v>
      </c>
      <c r="U43" s="501">
        <v>969168</v>
      </c>
      <c r="V43" s="501">
        <v>84</v>
      </c>
      <c r="W43" s="501">
        <v>64807</v>
      </c>
      <c r="X43" s="504">
        <v>33</v>
      </c>
      <c r="Y43" s="501">
        <v>73028</v>
      </c>
      <c r="Z43" s="501">
        <v>7752</v>
      </c>
      <c r="AA43" s="501">
        <v>272923</v>
      </c>
      <c r="AB43" s="501">
        <v>20608</v>
      </c>
      <c r="AC43" s="503">
        <v>4081254</v>
      </c>
    </row>
    <row r="44" spans="1:29" s="486" customFormat="1" ht="13.5" customHeight="1">
      <c r="A44" s="499">
        <v>41456</v>
      </c>
      <c r="B44" s="500">
        <v>8243</v>
      </c>
      <c r="C44" s="501">
        <v>1293687</v>
      </c>
      <c r="D44" s="501">
        <v>78</v>
      </c>
      <c r="E44" s="501">
        <v>152452</v>
      </c>
      <c r="F44" s="501">
        <v>1238</v>
      </c>
      <c r="G44" s="501">
        <v>251485</v>
      </c>
      <c r="H44" s="501">
        <v>162</v>
      </c>
      <c r="I44" s="501">
        <v>52032</v>
      </c>
      <c r="J44" s="501">
        <v>29</v>
      </c>
      <c r="K44" s="501">
        <v>1025</v>
      </c>
      <c r="L44" s="501">
        <v>311</v>
      </c>
      <c r="M44" s="501">
        <v>755</v>
      </c>
      <c r="N44" s="501">
        <v>1716</v>
      </c>
      <c r="O44" s="501">
        <v>663559</v>
      </c>
      <c r="P44" s="501">
        <v>450</v>
      </c>
      <c r="Q44" s="501">
        <v>52919</v>
      </c>
      <c r="R44" s="501">
        <v>79</v>
      </c>
      <c r="S44" s="501">
        <v>144491</v>
      </c>
      <c r="T44" s="501">
        <v>462</v>
      </c>
      <c r="U44" s="501">
        <v>943252</v>
      </c>
      <c r="V44" s="501">
        <v>89</v>
      </c>
      <c r="W44" s="501">
        <v>66632</v>
      </c>
      <c r="X44" s="504">
        <v>34</v>
      </c>
      <c r="Y44" s="501">
        <v>70221</v>
      </c>
      <c r="Z44" s="501">
        <v>7742</v>
      </c>
      <c r="AA44" s="501">
        <v>272917</v>
      </c>
      <c r="AB44" s="501">
        <v>20633</v>
      </c>
      <c r="AC44" s="503">
        <v>3965426</v>
      </c>
    </row>
    <row r="45" spans="1:29" s="486" customFormat="1" ht="13.5" customHeight="1">
      <c r="A45" s="499">
        <v>41487</v>
      </c>
      <c r="B45" s="500">
        <v>8217</v>
      </c>
      <c r="C45" s="501">
        <v>1242154</v>
      </c>
      <c r="D45" s="501">
        <v>79</v>
      </c>
      <c r="E45" s="501">
        <v>150120</v>
      </c>
      <c r="F45" s="501">
        <v>1238</v>
      </c>
      <c r="G45" s="501">
        <v>242927</v>
      </c>
      <c r="H45" s="501">
        <v>161</v>
      </c>
      <c r="I45" s="501">
        <v>51798</v>
      </c>
      <c r="J45" s="501">
        <v>27</v>
      </c>
      <c r="K45" s="501">
        <v>1157</v>
      </c>
      <c r="L45" s="501">
        <v>312</v>
      </c>
      <c r="M45" s="501">
        <v>723</v>
      </c>
      <c r="N45" s="501">
        <v>1819</v>
      </c>
      <c r="O45" s="501">
        <v>587099</v>
      </c>
      <c r="P45" s="501">
        <v>453</v>
      </c>
      <c r="Q45" s="501">
        <v>53997</v>
      </c>
      <c r="R45" s="501">
        <v>79</v>
      </c>
      <c r="S45" s="501">
        <v>136389</v>
      </c>
      <c r="T45" s="501">
        <v>466</v>
      </c>
      <c r="U45" s="501">
        <v>923383</v>
      </c>
      <c r="V45" s="501">
        <v>90</v>
      </c>
      <c r="W45" s="501">
        <v>67712</v>
      </c>
      <c r="X45" s="504">
        <v>34</v>
      </c>
      <c r="Y45" s="501">
        <v>65258</v>
      </c>
      <c r="Z45" s="501">
        <v>7739</v>
      </c>
      <c r="AA45" s="501">
        <v>273869</v>
      </c>
      <c r="AB45" s="501">
        <v>20714</v>
      </c>
      <c r="AC45" s="503">
        <v>3796586</v>
      </c>
    </row>
    <row r="46" spans="1:29" s="486" customFormat="1" ht="13.5" customHeight="1">
      <c r="A46" s="499">
        <v>41518</v>
      </c>
      <c r="B46" s="500">
        <v>8146</v>
      </c>
      <c r="C46" s="501">
        <v>1310193.72</v>
      </c>
      <c r="D46" s="501">
        <v>79</v>
      </c>
      <c r="E46" s="501">
        <v>156676.89000000001</v>
      </c>
      <c r="F46" s="501">
        <v>1261</v>
      </c>
      <c r="G46" s="501">
        <v>259102.71</v>
      </c>
      <c r="H46" s="501">
        <v>139</v>
      </c>
      <c r="I46" s="501">
        <v>51951.5</v>
      </c>
      <c r="J46" s="501">
        <v>27</v>
      </c>
      <c r="K46" s="501">
        <v>1164.3399999999999</v>
      </c>
      <c r="L46" s="501">
        <v>313</v>
      </c>
      <c r="M46" s="501">
        <v>747.9</v>
      </c>
      <c r="N46" s="501">
        <v>1877</v>
      </c>
      <c r="O46" s="501">
        <v>633797.85</v>
      </c>
      <c r="P46" s="501">
        <v>459</v>
      </c>
      <c r="Q46" s="501">
        <v>58661.02</v>
      </c>
      <c r="R46" s="501">
        <v>79</v>
      </c>
      <c r="S46" s="501">
        <v>123523.43</v>
      </c>
      <c r="T46" s="501">
        <v>443</v>
      </c>
      <c r="U46" s="501">
        <v>952732.08</v>
      </c>
      <c r="V46" s="501">
        <v>90</v>
      </c>
      <c r="W46" s="501">
        <v>68322.789999999994</v>
      </c>
      <c r="X46" s="504">
        <v>34</v>
      </c>
      <c r="Y46" s="501">
        <v>70393.119999999995</v>
      </c>
      <c r="Z46" s="501">
        <v>7627</v>
      </c>
      <c r="AA46" s="501">
        <v>277274.37</v>
      </c>
      <c r="AB46" s="501">
        <v>20574</v>
      </c>
      <c r="AC46" s="503">
        <v>3964541.72</v>
      </c>
    </row>
    <row r="47" spans="1:29" s="486" customFormat="1" ht="13.5" customHeight="1">
      <c r="A47" s="499">
        <v>41548</v>
      </c>
      <c r="B47" s="500">
        <v>8125</v>
      </c>
      <c r="C47" s="501">
        <v>1416559.67</v>
      </c>
      <c r="D47" s="501">
        <v>79</v>
      </c>
      <c r="E47" s="501">
        <v>178661.24</v>
      </c>
      <c r="F47" s="501">
        <v>1260</v>
      </c>
      <c r="G47" s="501">
        <v>275536.59000000003</v>
      </c>
      <c r="H47" s="501">
        <v>165</v>
      </c>
      <c r="I47" s="501">
        <v>52574.94</v>
      </c>
      <c r="J47" s="501">
        <v>29</v>
      </c>
      <c r="K47" s="501">
        <v>1230.17</v>
      </c>
      <c r="L47" s="501">
        <v>306</v>
      </c>
      <c r="M47" s="501">
        <v>807.37</v>
      </c>
      <c r="N47" s="501">
        <v>1852</v>
      </c>
      <c r="O47" s="501">
        <v>733133.09</v>
      </c>
      <c r="P47" s="501">
        <v>458</v>
      </c>
      <c r="Q47" s="501">
        <v>47472.25</v>
      </c>
      <c r="R47" s="501">
        <v>79</v>
      </c>
      <c r="S47" s="501">
        <v>140567.1</v>
      </c>
      <c r="T47" s="501">
        <v>446</v>
      </c>
      <c r="U47" s="501">
        <v>995013.22</v>
      </c>
      <c r="V47" s="501">
        <v>90</v>
      </c>
      <c r="W47" s="501">
        <v>69659.42</v>
      </c>
      <c r="X47" s="504">
        <v>34</v>
      </c>
      <c r="Y47" s="501">
        <v>73175.100000000006</v>
      </c>
      <c r="Z47" s="501">
        <v>7488</v>
      </c>
      <c r="AA47" s="501">
        <v>283455</v>
      </c>
      <c r="AB47" s="501">
        <v>20411</v>
      </c>
      <c r="AC47" s="503">
        <v>4267844.76</v>
      </c>
    </row>
    <row r="48" spans="1:29" s="486" customFormat="1" ht="13.5" customHeight="1">
      <c r="A48" s="499">
        <v>41579</v>
      </c>
      <c r="B48" s="500">
        <v>8295</v>
      </c>
      <c r="C48" s="501">
        <v>1406462.15</v>
      </c>
      <c r="D48" s="501">
        <v>78</v>
      </c>
      <c r="E48" s="501">
        <v>176856.25</v>
      </c>
      <c r="F48" s="501">
        <v>1264</v>
      </c>
      <c r="G48" s="501">
        <v>274322.45</v>
      </c>
      <c r="H48" s="501">
        <v>164</v>
      </c>
      <c r="I48" s="501">
        <v>52697.87</v>
      </c>
      <c r="J48" s="501">
        <v>29</v>
      </c>
      <c r="K48" s="501">
        <v>1227.28</v>
      </c>
      <c r="L48" s="501">
        <v>307</v>
      </c>
      <c r="M48" s="501">
        <v>811</v>
      </c>
      <c r="N48" s="501">
        <v>1877</v>
      </c>
      <c r="O48" s="501">
        <v>726473.44</v>
      </c>
      <c r="P48" s="501">
        <v>456</v>
      </c>
      <c r="Q48" s="501">
        <v>49773.46</v>
      </c>
      <c r="R48" s="501">
        <v>79</v>
      </c>
      <c r="S48" s="501">
        <v>148828.38</v>
      </c>
      <c r="T48" s="501">
        <v>443</v>
      </c>
      <c r="U48" s="501">
        <v>984245.18</v>
      </c>
      <c r="V48" s="501">
        <v>90</v>
      </c>
      <c r="W48" s="501">
        <v>70151.31</v>
      </c>
      <c r="X48" s="504">
        <v>34</v>
      </c>
      <c r="Y48" s="501">
        <v>72310.070000000007</v>
      </c>
      <c r="Z48" s="501">
        <v>7511</v>
      </c>
      <c r="AA48" s="501">
        <v>285633</v>
      </c>
      <c r="AB48" s="501">
        <v>20627</v>
      </c>
      <c r="AC48" s="503">
        <v>4249791.41</v>
      </c>
    </row>
    <row r="49" spans="1:29" s="486" customFormat="1" ht="13.5" customHeight="1">
      <c r="A49" s="499">
        <v>41609</v>
      </c>
      <c r="B49" s="500">
        <v>8237</v>
      </c>
      <c r="C49" s="501">
        <v>1464355</v>
      </c>
      <c r="D49" s="501">
        <v>78</v>
      </c>
      <c r="E49" s="501">
        <v>181060</v>
      </c>
      <c r="F49" s="501">
        <v>1275</v>
      </c>
      <c r="G49" s="501">
        <v>296652</v>
      </c>
      <c r="H49" s="501">
        <v>165</v>
      </c>
      <c r="I49" s="501">
        <v>52427</v>
      </c>
      <c r="J49" s="501">
        <v>29</v>
      </c>
      <c r="K49" s="501">
        <v>1386</v>
      </c>
      <c r="L49" s="501">
        <v>284</v>
      </c>
      <c r="M49" s="501">
        <v>903</v>
      </c>
      <c r="N49" s="501">
        <v>1714</v>
      </c>
      <c r="O49" s="501">
        <v>724921</v>
      </c>
      <c r="P49" s="501">
        <v>426</v>
      </c>
      <c r="Q49" s="501">
        <v>50088</v>
      </c>
      <c r="R49" s="501">
        <v>85</v>
      </c>
      <c r="S49" s="501">
        <v>141871</v>
      </c>
      <c r="T49" s="501">
        <v>443</v>
      </c>
      <c r="U49" s="501">
        <v>990396</v>
      </c>
      <c r="V49" s="501">
        <v>90</v>
      </c>
      <c r="W49" s="501">
        <v>71263</v>
      </c>
      <c r="X49" s="504">
        <v>34</v>
      </c>
      <c r="Y49" s="501">
        <v>71629</v>
      </c>
      <c r="Z49" s="501">
        <v>6701</v>
      </c>
      <c r="AA49" s="501">
        <v>285260</v>
      </c>
      <c r="AB49" s="501">
        <v>19561</v>
      </c>
      <c r="AC49" s="503">
        <v>4332211</v>
      </c>
    </row>
    <row r="50" spans="1:29" s="486" customFormat="1" ht="13.5" customHeight="1">
      <c r="A50" s="499">
        <v>41651</v>
      </c>
      <c r="B50" s="500">
        <v>8179</v>
      </c>
      <c r="C50" s="501">
        <v>1426875.12</v>
      </c>
      <c r="D50" s="501">
        <v>78</v>
      </c>
      <c r="E50" s="501">
        <v>172556.02</v>
      </c>
      <c r="F50" s="501">
        <v>1279</v>
      </c>
      <c r="G50" s="501">
        <v>284117.58</v>
      </c>
      <c r="H50" s="501">
        <v>164</v>
      </c>
      <c r="I50" s="501">
        <v>74043.05</v>
      </c>
      <c r="J50" s="501">
        <v>29</v>
      </c>
      <c r="K50" s="501">
        <v>1441.37</v>
      </c>
      <c r="L50" s="501">
        <v>284</v>
      </c>
      <c r="M50" s="501">
        <v>1023.33</v>
      </c>
      <c r="N50" s="501">
        <v>1702</v>
      </c>
      <c r="O50" s="501">
        <v>750243.99</v>
      </c>
      <c r="P50" s="501">
        <v>430</v>
      </c>
      <c r="Q50" s="501">
        <v>50493.11</v>
      </c>
      <c r="R50" s="501">
        <v>87</v>
      </c>
      <c r="S50" s="501">
        <v>145143.31</v>
      </c>
      <c r="T50" s="501">
        <v>446</v>
      </c>
      <c r="U50" s="501">
        <v>965146.84</v>
      </c>
      <c r="V50" s="501">
        <v>90</v>
      </c>
      <c r="W50" s="501">
        <v>74303.570000000007</v>
      </c>
      <c r="X50" s="504">
        <v>34</v>
      </c>
      <c r="Y50" s="501">
        <v>70347.240000000005</v>
      </c>
      <c r="Z50" s="501">
        <v>6694</v>
      </c>
      <c r="AA50" s="501">
        <v>290168.68</v>
      </c>
      <c r="AB50" s="501">
        <v>19496</v>
      </c>
      <c r="AC50" s="503">
        <v>4305903.2099999897</v>
      </c>
    </row>
    <row r="51" spans="1:29" s="486" customFormat="1" ht="13.5" customHeight="1">
      <c r="A51" s="499">
        <v>41682</v>
      </c>
      <c r="B51" s="500">
        <v>8213</v>
      </c>
      <c r="C51" s="501">
        <v>1473802.45</v>
      </c>
      <c r="D51" s="501">
        <v>78</v>
      </c>
      <c r="E51" s="501">
        <v>182951.4</v>
      </c>
      <c r="F51" s="501">
        <v>1283</v>
      </c>
      <c r="G51" s="501">
        <v>282352.53999999998</v>
      </c>
      <c r="H51" s="501">
        <v>164</v>
      </c>
      <c r="I51" s="501">
        <v>52565.94</v>
      </c>
      <c r="J51" s="501">
        <v>27</v>
      </c>
      <c r="K51" s="501">
        <v>1095.04</v>
      </c>
      <c r="L51" s="501">
        <v>289</v>
      </c>
      <c r="M51" s="501">
        <v>1111.1400000000001</v>
      </c>
      <c r="N51" s="501">
        <v>1815</v>
      </c>
      <c r="O51" s="501">
        <v>765820.37</v>
      </c>
      <c r="P51" s="501">
        <v>433</v>
      </c>
      <c r="Q51" s="501">
        <v>50435.22</v>
      </c>
      <c r="R51" s="501">
        <v>86</v>
      </c>
      <c r="S51" s="501">
        <v>141952.71</v>
      </c>
      <c r="T51" s="501">
        <v>450</v>
      </c>
      <c r="U51" s="501">
        <v>990381.79</v>
      </c>
      <c r="V51" s="501">
        <v>90</v>
      </c>
      <c r="W51" s="501">
        <v>75159.55</v>
      </c>
      <c r="X51" s="504">
        <v>34</v>
      </c>
      <c r="Y51" s="501">
        <v>71331.75</v>
      </c>
      <c r="Z51" s="501">
        <v>6716</v>
      </c>
      <c r="AA51" s="501">
        <v>289845.52999999997</v>
      </c>
      <c r="AB51" s="501">
        <v>19678</v>
      </c>
      <c r="AC51" s="503">
        <v>4378805.43</v>
      </c>
    </row>
    <row r="52" spans="1:29" s="486" customFormat="1" ht="13.5" customHeight="1">
      <c r="A52" s="499">
        <v>41710</v>
      </c>
      <c r="B52" s="500">
        <v>8180</v>
      </c>
      <c r="C52" s="501">
        <v>1593869.06</v>
      </c>
      <c r="D52" s="501">
        <v>78</v>
      </c>
      <c r="E52" s="501">
        <v>190529</v>
      </c>
      <c r="F52" s="501">
        <v>1280</v>
      </c>
      <c r="G52" s="501">
        <v>294945.11</v>
      </c>
      <c r="H52" s="501">
        <v>164</v>
      </c>
      <c r="I52" s="501">
        <v>48853.59</v>
      </c>
      <c r="J52" s="501">
        <v>27</v>
      </c>
      <c r="K52" s="501">
        <v>1177.79</v>
      </c>
      <c r="L52" s="501">
        <v>291</v>
      </c>
      <c r="M52" s="501">
        <v>1317.6</v>
      </c>
      <c r="N52" s="501">
        <v>1928</v>
      </c>
      <c r="O52" s="501">
        <v>767869.48</v>
      </c>
      <c r="P52" s="501">
        <v>435</v>
      </c>
      <c r="Q52" s="501">
        <v>54188.75</v>
      </c>
      <c r="R52" s="501">
        <v>86</v>
      </c>
      <c r="S52" s="501">
        <v>143930.51999999999</v>
      </c>
      <c r="T52" s="501">
        <v>450</v>
      </c>
      <c r="U52" s="501">
        <v>958994.81</v>
      </c>
      <c r="V52" s="501">
        <v>90</v>
      </c>
      <c r="W52" s="501">
        <v>76961.039999999994</v>
      </c>
      <c r="X52" s="504">
        <v>35</v>
      </c>
      <c r="Y52" s="501">
        <v>169286.56</v>
      </c>
      <c r="Z52" s="501">
        <v>6698</v>
      </c>
      <c r="AA52" s="501">
        <v>298323</v>
      </c>
      <c r="AB52" s="501">
        <v>19742</v>
      </c>
      <c r="AC52" s="503">
        <v>4600246.5</v>
      </c>
    </row>
    <row r="53" spans="1:29" s="486" customFormat="1" ht="13.5" customHeight="1">
      <c r="A53" s="499">
        <v>41730</v>
      </c>
      <c r="B53" s="500">
        <v>8229</v>
      </c>
      <c r="C53" s="501">
        <v>1606596</v>
      </c>
      <c r="D53" s="501">
        <v>78</v>
      </c>
      <c r="E53" s="501">
        <v>190760</v>
      </c>
      <c r="F53" s="501">
        <v>1280</v>
      </c>
      <c r="G53" s="501">
        <v>295772</v>
      </c>
      <c r="H53" s="501">
        <v>164</v>
      </c>
      <c r="I53" s="501">
        <v>49040</v>
      </c>
      <c r="J53" s="501">
        <v>27</v>
      </c>
      <c r="K53" s="501">
        <v>1143</v>
      </c>
      <c r="L53" s="501">
        <v>287</v>
      </c>
      <c r="M53" s="501">
        <v>1512</v>
      </c>
      <c r="N53" s="501">
        <v>1933</v>
      </c>
      <c r="O53" s="501">
        <v>830106</v>
      </c>
      <c r="P53" s="501">
        <v>435</v>
      </c>
      <c r="Q53" s="501">
        <v>55067</v>
      </c>
      <c r="R53" s="501">
        <v>86</v>
      </c>
      <c r="S53" s="501">
        <v>148248</v>
      </c>
      <c r="T53" s="501">
        <v>451</v>
      </c>
      <c r="U53" s="501">
        <v>960642</v>
      </c>
      <c r="V53" s="501">
        <v>90</v>
      </c>
      <c r="W53" s="501">
        <v>76542</v>
      </c>
      <c r="X53" s="504">
        <v>35</v>
      </c>
      <c r="Y53" s="501">
        <v>170286</v>
      </c>
      <c r="Z53" s="501">
        <v>6754</v>
      </c>
      <c r="AA53" s="501">
        <v>301798</v>
      </c>
      <c r="AB53" s="501">
        <v>19849</v>
      </c>
      <c r="AC53" s="503">
        <v>4687511</v>
      </c>
    </row>
    <row r="54" spans="1:29" s="486" customFormat="1" ht="13.5" customHeight="1">
      <c r="A54" s="499">
        <v>41760</v>
      </c>
      <c r="B54" s="500">
        <v>8304</v>
      </c>
      <c r="C54" s="501">
        <v>1770781</v>
      </c>
      <c r="D54" s="501">
        <v>74</v>
      </c>
      <c r="E54" s="501">
        <v>207778</v>
      </c>
      <c r="F54" s="501">
        <v>1296</v>
      </c>
      <c r="G54" s="501">
        <v>321937</v>
      </c>
      <c r="H54" s="501">
        <v>166</v>
      </c>
      <c r="I54" s="501">
        <v>49834</v>
      </c>
      <c r="J54" s="501">
        <v>27</v>
      </c>
      <c r="K54" s="501">
        <v>1272</v>
      </c>
      <c r="L54" s="501">
        <v>286</v>
      </c>
      <c r="M54" s="501">
        <v>1620</v>
      </c>
      <c r="N54" s="501">
        <v>1988</v>
      </c>
      <c r="O54" s="501">
        <v>863308</v>
      </c>
      <c r="P54" s="501">
        <v>447</v>
      </c>
      <c r="Q54" s="501">
        <v>59398</v>
      </c>
      <c r="R54" s="501">
        <v>114</v>
      </c>
      <c r="S54" s="501">
        <v>150628</v>
      </c>
      <c r="T54" s="501">
        <v>451</v>
      </c>
      <c r="U54" s="501">
        <v>1033012</v>
      </c>
      <c r="V54" s="501">
        <v>96</v>
      </c>
      <c r="W54" s="501">
        <v>108026</v>
      </c>
      <c r="X54" s="504">
        <v>35</v>
      </c>
      <c r="Y54" s="501">
        <v>175243</v>
      </c>
      <c r="Z54" s="501">
        <v>6629</v>
      </c>
      <c r="AA54" s="501">
        <v>304845</v>
      </c>
      <c r="AB54" s="501">
        <v>19913</v>
      </c>
      <c r="AC54" s="503">
        <v>5047682</v>
      </c>
    </row>
    <row r="55" spans="1:29" s="486" customFormat="1" ht="13.5" customHeight="1">
      <c r="A55" s="499">
        <v>41791</v>
      </c>
      <c r="B55" s="500">
        <v>8414</v>
      </c>
      <c r="C55" s="501">
        <v>1909400</v>
      </c>
      <c r="D55" s="501">
        <v>74</v>
      </c>
      <c r="E55" s="501">
        <v>216850</v>
      </c>
      <c r="F55" s="501">
        <v>1236</v>
      </c>
      <c r="G55" s="501">
        <v>335668</v>
      </c>
      <c r="H55" s="501">
        <v>169</v>
      </c>
      <c r="I55" s="501">
        <v>49968</v>
      </c>
      <c r="J55" s="501">
        <v>27</v>
      </c>
      <c r="K55" s="501">
        <v>1437</v>
      </c>
      <c r="L55" s="501">
        <v>287</v>
      </c>
      <c r="M55" s="501">
        <v>1772</v>
      </c>
      <c r="N55" s="501">
        <v>1975</v>
      </c>
      <c r="O55" s="501">
        <v>862327</v>
      </c>
      <c r="P55" s="501">
        <v>409</v>
      </c>
      <c r="Q55" s="501">
        <v>50364</v>
      </c>
      <c r="R55" s="501">
        <v>115</v>
      </c>
      <c r="S55" s="501">
        <v>137754</v>
      </c>
      <c r="T55" s="501">
        <v>457</v>
      </c>
      <c r="U55" s="501">
        <v>1062799</v>
      </c>
      <c r="V55" s="501">
        <v>101</v>
      </c>
      <c r="W55" s="501">
        <v>111187</v>
      </c>
      <c r="X55" s="504">
        <v>35</v>
      </c>
      <c r="Y55" s="501">
        <v>177753</v>
      </c>
      <c r="Z55" s="501">
        <v>6632</v>
      </c>
      <c r="AA55" s="501">
        <v>313859</v>
      </c>
      <c r="AB55" s="501">
        <v>20008</v>
      </c>
      <c r="AC55" s="503">
        <v>5238473</v>
      </c>
    </row>
    <row r="56" spans="1:29" s="486" customFormat="1" ht="13.5" customHeight="1">
      <c r="A56" s="499">
        <v>41821</v>
      </c>
      <c r="B56" s="500">
        <v>8396</v>
      </c>
      <c r="C56" s="501">
        <v>1971822</v>
      </c>
      <c r="D56" s="501">
        <v>74</v>
      </c>
      <c r="E56" s="501">
        <v>221219</v>
      </c>
      <c r="F56" s="501">
        <v>1240</v>
      </c>
      <c r="G56" s="501">
        <v>339598</v>
      </c>
      <c r="H56" s="501">
        <v>171</v>
      </c>
      <c r="I56" s="501">
        <v>49110</v>
      </c>
      <c r="J56" s="501">
        <v>27</v>
      </c>
      <c r="K56" s="501">
        <v>1496</v>
      </c>
      <c r="L56" s="501">
        <v>290</v>
      </c>
      <c r="M56" s="501">
        <v>1785</v>
      </c>
      <c r="N56" s="501">
        <v>1962</v>
      </c>
      <c r="O56" s="501">
        <v>883507</v>
      </c>
      <c r="P56" s="501">
        <v>409</v>
      </c>
      <c r="Q56" s="501">
        <v>48967</v>
      </c>
      <c r="R56" s="501">
        <v>115</v>
      </c>
      <c r="S56" s="501">
        <v>146699</v>
      </c>
      <c r="T56" s="501">
        <v>458</v>
      </c>
      <c r="U56" s="501">
        <v>1153349</v>
      </c>
      <c r="V56" s="501">
        <v>103</v>
      </c>
      <c r="W56" s="501">
        <v>113497</v>
      </c>
      <c r="X56" s="504">
        <v>33</v>
      </c>
      <c r="Y56" s="501">
        <v>78617</v>
      </c>
      <c r="Z56" s="501">
        <v>6743</v>
      </c>
      <c r="AA56" s="501">
        <v>330046</v>
      </c>
      <c r="AB56" s="501">
        <v>20021</v>
      </c>
      <c r="AC56" s="503">
        <v>5339714</v>
      </c>
    </row>
    <row r="57" spans="1:29" s="486" customFormat="1" ht="13.5" customHeight="1">
      <c r="A57" s="499">
        <v>41852</v>
      </c>
      <c r="B57" s="500">
        <v>8221</v>
      </c>
      <c r="C57" s="501">
        <v>2047175</v>
      </c>
      <c r="D57" s="501">
        <v>74</v>
      </c>
      <c r="E57" s="501">
        <v>231907</v>
      </c>
      <c r="F57" s="501">
        <v>1237</v>
      </c>
      <c r="G57" s="501">
        <v>360846</v>
      </c>
      <c r="H57" s="501">
        <v>172</v>
      </c>
      <c r="I57" s="501">
        <v>50697</v>
      </c>
      <c r="J57" s="501">
        <v>27</v>
      </c>
      <c r="K57" s="501">
        <v>1495</v>
      </c>
      <c r="L57" s="501">
        <v>285</v>
      </c>
      <c r="M57" s="501">
        <v>1848</v>
      </c>
      <c r="N57" s="501">
        <v>1964</v>
      </c>
      <c r="O57" s="501">
        <v>908544</v>
      </c>
      <c r="P57" s="501">
        <v>417</v>
      </c>
      <c r="Q57" s="501">
        <v>48671</v>
      </c>
      <c r="R57" s="501">
        <v>115</v>
      </c>
      <c r="S57" s="501">
        <v>156059</v>
      </c>
      <c r="T57" s="501">
        <v>457</v>
      </c>
      <c r="U57" s="501">
        <v>1169105</v>
      </c>
      <c r="V57" s="501">
        <v>103</v>
      </c>
      <c r="W57" s="501">
        <v>115445</v>
      </c>
      <c r="X57" s="504">
        <v>33</v>
      </c>
      <c r="Y57" s="501">
        <v>78617</v>
      </c>
      <c r="Z57" s="501">
        <v>6757</v>
      </c>
      <c r="AA57" s="501">
        <v>339123</v>
      </c>
      <c r="AB57" s="501">
        <v>19862</v>
      </c>
      <c r="AC57" s="503">
        <v>5509534</v>
      </c>
    </row>
    <row r="58" spans="1:29" s="486" customFormat="1" ht="13.5" customHeight="1">
      <c r="A58" s="499">
        <v>41883</v>
      </c>
      <c r="B58" s="500">
        <v>8174</v>
      </c>
      <c r="C58" s="501">
        <v>2084161</v>
      </c>
      <c r="D58" s="501">
        <v>73</v>
      </c>
      <c r="E58" s="501">
        <v>225542</v>
      </c>
      <c r="F58" s="501">
        <v>1248</v>
      </c>
      <c r="G58" s="501">
        <v>376241</v>
      </c>
      <c r="H58" s="501">
        <v>170</v>
      </c>
      <c r="I58" s="501">
        <v>51657</v>
      </c>
      <c r="J58" s="501">
        <v>27</v>
      </c>
      <c r="K58" s="501">
        <v>1570</v>
      </c>
      <c r="L58" s="501">
        <v>288</v>
      </c>
      <c r="M58" s="501">
        <v>1916</v>
      </c>
      <c r="N58" s="501">
        <v>2004</v>
      </c>
      <c r="O58" s="501">
        <v>876523</v>
      </c>
      <c r="P58" s="501">
        <v>421</v>
      </c>
      <c r="Q58" s="501">
        <v>50898</v>
      </c>
      <c r="R58" s="501">
        <v>116</v>
      </c>
      <c r="S58" s="501">
        <v>151752</v>
      </c>
      <c r="T58" s="501">
        <v>467</v>
      </c>
      <c r="U58" s="501">
        <v>1164957</v>
      </c>
      <c r="V58" s="501">
        <v>102</v>
      </c>
      <c r="W58" s="501">
        <v>118807</v>
      </c>
      <c r="X58" s="504">
        <v>33</v>
      </c>
      <c r="Y58" s="501">
        <v>77945</v>
      </c>
      <c r="Z58" s="501">
        <v>6907</v>
      </c>
      <c r="AA58" s="501">
        <v>343309</v>
      </c>
      <c r="AB58" s="501">
        <v>20030</v>
      </c>
      <c r="AC58" s="503">
        <v>5525278</v>
      </c>
    </row>
    <row r="59" spans="1:29" s="486" customFormat="1" ht="13.5" customHeight="1">
      <c r="A59" s="499">
        <v>41913</v>
      </c>
      <c r="B59" s="500">
        <v>8182</v>
      </c>
      <c r="C59" s="501">
        <v>2171276</v>
      </c>
      <c r="D59" s="501">
        <v>73</v>
      </c>
      <c r="E59" s="501">
        <v>239067</v>
      </c>
      <c r="F59" s="501">
        <v>1250</v>
      </c>
      <c r="G59" s="501">
        <v>385119</v>
      </c>
      <c r="H59" s="501">
        <v>174</v>
      </c>
      <c r="I59" s="501">
        <v>51539</v>
      </c>
      <c r="J59" s="501">
        <v>27</v>
      </c>
      <c r="K59" s="501">
        <v>1688</v>
      </c>
      <c r="L59" s="501">
        <v>293</v>
      </c>
      <c r="M59" s="501">
        <v>1917</v>
      </c>
      <c r="N59" s="501">
        <v>1992</v>
      </c>
      <c r="O59" s="501">
        <v>931488</v>
      </c>
      <c r="P59" s="501">
        <v>423</v>
      </c>
      <c r="Q59" s="501">
        <v>50454</v>
      </c>
      <c r="R59" s="501">
        <v>116</v>
      </c>
      <c r="S59" s="501">
        <v>148001</v>
      </c>
      <c r="T59" s="501">
        <v>471</v>
      </c>
      <c r="U59" s="501">
        <v>1198708</v>
      </c>
      <c r="V59" s="501">
        <v>102</v>
      </c>
      <c r="W59" s="501">
        <v>120686</v>
      </c>
      <c r="X59" s="504">
        <v>33</v>
      </c>
      <c r="Y59" s="501">
        <v>82384</v>
      </c>
      <c r="Z59" s="501">
        <v>7040</v>
      </c>
      <c r="AA59" s="501">
        <v>352002</v>
      </c>
      <c r="AB59" s="501">
        <v>20176</v>
      </c>
      <c r="AC59" s="503">
        <v>5734330</v>
      </c>
    </row>
    <row r="60" spans="1:29" s="486" customFormat="1" ht="13.5" customHeight="1">
      <c r="A60" s="499">
        <v>41944</v>
      </c>
      <c r="B60" s="500">
        <v>8127</v>
      </c>
      <c r="C60" s="501">
        <v>2267910</v>
      </c>
      <c r="D60" s="501">
        <v>73</v>
      </c>
      <c r="E60" s="501">
        <v>247089</v>
      </c>
      <c r="F60" s="501">
        <v>1249</v>
      </c>
      <c r="G60" s="501">
        <v>399080</v>
      </c>
      <c r="H60" s="501">
        <v>174</v>
      </c>
      <c r="I60" s="501">
        <v>51711</v>
      </c>
      <c r="J60" s="501">
        <v>27</v>
      </c>
      <c r="K60" s="501">
        <v>1828</v>
      </c>
      <c r="L60" s="501">
        <v>301</v>
      </c>
      <c r="M60" s="501">
        <v>1992</v>
      </c>
      <c r="N60" s="501">
        <v>1977</v>
      </c>
      <c r="O60" s="501">
        <v>949375</v>
      </c>
      <c r="P60" s="501">
        <v>428</v>
      </c>
      <c r="Q60" s="501">
        <v>52189</v>
      </c>
      <c r="R60" s="501">
        <v>116</v>
      </c>
      <c r="S60" s="501">
        <v>147039</v>
      </c>
      <c r="T60" s="501">
        <v>472</v>
      </c>
      <c r="U60" s="501">
        <v>1211654</v>
      </c>
      <c r="V60" s="501">
        <v>101</v>
      </c>
      <c r="W60" s="501">
        <v>122734</v>
      </c>
      <c r="X60" s="504">
        <v>33</v>
      </c>
      <c r="Y60" s="501">
        <v>86533</v>
      </c>
      <c r="Z60" s="501">
        <v>6942</v>
      </c>
      <c r="AA60" s="501">
        <v>361445</v>
      </c>
      <c r="AB60" s="501">
        <v>20020</v>
      </c>
      <c r="AC60" s="503">
        <v>5900578</v>
      </c>
    </row>
    <row r="61" spans="1:29" s="486" customFormat="1" ht="13.5" customHeight="1">
      <c r="A61" s="499">
        <v>41974</v>
      </c>
      <c r="B61" s="500">
        <v>8175</v>
      </c>
      <c r="C61" s="501">
        <v>2245157</v>
      </c>
      <c r="D61" s="501">
        <v>73</v>
      </c>
      <c r="E61" s="501">
        <v>241917</v>
      </c>
      <c r="F61" s="501">
        <v>1263</v>
      </c>
      <c r="G61" s="501">
        <v>402110</v>
      </c>
      <c r="H61" s="501">
        <v>174</v>
      </c>
      <c r="I61" s="501">
        <v>52598</v>
      </c>
      <c r="J61" s="501">
        <v>26</v>
      </c>
      <c r="K61" s="501">
        <v>1883</v>
      </c>
      <c r="L61" s="501">
        <v>300</v>
      </c>
      <c r="M61" s="501">
        <v>1982</v>
      </c>
      <c r="N61" s="501">
        <v>1984</v>
      </c>
      <c r="O61" s="501">
        <v>936485</v>
      </c>
      <c r="P61" s="501">
        <v>434</v>
      </c>
      <c r="Q61" s="501">
        <v>53448</v>
      </c>
      <c r="R61" s="501">
        <v>116</v>
      </c>
      <c r="S61" s="501">
        <v>164312</v>
      </c>
      <c r="T61" s="501">
        <v>472</v>
      </c>
      <c r="U61" s="501">
        <v>1194993</v>
      </c>
      <c r="V61" s="501">
        <v>101</v>
      </c>
      <c r="W61" s="501">
        <v>126477</v>
      </c>
      <c r="X61" s="504">
        <v>32</v>
      </c>
      <c r="Y61" s="501">
        <v>86820</v>
      </c>
      <c r="Z61" s="501">
        <v>7050</v>
      </c>
      <c r="AA61" s="501">
        <v>369192</v>
      </c>
      <c r="AB61" s="501">
        <v>20200</v>
      </c>
      <c r="AC61" s="503">
        <v>5877374</v>
      </c>
    </row>
    <row r="62" spans="1:29" s="486" customFormat="1" ht="13.5" customHeight="1">
      <c r="A62" s="499">
        <v>42005</v>
      </c>
      <c r="B62" s="500">
        <v>8165</v>
      </c>
      <c r="C62" s="501">
        <v>2402441</v>
      </c>
      <c r="D62" s="501">
        <v>73</v>
      </c>
      <c r="E62" s="501">
        <v>260707</v>
      </c>
      <c r="F62" s="501">
        <v>1266</v>
      </c>
      <c r="G62" s="501">
        <v>430264</v>
      </c>
      <c r="H62" s="501">
        <v>175</v>
      </c>
      <c r="I62" s="501">
        <v>52920</v>
      </c>
      <c r="J62" s="501">
        <v>26</v>
      </c>
      <c r="K62" s="501">
        <v>1906</v>
      </c>
      <c r="L62" s="501">
        <v>302</v>
      </c>
      <c r="M62" s="501">
        <v>2071</v>
      </c>
      <c r="N62" s="501">
        <v>2032</v>
      </c>
      <c r="O62" s="501">
        <v>991617</v>
      </c>
      <c r="P62" s="501">
        <v>439</v>
      </c>
      <c r="Q62" s="501">
        <v>54440</v>
      </c>
      <c r="R62" s="501">
        <v>116</v>
      </c>
      <c r="S62" s="501">
        <v>163896</v>
      </c>
      <c r="T62" s="501">
        <v>472</v>
      </c>
      <c r="U62" s="501">
        <v>1234025</v>
      </c>
      <c r="V62" s="501">
        <v>101</v>
      </c>
      <c r="W62" s="501">
        <v>128620</v>
      </c>
      <c r="X62" s="504">
        <v>32</v>
      </c>
      <c r="Y62" s="501">
        <v>91449</v>
      </c>
      <c r="Z62" s="501">
        <v>7207</v>
      </c>
      <c r="AA62" s="501">
        <v>376342</v>
      </c>
      <c r="AB62" s="501">
        <v>20406</v>
      </c>
      <c r="AC62" s="503">
        <v>6190696</v>
      </c>
    </row>
    <row r="63" spans="1:29" s="486" customFormat="1" ht="13.5" customHeight="1">
      <c r="A63" s="499">
        <v>42036</v>
      </c>
      <c r="B63" s="500">
        <v>8286</v>
      </c>
      <c r="C63" s="501">
        <v>2456321</v>
      </c>
      <c r="D63" s="501">
        <v>62</v>
      </c>
      <c r="E63" s="501">
        <v>269660</v>
      </c>
      <c r="F63" s="501">
        <v>1265</v>
      </c>
      <c r="G63" s="501">
        <v>434355</v>
      </c>
      <c r="H63" s="501">
        <v>174</v>
      </c>
      <c r="I63" s="501">
        <v>52619</v>
      </c>
      <c r="J63" s="501">
        <v>26</v>
      </c>
      <c r="K63" s="501">
        <v>1841</v>
      </c>
      <c r="L63" s="501">
        <v>316</v>
      </c>
      <c r="M63" s="501">
        <v>2127</v>
      </c>
      <c r="N63" s="501">
        <v>2021</v>
      </c>
      <c r="O63" s="501">
        <v>1002731</v>
      </c>
      <c r="P63" s="501">
        <v>434</v>
      </c>
      <c r="Q63" s="501">
        <v>57643</v>
      </c>
      <c r="R63" s="501">
        <v>116</v>
      </c>
      <c r="S63" s="501">
        <v>170136</v>
      </c>
      <c r="T63" s="501">
        <v>473</v>
      </c>
      <c r="U63" s="501">
        <v>1247908</v>
      </c>
      <c r="V63" s="501">
        <v>101</v>
      </c>
      <c r="W63" s="501">
        <v>131251</v>
      </c>
      <c r="X63" s="504">
        <v>32</v>
      </c>
      <c r="Y63" s="501">
        <v>89594</v>
      </c>
      <c r="Z63" s="501">
        <v>7436</v>
      </c>
      <c r="AA63" s="501">
        <v>381108</v>
      </c>
      <c r="AB63" s="501">
        <v>20742</v>
      </c>
      <c r="AC63" s="503">
        <v>6297296</v>
      </c>
    </row>
    <row r="64" spans="1:29" s="486" customFormat="1" ht="13.5" customHeight="1">
      <c r="A64" s="499">
        <v>42064</v>
      </c>
      <c r="B64" s="500">
        <v>8319</v>
      </c>
      <c r="C64" s="501">
        <v>2411810</v>
      </c>
      <c r="D64" s="501">
        <v>62</v>
      </c>
      <c r="E64" s="501">
        <v>254124</v>
      </c>
      <c r="F64" s="501">
        <v>1286</v>
      </c>
      <c r="G64" s="501">
        <v>455033</v>
      </c>
      <c r="H64" s="501">
        <v>177</v>
      </c>
      <c r="I64" s="501">
        <v>52184</v>
      </c>
      <c r="J64" s="501">
        <v>26</v>
      </c>
      <c r="K64" s="501">
        <v>1784</v>
      </c>
      <c r="L64" s="501">
        <v>322</v>
      </c>
      <c r="M64" s="501">
        <v>2093</v>
      </c>
      <c r="N64" s="501">
        <v>1962</v>
      </c>
      <c r="O64" s="501">
        <v>958332</v>
      </c>
      <c r="P64" s="501">
        <v>439</v>
      </c>
      <c r="Q64" s="501">
        <v>62502</v>
      </c>
      <c r="R64" s="501">
        <v>117</v>
      </c>
      <c r="S64" s="501">
        <v>174169</v>
      </c>
      <c r="T64" s="501">
        <v>473</v>
      </c>
      <c r="U64" s="501">
        <v>1216122</v>
      </c>
      <c r="V64" s="501">
        <v>101</v>
      </c>
      <c r="W64" s="501">
        <v>133988</v>
      </c>
      <c r="X64" s="504">
        <v>32</v>
      </c>
      <c r="Y64" s="501">
        <v>85897</v>
      </c>
      <c r="Z64" s="501">
        <v>7788</v>
      </c>
      <c r="AA64" s="501">
        <v>379681</v>
      </c>
      <c r="AB64" s="501">
        <v>21104</v>
      </c>
      <c r="AC64" s="503">
        <v>6187719</v>
      </c>
    </row>
    <row r="65" spans="1:29" s="486" customFormat="1" ht="13.5" customHeight="1">
      <c r="A65" s="499">
        <v>42095</v>
      </c>
      <c r="B65" s="500">
        <v>8333</v>
      </c>
      <c r="C65" s="501">
        <v>2355308</v>
      </c>
      <c r="D65" s="501">
        <v>62</v>
      </c>
      <c r="E65" s="501">
        <v>247417</v>
      </c>
      <c r="F65" s="501">
        <v>1281</v>
      </c>
      <c r="G65" s="501">
        <v>445954</v>
      </c>
      <c r="H65" s="501">
        <v>177</v>
      </c>
      <c r="I65" s="501">
        <v>51994</v>
      </c>
      <c r="J65" s="501">
        <v>24</v>
      </c>
      <c r="K65" s="501">
        <v>1704</v>
      </c>
      <c r="L65" s="501">
        <v>325</v>
      </c>
      <c r="M65" s="501">
        <v>2204</v>
      </c>
      <c r="N65" s="501">
        <v>1951</v>
      </c>
      <c r="O65" s="501">
        <v>1030014</v>
      </c>
      <c r="P65" s="501">
        <v>444</v>
      </c>
      <c r="Q65" s="501">
        <v>59199</v>
      </c>
      <c r="R65" s="501">
        <v>117</v>
      </c>
      <c r="S65" s="501">
        <v>183686</v>
      </c>
      <c r="T65" s="501">
        <v>473</v>
      </c>
      <c r="U65" s="501">
        <v>1215577</v>
      </c>
      <c r="V65" s="501">
        <v>101</v>
      </c>
      <c r="W65" s="501">
        <v>137109</v>
      </c>
      <c r="X65" s="504">
        <v>32</v>
      </c>
      <c r="Y65" s="501">
        <v>86256</v>
      </c>
      <c r="Z65" s="501">
        <v>8005</v>
      </c>
      <c r="AA65" s="501">
        <v>380305</v>
      </c>
      <c r="AB65" s="501">
        <v>21325</v>
      </c>
      <c r="AC65" s="503">
        <v>6196727</v>
      </c>
    </row>
    <row r="66" spans="1:29" s="486" customFormat="1" ht="13.5" customHeight="1">
      <c r="A66" s="499">
        <v>42125</v>
      </c>
      <c r="B66" s="500">
        <v>8369</v>
      </c>
      <c r="C66" s="501">
        <v>2413049</v>
      </c>
      <c r="D66" s="501">
        <v>62</v>
      </c>
      <c r="E66" s="501">
        <v>250666</v>
      </c>
      <c r="F66" s="501">
        <v>1299</v>
      </c>
      <c r="G66" s="501">
        <v>461223</v>
      </c>
      <c r="H66" s="501">
        <v>178</v>
      </c>
      <c r="I66" s="501">
        <v>52582</v>
      </c>
      <c r="J66" s="501">
        <v>24</v>
      </c>
      <c r="K66" s="501">
        <v>1775</v>
      </c>
      <c r="L66" s="501">
        <v>332</v>
      </c>
      <c r="M66" s="501">
        <v>2281</v>
      </c>
      <c r="N66" s="501">
        <v>1960</v>
      </c>
      <c r="O66" s="501">
        <v>1062408</v>
      </c>
      <c r="P66" s="501">
        <v>450</v>
      </c>
      <c r="Q66" s="501">
        <v>55773</v>
      </c>
      <c r="R66" s="501">
        <v>117</v>
      </c>
      <c r="S66" s="501">
        <v>190357</v>
      </c>
      <c r="T66" s="501">
        <v>468</v>
      </c>
      <c r="U66" s="501">
        <v>1243976</v>
      </c>
      <c r="V66" s="501">
        <v>101</v>
      </c>
      <c r="W66" s="501">
        <v>140012</v>
      </c>
      <c r="X66" s="504">
        <v>32</v>
      </c>
      <c r="Y66" s="501">
        <v>85314</v>
      </c>
      <c r="Z66" s="501">
        <v>8320</v>
      </c>
      <c r="AA66" s="501">
        <v>386249</v>
      </c>
      <c r="AB66" s="501">
        <v>21712</v>
      </c>
      <c r="AC66" s="503">
        <v>6345664</v>
      </c>
    </row>
    <row r="67" spans="1:29" s="486" customFormat="1" ht="13.5" customHeight="1">
      <c r="A67" s="499">
        <v>42156</v>
      </c>
      <c r="B67" s="500">
        <v>8409</v>
      </c>
      <c r="C67" s="501">
        <v>2386457</v>
      </c>
      <c r="D67" s="501">
        <v>63</v>
      </c>
      <c r="E67" s="501">
        <v>249776</v>
      </c>
      <c r="F67" s="501">
        <v>1310</v>
      </c>
      <c r="G67" s="501">
        <v>455303</v>
      </c>
      <c r="H67" s="501">
        <v>178</v>
      </c>
      <c r="I67" s="501">
        <v>52517</v>
      </c>
      <c r="J67" s="501">
        <v>24</v>
      </c>
      <c r="K67" s="501">
        <v>1871</v>
      </c>
      <c r="L67" s="501">
        <v>341</v>
      </c>
      <c r="M67" s="501">
        <v>2357</v>
      </c>
      <c r="N67" s="501">
        <v>1969</v>
      </c>
      <c r="O67" s="501">
        <v>1040629</v>
      </c>
      <c r="P67" s="501">
        <v>455</v>
      </c>
      <c r="Q67" s="501">
        <v>55711</v>
      </c>
      <c r="R67" s="501">
        <v>117</v>
      </c>
      <c r="S67" s="501">
        <v>185346</v>
      </c>
      <c r="T67" s="501">
        <v>468</v>
      </c>
      <c r="U67" s="501">
        <v>1241439</v>
      </c>
      <c r="V67" s="501">
        <v>104</v>
      </c>
      <c r="W67" s="501">
        <v>142570</v>
      </c>
      <c r="X67" s="504">
        <v>31</v>
      </c>
      <c r="Y67" s="501">
        <v>83489</v>
      </c>
      <c r="Z67" s="501">
        <v>8751</v>
      </c>
      <c r="AA67" s="501">
        <v>382716</v>
      </c>
      <c r="AB67" s="501">
        <v>22220</v>
      </c>
      <c r="AC67" s="503">
        <v>6280182</v>
      </c>
    </row>
    <row r="68" spans="1:29" s="486" customFormat="1" ht="13.5" customHeight="1">
      <c r="A68" s="499">
        <v>42186</v>
      </c>
      <c r="B68" s="500">
        <v>8458</v>
      </c>
      <c r="C68" s="501">
        <v>2453013.1100000003</v>
      </c>
      <c r="D68" s="501">
        <v>63</v>
      </c>
      <c r="E68" s="501">
        <v>259125.30999999997</v>
      </c>
      <c r="F68" s="501">
        <v>1325</v>
      </c>
      <c r="G68" s="501">
        <v>478237.48000000004</v>
      </c>
      <c r="H68" s="501">
        <v>179</v>
      </c>
      <c r="I68" s="501">
        <v>52692.169999999991</v>
      </c>
      <c r="J68" s="501">
        <v>24</v>
      </c>
      <c r="K68" s="501">
        <v>1959.33</v>
      </c>
      <c r="L68" s="501">
        <v>334</v>
      </c>
      <c r="M68" s="501">
        <v>2731.09</v>
      </c>
      <c r="N68" s="501">
        <v>1959</v>
      </c>
      <c r="O68" s="501">
        <v>1108666.78</v>
      </c>
      <c r="P68" s="501">
        <v>451</v>
      </c>
      <c r="Q68" s="501">
        <v>57899.060000000005</v>
      </c>
      <c r="R68" s="501">
        <v>117</v>
      </c>
      <c r="S68" s="501">
        <v>186992.62999999998</v>
      </c>
      <c r="T68" s="501">
        <v>509</v>
      </c>
      <c r="U68" s="501">
        <v>1254921.3</v>
      </c>
      <c r="V68" s="501">
        <v>104</v>
      </c>
      <c r="W68" s="501">
        <v>147761.86000000002</v>
      </c>
      <c r="X68" s="504">
        <v>31</v>
      </c>
      <c r="Y68" s="501">
        <v>82223.23000000001</v>
      </c>
      <c r="Z68" s="501">
        <v>9234</v>
      </c>
      <c r="AA68" s="501">
        <v>386122</v>
      </c>
      <c r="AB68" s="501">
        <v>22788</v>
      </c>
      <c r="AC68" s="503">
        <v>6472345.8100000015</v>
      </c>
    </row>
    <row r="69" spans="1:29" s="486" customFormat="1" ht="13.5" customHeight="1">
      <c r="A69" s="499">
        <v>42217</v>
      </c>
      <c r="B69" s="500">
        <v>8471</v>
      </c>
      <c r="C69" s="501">
        <v>2313547.8199999998</v>
      </c>
      <c r="D69" s="501">
        <v>63</v>
      </c>
      <c r="E69" s="501">
        <v>240479.23</v>
      </c>
      <c r="F69" s="501">
        <v>1334</v>
      </c>
      <c r="G69" s="501">
        <v>460007.29000000004</v>
      </c>
      <c r="H69" s="501">
        <v>180</v>
      </c>
      <c r="I69" s="501">
        <v>52610.069999999992</v>
      </c>
      <c r="J69" s="501">
        <v>24</v>
      </c>
      <c r="K69" s="501">
        <v>1845.3400000000001</v>
      </c>
      <c r="L69" s="501">
        <v>353</v>
      </c>
      <c r="M69" s="501">
        <v>2651.89</v>
      </c>
      <c r="N69" s="501">
        <v>1953</v>
      </c>
      <c r="O69" s="501">
        <v>1078927.5399999998</v>
      </c>
      <c r="P69" s="501">
        <v>459</v>
      </c>
      <c r="Q69" s="501">
        <v>56399.439999999995</v>
      </c>
      <c r="R69" s="501">
        <v>118</v>
      </c>
      <c r="S69" s="501">
        <v>218442.27000000002</v>
      </c>
      <c r="T69" s="501">
        <v>522</v>
      </c>
      <c r="U69" s="501">
        <v>1210686.02</v>
      </c>
      <c r="V69" s="501">
        <v>104</v>
      </c>
      <c r="W69" s="501">
        <v>151076.04</v>
      </c>
      <c r="X69" s="504">
        <v>31</v>
      </c>
      <c r="Y69" s="501">
        <v>75610.48</v>
      </c>
      <c r="Z69" s="501">
        <v>9457</v>
      </c>
      <c r="AA69" s="501">
        <v>400104</v>
      </c>
      <c r="AB69" s="501">
        <v>23069</v>
      </c>
      <c r="AC69" s="503">
        <v>6262387.3199999994</v>
      </c>
    </row>
    <row r="70" spans="1:29" s="486" customFormat="1" ht="13.5" customHeight="1">
      <c r="A70" s="499">
        <v>42248</v>
      </c>
      <c r="B70" s="500">
        <v>8544</v>
      </c>
      <c r="C70" s="501">
        <v>2303513.13</v>
      </c>
      <c r="D70" s="501">
        <v>63</v>
      </c>
      <c r="E70" s="501">
        <v>242686.46999999997</v>
      </c>
      <c r="F70" s="501">
        <v>1353</v>
      </c>
      <c r="G70" s="501">
        <v>458341.82999999996</v>
      </c>
      <c r="H70" s="501">
        <v>181</v>
      </c>
      <c r="I70" s="501">
        <v>52561.189999999995</v>
      </c>
      <c r="J70" s="501">
        <v>24</v>
      </c>
      <c r="K70" s="501">
        <v>1869.0499999999997</v>
      </c>
      <c r="L70" s="501">
        <v>370</v>
      </c>
      <c r="M70" s="501">
        <v>2758.84</v>
      </c>
      <c r="N70" s="501">
        <v>1956</v>
      </c>
      <c r="O70" s="501">
        <v>1020296.23</v>
      </c>
      <c r="P70" s="501">
        <v>460</v>
      </c>
      <c r="Q70" s="501">
        <v>55070.19</v>
      </c>
      <c r="R70" s="501">
        <v>118</v>
      </c>
      <c r="S70" s="501">
        <v>215470.58000000007</v>
      </c>
      <c r="T70" s="501">
        <v>523</v>
      </c>
      <c r="U70" s="501">
        <v>1206425.8500000001</v>
      </c>
      <c r="V70" s="501">
        <v>104</v>
      </c>
      <c r="W70" s="501">
        <v>154479.58000000002</v>
      </c>
      <c r="X70" s="504">
        <v>31</v>
      </c>
      <c r="Y70" s="501">
        <v>76898.38</v>
      </c>
      <c r="Z70" s="501">
        <v>9714</v>
      </c>
      <c r="AA70" s="501">
        <v>393678.83999999997</v>
      </c>
      <c r="AB70" s="501">
        <v>23441</v>
      </c>
      <c r="AC70" s="503">
        <v>6184050.1600000001</v>
      </c>
    </row>
    <row r="71" spans="1:29" s="486" customFormat="1" ht="13.5" customHeight="1">
      <c r="A71" s="499">
        <v>42278</v>
      </c>
      <c r="B71" s="500">
        <v>8606</v>
      </c>
      <c r="C71" s="501">
        <v>2344178.6</v>
      </c>
      <c r="D71" s="501">
        <v>63</v>
      </c>
      <c r="E71" s="501">
        <v>248720.18</v>
      </c>
      <c r="F71" s="501">
        <v>1375</v>
      </c>
      <c r="G71" s="501">
        <v>461298.2</v>
      </c>
      <c r="H71" s="501">
        <v>187</v>
      </c>
      <c r="I71" s="501">
        <v>53857.930000000008</v>
      </c>
      <c r="J71" s="501">
        <v>24</v>
      </c>
      <c r="K71" s="501">
        <v>1938.2800000000002</v>
      </c>
      <c r="L71" s="501">
        <v>379</v>
      </c>
      <c r="M71" s="501">
        <v>2649.3700000000003</v>
      </c>
      <c r="N71" s="501">
        <v>1978</v>
      </c>
      <c r="O71" s="501">
        <v>1088512.8600000003</v>
      </c>
      <c r="P71" s="501">
        <v>461</v>
      </c>
      <c r="Q71" s="501">
        <v>55721.439999999995</v>
      </c>
      <c r="R71" s="501">
        <v>118</v>
      </c>
      <c r="S71" s="501">
        <v>222012.75999999998</v>
      </c>
      <c r="T71" s="501">
        <v>483</v>
      </c>
      <c r="U71" s="501">
        <v>1220472.6099999999</v>
      </c>
      <c r="V71" s="501">
        <v>104</v>
      </c>
      <c r="W71" s="501">
        <v>157391.49000000002</v>
      </c>
      <c r="X71" s="504">
        <v>31</v>
      </c>
      <c r="Y71" s="501">
        <v>78503.520000000019</v>
      </c>
      <c r="Z71" s="501">
        <v>9870</v>
      </c>
      <c r="AA71" s="501">
        <v>402238</v>
      </c>
      <c r="AB71" s="501">
        <v>23679</v>
      </c>
      <c r="AC71" s="503">
        <v>6337495.4000000013</v>
      </c>
    </row>
    <row r="72" spans="1:29" s="486" customFormat="1" ht="13.5" customHeight="1">
      <c r="A72" s="499">
        <v>42309</v>
      </c>
      <c r="B72" s="500">
        <v>8662</v>
      </c>
      <c r="C72" s="501">
        <v>2308768.5499999998</v>
      </c>
      <c r="D72" s="501">
        <v>63</v>
      </c>
      <c r="E72" s="501">
        <v>245225.40999999997</v>
      </c>
      <c r="F72" s="501">
        <v>1379</v>
      </c>
      <c r="G72" s="501">
        <v>460058.23000000004</v>
      </c>
      <c r="H72" s="501">
        <v>188</v>
      </c>
      <c r="I72" s="501">
        <v>54640.39</v>
      </c>
      <c r="J72" s="501">
        <v>24</v>
      </c>
      <c r="K72" s="501">
        <v>1961.94</v>
      </c>
      <c r="L72" s="501">
        <v>390</v>
      </c>
      <c r="M72" s="501">
        <v>2705.4699999999993</v>
      </c>
      <c r="N72" s="501">
        <v>1968</v>
      </c>
      <c r="O72" s="501">
        <v>1105407.72</v>
      </c>
      <c r="P72" s="501">
        <v>458</v>
      </c>
      <c r="Q72" s="501">
        <v>56835.03</v>
      </c>
      <c r="R72" s="501">
        <v>116</v>
      </c>
      <c r="S72" s="501">
        <v>236891.84000000003</v>
      </c>
      <c r="T72" s="501">
        <v>484</v>
      </c>
      <c r="U72" s="501">
        <v>1223033.81</v>
      </c>
      <c r="V72" s="501">
        <v>104</v>
      </c>
      <c r="W72" s="501">
        <v>160146.62000000002</v>
      </c>
      <c r="X72" s="504">
        <v>31</v>
      </c>
      <c r="Y72" s="501">
        <v>78543.03</v>
      </c>
      <c r="Z72" s="501">
        <v>10772</v>
      </c>
      <c r="AA72" s="501">
        <v>406286</v>
      </c>
      <c r="AB72" s="501">
        <v>24639</v>
      </c>
      <c r="AC72" s="503">
        <v>6340503.8800000008</v>
      </c>
    </row>
    <row r="73" spans="1:29" s="486" customFormat="1" ht="13.5" customHeight="1">
      <c r="A73" s="499">
        <v>42339</v>
      </c>
      <c r="B73" s="500">
        <v>8689</v>
      </c>
      <c r="C73" s="501">
        <v>2320539</v>
      </c>
      <c r="D73" s="501">
        <v>64</v>
      </c>
      <c r="E73" s="501">
        <v>244128</v>
      </c>
      <c r="F73" s="501">
        <v>1390</v>
      </c>
      <c r="G73" s="501">
        <v>487013</v>
      </c>
      <c r="H73" s="501">
        <v>188</v>
      </c>
      <c r="I73" s="501">
        <v>56179.1</v>
      </c>
      <c r="J73" s="501">
        <v>24</v>
      </c>
      <c r="K73" s="501">
        <v>1815.1</v>
      </c>
      <c r="L73" s="501">
        <v>398</v>
      </c>
      <c r="M73" s="501">
        <v>2737.72</v>
      </c>
      <c r="N73" s="501">
        <v>1884</v>
      </c>
      <c r="O73" s="501">
        <v>1111019.3999999999</v>
      </c>
      <c r="P73" s="501">
        <v>458</v>
      </c>
      <c r="Q73" s="501">
        <v>58445.77</v>
      </c>
      <c r="R73" s="501">
        <v>115</v>
      </c>
      <c r="S73" s="501">
        <v>221262.4</v>
      </c>
      <c r="T73" s="501">
        <v>488</v>
      </c>
      <c r="U73" s="501">
        <v>1224574.24</v>
      </c>
      <c r="V73" s="501">
        <v>104</v>
      </c>
      <c r="W73" s="501">
        <v>164423.22</v>
      </c>
      <c r="X73" s="504">
        <v>31</v>
      </c>
      <c r="Y73" s="501">
        <v>75123</v>
      </c>
      <c r="Z73" s="501">
        <v>11034</v>
      </c>
      <c r="AA73" s="501">
        <v>415115</v>
      </c>
      <c r="AB73" s="501">
        <v>24867</v>
      </c>
      <c r="AC73" s="503">
        <v>6382374.9900000002</v>
      </c>
    </row>
    <row r="74" spans="1:29" s="731" customFormat="1" ht="12">
      <c r="A74" s="734" t="s">
        <v>541</v>
      </c>
      <c r="B74" s="729"/>
      <c r="C74" s="729"/>
      <c r="D74" s="729"/>
      <c r="E74" s="729"/>
      <c r="F74" s="729"/>
      <c r="G74" s="729"/>
      <c r="H74" s="729"/>
      <c r="I74" s="729"/>
      <c r="J74" s="729"/>
      <c r="K74" s="729"/>
      <c r="L74" s="729"/>
      <c r="M74" s="729"/>
      <c r="N74" s="729"/>
      <c r="O74" s="729"/>
      <c r="P74" s="729"/>
      <c r="Q74" s="729"/>
      <c r="R74" s="729"/>
      <c r="S74" s="729"/>
      <c r="T74" s="729"/>
      <c r="U74" s="729"/>
      <c r="V74" s="729"/>
      <c r="W74" s="729"/>
      <c r="X74" s="730"/>
      <c r="Y74" s="730"/>
      <c r="Z74" s="730"/>
      <c r="AA74" s="730"/>
      <c r="AB74" s="730"/>
      <c r="AC74" s="730"/>
    </row>
    <row r="75" spans="1:29" s="732" customFormat="1" ht="24.75" customHeight="1">
      <c r="A75" s="968" t="s">
        <v>593</v>
      </c>
      <c r="B75" s="968"/>
      <c r="C75" s="968"/>
      <c r="D75" s="968"/>
      <c r="E75" s="968"/>
      <c r="F75" s="968"/>
      <c r="G75" s="968"/>
      <c r="H75" s="968"/>
      <c r="I75" s="968"/>
      <c r="J75" s="968"/>
      <c r="K75" s="968"/>
      <c r="L75" s="968"/>
      <c r="M75" s="968"/>
      <c r="N75" s="968"/>
      <c r="O75" s="968"/>
      <c r="P75" s="968"/>
      <c r="Q75" s="968"/>
      <c r="R75" s="968"/>
      <c r="S75" s="968"/>
      <c r="T75" s="729"/>
      <c r="U75" s="729"/>
      <c r="V75" s="729"/>
      <c r="W75" s="729"/>
    </row>
    <row r="76" spans="1:29" s="733" customFormat="1" ht="12.75" customHeight="1">
      <c r="A76" s="734" t="s">
        <v>594</v>
      </c>
      <c r="B76" s="729"/>
      <c r="C76" s="729"/>
      <c r="D76" s="729"/>
      <c r="E76" s="729"/>
      <c r="F76" s="729"/>
      <c r="G76" s="729"/>
      <c r="H76" s="729"/>
      <c r="I76" s="729"/>
      <c r="J76" s="729"/>
      <c r="K76" s="729"/>
      <c r="L76" s="729"/>
      <c r="M76" s="729"/>
      <c r="N76" s="729"/>
      <c r="O76" s="729"/>
      <c r="P76" s="729"/>
      <c r="Q76" s="729"/>
      <c r="R76" s="729"/>
      <c r="S76" s="729"/>
      <c r="T76" s="729"/>
      <c r="U76" s="729"/>
      <c r="V76" s="729"/>
      <c r="W76" s="729"/>
    </row>
    <row r="77" spans="1:29" s="739" customFormat="1" ht="13.5" customHeight="1">
      <c r="A77" s="735" t="s">
        <v>595</v>
      </c>
      <c r="B77" s="736"/>
      <c r="C77" s="736"/>
      <c r="D77" s="736"/>
      <c r="E77" s="736"/>
      <c r="F77" s="736"/>
      <c r="G77" s="736"/>
      <c r="H77" s="736"/>
      <c r="I77" s="736"/>
      <c r="J77" s="736"/>
      <c r="K77" s="736"/>
      <c r="L77" s="736"/>
      <c r="M77" s="736"/>
      <c r="N77" s="736"/>
      <c r="O77" s="736"/>
      <c r="P77" s="736"/>
      <c r="Q77" s="736"/>
      <c r="R77" s="736"/>
      <c r="S77" s="736"/>
      <c r="T77" s="736"/>
      <c r="U77" s="736"/>
      <c r="V77" s="736"/>
      <c r="W77" s="736"/>
      <c r="X77" s="737"/>
      <c r="Y77" s="738"/>
      <c r="AC77" s="740"/>
    </row>
    <row r="78" spans="1:29">
      <c r="A78" s="155"/>
      <c r="B78" s="155"/>
      <c r="C78" s="155"/>
      <c r="D78" s="155"/>
      <c r="E78" s="155"/>
      <c r="F78" s="155"/>
      <c r="G78" s="155"/>
      <c r="H78" s="155"/>
      <c r="I78" s="155"/>
      <c r="J78" s="155"/>
      <c r="K78" s="155"/>
      <c r="L78" s="155"/>
      <c r="M78" s="155"/>
      <c r="N78" s="155"/>
      <c r="O78" s="155"/>
      <c r="P78" s="155"/>
      <c r="Q78" s="155"/>
      <c r="R78" s="155"/>
      <c r="S78" s="155"/>
      <c r="T78" s="155"/>
      <c r="U78" s="155"/>
      <c r="V78" s="155"/>
      <c r="W78" s="155"/>
    </row>
    <row r="79" spans="1:29">
      <c r="A79" s="155"/>
      <c r="B79" s="155"/>
      <c r="C79" s="155"/>
      <c r="D79" s="155"/>
      <c r="E79" s="155"/>
      <c r="F79" s="155"/>
      <c r="G79" s="155"/>
      <c r="H79" s="155"/>
      <c r="I79" s="155"/>
      <c r="J79" s="155"/>
      <c r="K79" s="155"/>
      <c r="L79" s="155"/>
      <c r="M79" s="155"/>
      <c r="N79" s="155"/>
      <c r="O79" s="155"/>
      <c r="P79" s="155"/>
      <c r="Q79" s="155"/>
      <c r="R79" s="155"/>
      <c r="S79" s="155"/>
      <c r="T79" s="155"/>
      <c r="U79" s="155"/>
      <c r="V79" s="155"/>
      <c r="W79" s="155"/>
    </row>
    <row r="80" spans="1:29">
      <c r="A80" s="155"/>
      <c r="B80" s="155"/>
      <c r="C80" s="155"/>
      <c r="D80" s="155"/>
      <c r="E80" s="155"/>
      <c r="F80" s="155"/>
      <c r="G80" s="155"/>
      <c r="H80" s="155"/>
      <c r="I80" s="155"/>
      <c r="J80" s="155"/>
      <c r="K80" s="155"/>
      <c r="L80" s="155"/>
      <c r="M80" s="155"/>
      <c r="N80" s="155"/>
      <c r="O80" s="155"/>
      <c r="P80" s="155"/>
      <c r="Q80" s="155"/>
      <c r="R80" s="155"/>
      <c r="S80" s="155"/>
      <c r="T80" s="155"/>
      <c r="U80" s="155"/>
      <c r="V80" s="155"/>
      <c r="W80" s="155"/>
    </row>
    <row r="81" spans="1:23">
      <c r="A81" s="155"/>
      <c r="B81" s="155"/>
      <c r="C81" s="155"/>
      <c r="D81" s="155"/>
      <c r="E81" s="155"/>
      <c r="F81" s="155"/>
      <c r="G81" s="155"/>
      <c r="H81" s="155"/>
      <c r="I81" s="155"/>
      <c r="J81" s="155"/>
      <c r="K81" s="155"/>
      <c r="L81" s="155"/>
      <c r="M81" s="155"/>
      <c r="N81" s="155"/>
      <c r="O81" s="155"/>
      <c r="P81" s="155"/>
      <c r="Q81" s="155"/>
      <c r="R81" s="155"/>
      <c r="S81" s="155"/>
      <c r="T81" s="155"/>
      <c r="U81" s="155"/>
      <c r="V81" s="155"/>
      <c r="W81" s="155"/>
    </row>
    <row r="82" spans="1:23">
      <c r="A82" s="155"/>
      <c r="B82" s="155"/>
      <c r="C82" s="155"/>
      <c r="D82" s="155"/>
      <c r="E82" s="155"/>
      <c r="F82" s="155"/>
      <c r="G82" s="155"/>
      <c r="H82" s="155"/>
      <c r="I82" s="155"/>
      <c r="J82" s="155"/>
      <c r="K82" s="155"/>
      <c r="L82" s="155"/>
      <c r="M82" s="155"/>
      <c r="N82" s="155"/>
      <c r="O82" s="155"/>
      <c r="P82" s="155"/>
      <c r="Q82" s="155"/>
      <c r="R82" s="155"/>
      <c r="S82" s="155"/>
      <c r="T82" s="155"/>
      <c r="U82" s="155"/>
      <c r="V82" s="155"/>
      <c r="W82" s="155"/>
    </row>
    <row r="83" spans="1:23">
      <c r="A83" s="155"/>
      <c r="B83" s="155"/>
      <c r="C83" s="155"/>
      <c r="D83" s="155"/>
      <c r="E83" s="155"/>
      <c r="F83" s="155"/>
      <c r="G83" s="155"/>
      <c r="H83" s="155"/>
      <c r="I83" s="155"/>
      <c r="J83" s="155"/>
      <c r="K83" s="155"/>
      <c r="L83" s="155"/>
      <c r="M83" s="155"/>
      <c r="N83" s="155"/>
      <c r="O83" s="155"/>
      <c r="P83" s="155"/>
      <c r="Q83" s="155"/>
      <c r="R83" s="155"/>
      <c r="S83" s="155"/>
      <c r="T83" s="155"/>
      <c r="U83" s="155"/>
      <c r="V83" s="155"/>
      <c r="W83" s="155"/>
    </row>
    <row r="84" spans="1:23">
      <c r="A84" s="155"/>
      <c r="B84" s="155"/>
      <c r="C84" s="155"/>
      <c r="D84" s="155"/>
      <c r="E84" s="155"/>
      <c r="F84" s="155"/>
      <c r="G84" s="155"/>
      <c r="H84" s="155"/>
      <c r="I84" s="155"/>
      <c r="J84" s="155"/>
      <c r="K84" s="155"/>
      <c r="L84" s="155"/>
      <c r="M84" s="155"/>
      <c r="N84" s="155"/>
      <c r="O84" s="155"/>
      <c r="P84" s="155"/>
      <c r="Q84" s="155"/>
      <c r="R84" s="155"/>
      <c r="S84" s="155"/>
      <c r="T84" s="155"/>
      <c r="U84" s="155"/>
      <c r="V84" s="155"/>
      <c r="W84" s="155"/>
    </row>
    <row r="85" spans="1:23">
      <c r="A85" s="155"/>
      <c r="B85" s="155"/>
      <c r="C85" s="155"/>
      <c r="D85" s="155"/>
      <c r="E85" s="155"/>
      <c r="F85" s="155"/>
      <c r="G85" s="155"/>
      <c r="H85" s="155"/>
      <c r="I85" s="155"/>
      <c r="J85" s="155"/>
      <c r="K85" s="155"/>
      <c r="L85" s="155"/>
      <c r="M85" s="155"/>
      <c r="N85" s="155"/>
      <c r="O85" s="155"/>
      <c r="P85" s="155"/>
      <c r="Q85" s="155"/>
      <c r="R85" s="155"/>
      <c r="S85" s="155"/>
      <c r="T85" s="155"/>
      <c r="U85" s="155"/>
      <c r="V85" s="155"/>
      <c r="W85" s="155"/>
    </row>
    <row r="86" spans="1:23">
      <c r="A86" s="155"/>
      <c r="B86" s="155"/>
      <c r="C86" s="155"/>
      <c r="D86" s="155"/>
      <c r="E86" s="155"/>
      <c r="F86" s="155"/>
      <c r="G86" s="155"/>
      <c r="H86" s="155"/>
      <c r="I86" s="155"/>
      <c r="J86" s="155"/>
      <c r="K86" s="155"/>
      <c r="L86" s="155"/>
      <c r="M86" s="155"/>
      <c r="N86" s="155"/>
      <c r="O86" s="155"/>
      <c r="P86" s="155"/>
      <c r="Q86" s="155"/>
      <c r="R86" s="155"/>
      <c r="S86" s="155"/>
      <c r="T86" s="155"/>
      <c r="U86" s="155"/>
      <c r="V86" s="155"/>
      <c r="W86" s="155"/>
    </row>
    <row r="87" spans="1:23">
      <c r="A87" s="155"/>
      <c r="B87" s="155"/>
      <c r="C87" s="155"/>
      <c r="D87" s="155"/>
      <c r="E87" s="155"/>
      <c r="F87" s="155"/>
      <c r="G87" s="155"/>
      <c r="H87" s="155"/>
      <c r="I87" s="155"/>
      <c r="J87" s="155"/>
      <c r="K87" s="155"/>
      <c r="L87" s="155"/>
      <c r="M87" s="155"/>
      <c r="N87" s="155"/>
      <c r="O87" s="155"/>
      <c r="P87" s="155"/>
      <c r="Q87" s="155"/>
      <c r="R87" s="155"/>
      <c r="S87" s="155"/>
      <c r="T87" s="155"/>
      <c r="U87" s="155"/>
      <c r="V87" s="155"/>
      <c r="W87" s="155"/>
    </row>
    <row r="88" spans="1:23">
      <c r="A88" s="155"/>
      <c r="B88" s="155"/>
      <c r="C88" s="155"/>
      <c r="D88" s="155"/>
      <c r="E88" s="155"/>
      <c r="F88" s="155"/>
      <c r="G88" s="155"/>
      <c r="H88" s="155"/>
      <c r="I88" s="155"/>
      <c r="J88" s="155"/>
      <c r="K88" s="155"/>
      <c r="L88" s="155"/>
      <c r="M88" s="155"/>
      <c r="N88" s="155"/>
      <c r="O88" s="155"/>
      <c r="P88" s="155"/>
      <c r="Q88" s="155"/>
      <c r="R88" s="155"/>
      <c r="S88" s="155"/>
      <c r="T88" s="155"/>
      <c r="U88" s="155"/>
      <c r="V88" s="155"/>
      <c r="W88" s="155"/>
    </row>
    <row r="89" spans="1:23">
      <c r="A89" s="155"/>
      <c r="B89" s="155"/>
      <c r="C89" s="155"/>
      <c r="D89" s="155"/>
      <c r="E89" s="155"/>
      <c r="F89" s="155"/>
      <c r="G89" s="155"/>
      <c r="H89" s="155"/>
      <c r="I89" s="155"/>
      <c r="J89" s="155"/>
      <c r="K89" s="155"/>
      <c r="L89" s="155"/>
      <c r="M89" s="155"/>
      <c r="N89" s="155"/>
      <c r="O89" s="155"/>
      <c r="P89" s="155"/>
      <c r="Q89" s="155"/>
      <c r="R89" s="155"/>
      <c r="S89" s="155"/>
      <c r="T89" s="155"/>
      <c r="U89" s="155"/>
      <c r="V89" s="155"/>
      <c r="W89" s="155"/>
    </row>
    <row r="90" spans="1:23">
      <c r="A90" s="155"/>
      <c r="B90" s="155"/>
      <c r="C90" s="155"/>
      <c r="D90" s="155"/>
      <c r="E90" s="155"/>
      <c r="F90" s="155"/>
      <c r="G90" s="155"/>
      <c r="H90" s="155"/>
      <c r="I90" s="155"/>
      <c r="J90" s="155"/>
      <c r="K90" s="155"/>
      <c r="L90" s="155"/>
      <c r="M90" s="155"/>
      <c r="N90" s="155"/>
      <c r="O90" s="155"/>
      <c r="P90" s="155"/>
      <c r="Q90" s="155"/>
      <c r="R90" s="155"/>
      <c r="S90" s="155"/>
      <c r="T90" s="155"/>
      <c r="U90" s="155"/>
      <c r="V90" s="155"/>
      <c r="W90" s="155"/>
    </row>
    <row r="91" spans="1:23">
      <c r="A91" s="155"/>
      <c r="B91" s="155"/>
      <c r="C91" s="155"/>
      <c r="D91" s="155"/>
      <c r="E91" s="155"/>
      <c r="F91" s="155"/>
      <c r="G91" s="155"/>
      <c r="H91" s="155"/>
      <c r="I91" s="155"/>
      <c r="J91" s="155"/>
      <c r="K91" s="155"/>
      <c r="L91" s="155"/>
      <c r="M91" s="155"/>
      <c r="N91" s="155"/>
      <c r="O91" s="155"/>
      <c r="P91" s="155"/>
      <c r="Q91" s="155"/>
      <c r="R91" s="155"/>
      <c r="S91" s="155"/>
      <c r="T91" s="155"/>
      <c r="U91" s="155"/>
      <c r="V91" s="155"/>
      <c r="W91" s="155"/>
    </row>
    <row r="92" spans="1:23">
      <c r="A92" s="155"/>
      <c r="B92" s="155"/>
      <c r="C92" s="155"/>
      <c r="D92" s="155"/>
      <c r="E92" s="155"/>
      <c r="F92" s="155"/>
      <c r="G92" s="155"/>
      <c r="H92" s="155"/>
      <c r="I92" s="155"/>
      <c r="J92" s="155"/>
      <c r="K92" s="155"/>
      <c r="L92" s="155"/>
      <c r="M92" s="155"/>
      <c r="N92" s="155"/>
      <c r="O92" s="155"/>
      <c r="P92" s="155"/>
      <c r="Q92" s="155"/>
      <c r="R92" s="155"/>
      <c r="S92" s="155"/>
      <c r="T92" s="155"/>
      <c r="U92" s="155"/>
      <c r="V92" s="155"/>
      <c r="W92" s="155"/>
    </row>
    <row r="93" spans="1:23">
      <c r="A93" s="155"/>
      <c r="B93" s="155"/>
      <c r="C93" s="155"/>
      <c r="D93" s="155"/>
      <c r="E93" s="155"/>
      <c r="F93" s="155"/>
      <c r="G93" s="155"/>
      <c r="H93" s="155"/>
      <c r="I93" s="155"/>
      <c r="J93" s="155"/>
      <c r="K93" s="155"/>
      <c r="L93" s="155"/>
      <c r="M93" s="155"/>
      <c r="N93" s="155"/>
      <c r="O93" s="155"/>
      <c r="P93" s="155"/>
      <c r="Q93" s="155"/>
      <c r="R93" s="155"/>
      <c r="S93" s="155"/>
      <c r="T93" s="155"/>
      <c r="U93" s="155"/>
      <c r="V93" s="155"/>
      <c r="W93" s="155"/>
    </row>
    <row r="94" spans="1:23">
      <c r="A94" s="155"/>
      <c r="B94" s="155"/>
      <c r="C94" s="155"/>
      <c r="D94" s="155"/>
      <c r="E94" s="155"/>
      <c r="F94" s="155"/>
      <c r="G94" s="155"/>
      <c r="H94" s="155"/>
      <c r="I94" s="155"/>
      <c r="J94" s="155"/>
      <c r="K94" s="155"/>
      <c r="L94" s="155"/>
      <c r="M94" s="155"/>
      <c r="N94" s="155"/>
      <c r="O94" s="155"/>
      <c r="P94" s="155"/>
      <c r="Q94" s="155"/>
      <c r="R94" s="155"/>
      <c r="S94" s="155"/>
      <c r="T94" s="155"/>
      <c r="U94" s="155"/>
      <c r="V94" s="155"/>
      <c r="W94" s="155"/>
    </row>
    <row r="95" spans="1:23">
      <c r="A95" s="155"/>
      <c r="B95" s="155"/>
      <c r="C95" s="155"/>
      <c r="D95" s="155"/>
      <c r="E95" s="155"/>
      <c r="F95" s="155"/>
      <c r="G95" s="155"/>
      <c r="H95" s="155"/>
      <c r="I95" s="155"/>
      <c r="J95" s="155"/>
      <c r="K95" s="155"/>
      <c r="L95" s="155"/>
      <c r="M95" s="155"/>
      <c r="N95" s="155"/>
      <c r="O95" s="155"/>
      <c r="P95" s="155"/>
      <c r="Q95" s="155"/>
      <c r="R95" s="155"/>
      <c r="S95" s="155"/>
      <c r="T95" s="155"/>
      <c r="U95" s="155"/>
      <c r="V95" s="155"/>
      <c r="W95" s="155"/>
    </row>
    <row r="96" spans="1:23">
      <c r="A96" s="155"/>
      <c r="B96" s="155"/>
      <c r="C96" s="155"/>
      <c r="D96" s="155"/>
      <c r="E96" s="155"/>
      <c r="F96" s="155"/>
      <c r="G96" s="155"/>
      <c r="H96" s="155"/>
      <c r="I96" s="155"/>
      <c r="J96" s="155"/>
      <c r="K96" s="155"/>
      <c r="L96" s="155"/>
      <c r="M96" s="155"/>
      <c r="N96" s="155"/>
      <c r="O96" s="155"/>
      <c r="P96" s="155"/>
      <c r="Q96" s="155"/>
      <c r="R96" s="155"/>
      <c r="S96" s="155"/>
      <c r="T96" s="155"/>
      <c r="U96" s="155"/>
      <c r="V96" s="155"/>
      <c r="W96" s="155"/>
    </row>
    <row r="97" spans="1:23">
      <c r="A97" s="155"/>
      <c r="B97" s="155"/>
      <c r="C97" s="155"/>
      <c r="D97" s="155"/>
      <c r="E97" s="155"/>
      <c r="F97" s="155"/>
      <c r="G97" s="155"/>
      <c r="H97" s="155"/>
      <c r="I97" s="155"/>
      <c r="J97" s="155"/>
      <c r="K97" s="155"/>
      <c r="L97" s="155"/>
      <c r="M97" s="155"/>
      <c r="N97" s="155"/>
      <c r="O97" s="155"/>
      <c r="P97" s="155"/>
      <c r="Q97" s="155"/>
      <c r="R97" s="155"/>
      <c r="S97" s="155"/>
      <c r="T97" s="155"/>
      <c r="U97" s="155"/>
      <c r="V97" s="155"/>
      <c r="W97" s="155"/>
    </row>
    <row r="98" spans="1:23">
      <c r="A98" s="155"/>
      <c r="B98" s="155"/>
      <c r="C98" s="155"/>
      <c r="D98" s="155"/>
      <c r="E98" s="155"/>
      <c r="F98" s="155"/>
      <c r="G98" s="155"/>
      <c r="H98" s="155"/>
      <c r="I98" s="155"/>
      <c r="J98" s="155"/>
      <c r="K98" s="155"/>
      <c r="L98" s="155"/>
      <c r="M98" s="155"/>
      <c r="N98" s="155"/>
      <c r="O98" s="155"/>
      <c r="P98" s="155"/>
      <c r="Q98" s="155"/>
      <c r="R98" s="155"/>
      <c r="S98" s="155"/>
      <c r="T98" s="155"/>
      <c r="U98" s="155"/>
      <c r="V98" s="155"/>
      <c r="W98" s="155"/>
    </row>
    <row r="99" spans="1:23">
      <c r="A99" s="155"/>
      <c r="B99" s="155"/>
      <c r="C99" s="155"/>
      <c r="D99" s="155"/>
      <c r="E99" s="155"/>
      <c r="F99" s="155"/>
      <c r="G99" s="155"/>
      <c r="H99" s="155"/>
      <c r="I99" s="155"/>
      <c r="J99" s="155"/>
      <c r="K99" s="155"/>
      <c r="L99" s="155"/>
      <c r="M99" s="155"/>
      <c r="N99" s="155"/>
      <c r="O99" s="155"/>
      <c r="P99" s="155"/>
      <c r="Q99" s="155"/>
      <c r="R99" s="155"/>
      <c r="S99" s="155"/>
      <c r="T99" s="155"/>
      <c r="U99" s="155"/>
      <c r="V99" s="155"/>
      <c r="W99" s="155"/>
    </row>
    <row r="100" spans="1:23">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row>
    <row r="101" spans="1:23">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row>
    <row r="102" spans="1:23">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row>
    <row r="103" spans="1:23">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row>
    <row r="104" spans="1:23">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row>
    <row r="105" spans="1:23">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row>
    <row r="106" spans="1:23">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row>
    <row r="107" spans="1:23">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row>
    <row r="108" spans="1:23">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row>
    <row r="109" spans="1:23">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row>
    <row r="110" spans="1:23">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row>
    <row r="111" spans="1:23">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row>
    <row r="112" spans="1:23">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row>
    <row r="113" spans="1:23">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row>
    <row r="114" spans="1:23">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row>
    <row r="115" spans="1:23">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row>
    <row r="116" spans="1:23">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row>
    <row r="117" spans="1:23">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row>
    <row r="118" spans="1:23">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row>
    <row r="119" spans="1:23">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row>
    <row r="120" spans="1:23">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row>
    <row r="121" spans="1:23">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row>
    <row r="122" spans="1:23">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row>
    <row r="123" spans="1:23">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row>
    <row r="124" spans="1:23">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row>
    <row r="125" spans="1:23">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row>
    <row r="126" spans="1:23">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row>
    <row r="127" spans="1:23">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row>
    <row r="128" spans="1:23">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row>
    <row r="129" spans="1:23">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row>
    <row r="130" spans="1:23">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row>
    <row r="131" spans="1:23">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row>
  </sheetData>
  <mergeCells count="17">
    <mergeCell ref="A75:S75"/>
    <mergeCell ref="X2:Y2"/>
    <mergeCell ref="Z2:AA2"/>
    <mergeCell ref="AB2:AC2"/>
    <mergeCell ref="R2:S2"/>
    <mergeCell ref="T2:U2"/>
    <mergeCell ref="V2:W2"/>
    <mergeCell ref="A1:W1"/>
    <mergeCell ref="A2:A3"/>
    <mergeCell ref="B2:C2"/>
    <mergeCell ref="D2:E2"/>
    <mergeCell ref="F2:G2"/>
    <mergeCell ref="H2:I2"/>
    <mergeCell ref="J2:K2"/>
    <mergeCell ref="L2:M2"/>
    <mergeCell ref="N2:O2"/>
    <mergeCell ref="P2:Q2"/>
  </mergeCells>
  <pageMargins left="0.25" right="0.2" top="0.75" bottom="0.75" header="0.3" footer="0.3"/>
  <pageSetup scale="75" orientation="landscape" r:id="rId1"/>
</worksheet>
</file>

<file path=xl/worksheets/sheet42.xml><?xml version="1.0" encoding="utf-8"?>
<worksheet xmlns="http://schemas.openxmlformats.org/spreadsheetml/2006/main" xmlns:r="http://schemas.openxmlformats.org/officeDocument/2006/relationships">
  <sheetPr codeName="Sheet45">
    <tabColor rgb="FF92D050"/>
  </sheetPr>
  <dimension ref="A1:G74"/>
  <sheetViews>
    <sheetView zoomScaleSheetLayoutView="90" workbookViewId="0">
      <selection activeCell="A73" sqref="A73:XFD73"/>
    </sheetView>
  </sheetViews>
  <sheetFormatPr defaultColWidth="9.33203125" defaultRowHeight="12.75"/>
  <cols>
    <col min="1" max="1" width="8.5" style="622" customWidth="1"/>
    <col min="2" max="2" width="17.83203125" style="622" customWidth="1"/>
    <col min="3" max="3" width="20.33203125" style="622" customWidth="1"/>
    <col min="4" max="4" width="15.83203125" style="622" customWidth="1"/>
    <col min="5" max="5" width="17.1640625" style="622" customWidth="1"/>
    <col min="6" max="6" width="16.5" style="622" customWidth="1"/>
    <col min="7" max="7" width="12.6640625" style="622" customWidth="1"/>
    <col min="8" max="16384" width="9.33203125" style="622"/>
  </cols>
  <sheetData>
    <row r="1" spans="1:7" s="635" customFormat="1" ht="16.5" customHeight="1">
      <c r="A1" s="633" t="s">
        <v>566</v>
      </c>
      <c r="B1" s="633"/>
      <c r="C1" s="633"/>
      <c r="D1" s="633"/>
      <c r="E1" s="633"/>
      <c r="F1" s="633"/>
      <c r="G1" s="634"/>
    </row>
    <row r="2" spans="1:7" ht="80.25" customHeight="1">
      <c r="A2" s="366" t="s">
        <v>66</v>
      </c>
      <c r="B2" s="367" t="s">
        <v>596</v>
      </c>
      <c r="C2" s="367" t="s">
        <v>597</v>
      </c>
      <c r="D2" s="367" t="s">
        <v>598</v>
      </c>
      <c r="E2" s="367" t="s">
        <v>262</v>
      </c>
      <c r="F2" s="367" t="s">
        <v>263</v>
      </c>
    </row>
    <row r="3" spans="1:7">
      <c r="A3" s="368">
        <v>1</v>
      </c>
      <c r="B3" s="368">
        <v>2</v>
      </c>
      <c r="C3" s="368">
        <v>3</v>
      </c>
      <c r="D3" s="368">
        <v>4</v>
      </c>
      <c r="E3" s="368">
        <v>5</v>
      </c>
      <c r="F3" s="368">
        <v>6</v>
      </c>
    </row>
    <row r="4" spans="1:7">
      <c r="A4" s="369">
        <v>40269</v>
      </c>
      <c r="B4" s="623">
        <v>154340</v>
      </c>
      <c r="C4" s="623">
        <v>140397</v>
      </c>
      <c r="D4" s="624">
        <v>927194</v>
      </c>
      <c r="E4" s="625">
        <f>B4/D4*100</f>
        <v>16.645923075429739</v>
      </c>
      <c r="F4" s="625">
        <f>C4/D4*100</f>
        <v>15.142138538428851</v>
      </c>
    </row>
    <row r="5" spans="1:7">
      <c r="A5" s="369">
        <v>40299</v>
      </c>
      <c r="B5" s="623">
        <v>159927</v>
      </c>
      <c r="C5" s="623">
        <v>136415</v>
      </c>
      <c r="D5" s="624">
        <v>883379</v>
      </c>
      <c r="E5" s="625">
        <f t="shared" ref="E5:E12" si="0">B5/D5*100</f>
        <v>18.104007453199589</v>
      </c>
      <c r="F5" s="625">
        <f t="shared" ref="F5:F12" si="1">C5/D5*100</f>
        <v>15.442409203750598</v>
      </c>
    </row>
    <row r="6" spans="1:7">
      <c r="A6" s="369">
        <v>40330</v>
      </c>
      <c r="B6" s="623">
        <v>168016</v>
      </c>
      <c r="C6" s="623">
        <v>138881</v>
      </c>
      <c r="D6" s="624">
        <v>927468</v>
      </c>
      <c r="E6" s="625">
        <f t="shared" si="0"/>
        <v>18.11555762570784</v>
      </c>
      <c r="F6" s="625">
        <f t="shared" si="1"/>
        <v>14.974209352775514</v>
      </c>
    </row>
    <row r="7" spans="1:7">
      <c r="A7" s="369">
        <v>40360</v>
      </c>
      <c r="B7" s="623">
        <v>165749</v>
      </c>
      <c r="C7" s="623">
        <v>144343</v>
      </c>
      <c r="D7" s="624">
        <v>971022</v>
      </c>
      <c r="E7" s="625">
        <f t="shared" si="0"/>
        <v>17.069541163845926</v>
      </c>
      <c r="F7" s="625">
        <f t="shared" si="1"/>
        <v>14.865059699986199</v>
      </c>
    </row>
    <row r="8" spans="1:7">
      <c r="A8" s="369">
        <v>40391</v>
      </c>
      <c r="B8" s="623">
        <v>163657</v>
      </c>
      <c r="C8" s="623">
        <v>147473</v>
      </c>
      <c r="D8" s="624">
        <v>999130</v>
      </c>
      <c r="E8" s="625">
        <f t="shared" si="0"/>
        <v>16.379950556984575</v>
      </c>
      <c r="F8" s="625">
        <f t="shared" si="1"/>
        <v>14.760141322950968</v>
      </c>
    </row>
    <row r="9" spans="1:7">
      <c r="A9" s="369">
        <v>40422</v>
      </c>
      <c r="B9" s="623">
        <v>200927</v>
      </c>
      <c r="C9" s="623">
        <v>145383</v>
      </c>
      <c r="D9" s="624">
        <v>1124352</v>
      </c>
      <c r="E9" s="625">
        <f t="shared" si="0"/>
        <v>17.870471169171221</v>
      </c>
      <c r="F9" s="625">
        <f t="shared" si="1"/>
        <v>12.930381232923496</v>
      </c>
    </row>
    <row r="10" spans="1:7">
      <c r="A10" s="369">
        <v>40452</v>
      </c>
      <c r="B10" s="623">
        <v>182056</v>
      </c>
      <c r="C10" s="623">
        <v>148142</v>
      </c>
      <c r="D10" s="624">
        <v>1151339</v>
      </c>
      <c r="E10" s="625">
        <f t="shared" si="0"/>
        <v>15.812545219088383</v>
      </c>
      <c r="F10" s="625">
        <f t="shared" si="1"/>
        <v>12.866931459804629</v>
      </c>
    </row>
    <row r="11" spans="1:7">
      <c r="A11" s="369">
        <v>40483</v>
      </c>
      <c r="B11" s="623">
        <v>188325</v>
      </c>
      <c r="C11" s="623">
        <v>154950</v>
      </c>
      <c r="D11" s="624">
        <v>1136754</v>
      </c>
      <c r="E11" s="625">
        <f t="shared" si="0"/>
        <v>16.566908935442498</v>
      </c>
      <c r="F11" s="625">
        <f t="shared" si="1"/>
        <v>13.630917507217921</v>
      </c>
    </row>
    <row r="12" spans="1:7">
      <c r="A12" s="369">
        <v>40513</v>
      </c>
      <c r="B12" s="623">
        <v>175584</v>
      </c>
      <c r="C12" s="623">
        <v>141894</v>
      </c>
      <c r="D12" s="624">
        <v>1164623</v>
      </c>
      <c r="E12" s="625">
        <f t="shared" si="0"/>
        <v>15.0764668051378</v>
      </c>
      <c r="F12" s="625">
        <f t="shared" si="1"/>
        <v>12.183685192547287</v>
      </c>
    </row>
    <row r="13" spans="1:7">
      <c r="A13" s="369">
        <v>40554</v>
      </c>
      <c r="B13" s="624">
        <v>174485</v>
      </c>
      <c r="C13" s="624">
        <v>134838</v>
      </c>
      <c r="D13" s="624">
        <v>1057474</v>
      </c>
      <c r="E13" s="625">
        <v>16.5</v>
      </c>
      <c r="F13" s="626">
        <v>12.8</v>
      </c>
    </row>
    <row r="14" spans="1:7">
      <c r="A14" s="369">
        <v>40585</v>
      </c>
      <c r="B14" s="624">
        <v>171601</v>
      </c>
      <c r="C14" s="624">
        <v>126329</v>
      </c>
      <c r="D14" s="624">
        <v>1016892</v>
      </c>
      <c r="E14" s="627">
        <v>16.899999999999999</v>
      </c>
      <c r="F14" s="627">
        <v>12.4</v>
      </c>
    </row>
    <row r="15" spans="1:7">
      <c r="A15" s="369">
        <v>40613</v>
      </c>
      <c r="B15" s="624">
        <v>175097</v>
      </c>
      <c r="C15" s="624">
        <v>133098</v>
      </c>
      <c r="D15" s="624">
        <v>1106550</v>
      </c>
      <c r="E15" s="627">
        <v>15.8</v>
      </c>
      <c r="F15" s="627">
        <v>12</v>
      </c>
    </row>
    <row r="16" spans="1:7">
      <c r="A16" s="369">
        <v>40644</v>
      </c>
      <c r="B16" s="624" t="s">
        <v>264</v>
      </c>
      <c r="C16" s="624" t="s">
        <v>265</v>
      </c>
      <c r="D16" s="624" t="s">
        <v>266</v>
      </c>
      <c r="E16" s="627">
        <v>15</v>
      </c>
      <c r="F16" s="627">
        <v>11</v>
      </c>
    </row>
    <row r="17" spans="1:6">
      <c r="A17" s="369">
        <v>40674</v>
      </c>
      <c r="B17" s="624" t="s">
        <v>267</v>
      </c>
      <c r="C17" s="624" t="s">
        <v>268</v>
      </c>
      <c r="D17" s="624" t="s">
        <v>269</v>
      </c>
      <c r="E17" s="626">
        <v>20</v>
      </c>
      <c r="F17" s="626">
        <v>15</v>
      </c>
    </row>
    <row r="18" spans="1:6">
      <c r="A18" s="369">
        <v>40705</v>
      </c>
      <c r="B18" s="624" t="s">
        <v>270</v>
      </c>
      <c r="C18" s="624" t="s">
        <v>271</v>
      </c>
      <c r="D18" s="624" t="s">
        <v>272</v>
      </c>
      <c r="E18" s="626">
        <v>14</v>
      </c>
      <c r="F18" s="626">
        <v>10</v>
      </c>
    </row>
    <row r="19" spans="1:6">
      <c r="A19" s="369">
        <v>40735</v>
      </c>
      <c r="B19" s="624">
        <v>150414</v>
      </c>
      <c r="C19" s="624" t="s">
        <v>273</v>
      </c>
      <c r="D19" s="624" t="s">
        <v>274</v>
      </c>
      <c r="E19" s="627">
        <v>14</v>
      </c>
      <c r="F19" s="626">
        <v>10</v>
      </c>
    </row>
    <row r="20" spans="1:6">
      <c r="A20" s="369">
        <v>40766</v>
      </c>
      <c r="B20" s="624">
        <v>152288</v>
      </c>
      <c r="C20" s="624" t="s">
        <v>275</v>
      </c>
      <c r="D20" s="624" t="s">
        <v>276</v>
      </c>
      <c r="E20" s="627">
        <v>15</v>
      </c>
      <c r="F20" s="626">
        <v>10</v>
      </c>
    </row>
    <row r="21" spans="1:6">
      <c r="A21" s="369">
        <v>40797</v>
      </c>
      <c r="B21" s="624">
        <v>175291</v>
      </c>
      <c r="C21" s="624" t="s">
        <v>277</v>
      </c>
      <c r="D21" s="624" t="s">
        <v>278</v>
      </c>
      <c r="E21" s="625">
        <v>18</v>
      </c>
      <c r="F21" s="626">
        <v>12</v>
      </c>
    </row>
    <row r="22" spans="1:6">
      <c r="A22" s="369">
        <v>40827</v>
      </c>
      <c r="B22" s="624">
        <v>180002</v>
      </c>
      <c r="C22" s="624" t="s">
        <v>279</v>
      </c>
      <c r="D22" s="624" t="s">
        <v>280</v>
      </c>
      <c r="E22" s="625">
        <v>18</v>
      </c>
      <c r="F22" s="626">
        <v>11</v>
      </c>
    </row>
    <row r="23" spans="1:6">
      <c r="A23" s="369">
        <v>40858</v>
      </c>
      <c r="B23" s="624" t="s">
        <v>281</v>
      </c>
      <c r="C23" s="624" t="s">
        <v>282</v>
      </c>
      <c r="D23" s="624" t="s">
        <v>283</v>
      </c>
      <c r="E23" s="625">
        <v>19</v>
      </c>
      <c r="F23" s="626">
        <v>13</v>
      </c>
    </row>
    <row r="24" spans="1:6">
      <c r="A24" s="369">
        <v>40888</v>
      </c>
      <c r="B24" s="624">
        <v>138711</v>
      </c>
      <c r="C24" s="624">
        <v>93563</v>
      </c>
      <c r="D24" s="624">
        <v>917930</v>
      </c>
      <c r="E24" s="626">
        <v>15.1</v>
      </c>
      <c r="F24" s="626">
        <v>10.199999999999999</v>
      </c>
    </row>
    <row r="25" spans="1:6">
      <c r="A25" s="369">
        <v>40919</v>
      </c>
      <c r="B25" s="624">
        <v>157697</v>
      </c>
      <c r="C25" s="624">
        <v>114092</v>
      </c>
      <c r="D25" s="624">
        <v>1043130</v>
      </c>
      <c r="E25" s="626">
        <v>15.1</v>
      </c>
      <c r="F25" s="626">
        <v>10.9</v>
      </c>
    </row>
    <row r="26" spans="1:6">
      <c r="A26" s="369">
        <v>40950</v>
      </c>
      <c r="B26" s="624">
        <v>183151</v>
      </c>
      <c r="C26" s="624">
        <v>128606</v>
      </c>
      <c r="D26" s="624">
        <v>1115648</v>
      </c>
      <c r="E26" s="626">
        <v>16.399999999999999</v>
      </c>
      <c r="F26" s="626">
        <v>11.5</v>
      </c>
    </row>
    <row r="27" spans="1:6">
      <c r="A27" s="369">
        <v>40979</v>
      </c>
      <c r="B27" s="624">
        <v>165832</v>
      </c>
      <c r="C27" s="624">
        <v>115332</v>
      </c>
      <c r="D27" s="624">
        <v>1107399</v>
      </c>
      <c r="E27" s="626">
        <v>15</v>
      </c>
      <c r="F27" s="626">
        <v>10.4</v>
      </c>
    </row>
    <row r="28" spans="1:6">
      <c r="A28" s="369">
        <v>41011</v>
      </c>
      <c r="B28" s="624">
        <v>130012</v>
      </c>
      <c r="C28" s="624">
        <v>86785</v>
      </c>
      <c r="D28" s="624">
        <v>1093955</v>
      </c>
      <c r="E28" s="626">
        <v>11.9</v>
      </c>
      <c r="F28" s="626">
        <v>7.9</v>
      </c>
    </row>
    <row r="29" spans="1:6">
      <c r="A29" s="369">
        <v>41041</v>
      </c>
      <c r="B29" s="624">
        <v>128895</v>
      </c>
      <c r="C29" s="624">
        <v>65472</v>
      </c>
      <c r="D29" s="624">
        <v>1040547</v>
      </c>
      <c r="E29" s="626">
        <v>12.4</v>
      </c>
      <c r="F29" s="626">
        <v>6.3</v>
      </c>
    </row>
    <row r="30" spans="1:6">
      <c r="A30" s="369">
        <v>41072</v>
      </c>
      <c r="B30" s="624">
        <v>129851</v>
      </c>
      <c r="C30" s="624">
        <v>69523</v>
      </c>
      <c r="D30" s="624">
        <v>1090359</v>
      </c>
      <c r="E30" s="626">
        <v>11.9</v>
      </c>
      <c r="F30" s="626">
        <v>6.4</v>
      </c>
    </row>
    <row r="31" spans="1:6">
      <c r="A31" s="369">
        <v>41102</v>
      </c>
      <c r="B31" s="624">
        <v>129586</v>
      </c>
      <c r="C31" s="624">
        <v>68677</v>
      </c>
      <c r="D31" s="624">
        <v>1096492</v>
      </c>
      <c r="E31" s="626">
        <v>11.8</v>
      </c>
      <c r="F31" s="626">
        <v>6.3</v>
      </c>
    </row>
    <row r="32" spans="1:6">
      <c r="A32" s="369">
        <v>41133</v>
      </c>
      <c r="B32" s="624">
        <v>141710</v>
      </c>
      <c r="C32" s="624">
        <v>68450</v>
      </c>
      <c r="D32" s="624">
        <v>1113894</v>
      </c>
      <c r="E32" s="626">
        <v>12.7</v>
      </c>
      <c r="F32" s="626">
        <v>6.1</v>
      </c>
    </row>
    <row r="33" spans="1:6">
      <c r="A33" s="369">
        <v>41164</v>
      </c>
      <c r="B33" s="624">
        <v>146600.11222873154</v>
      </c>
      <c r="C33" s="624">
        <v>82378.864452170543</v>
      </c>
      <c r="D33" s="624">
        <v>1219162.97</v>
      </c>
      <c r="E33" s="626">
        <v>12.024652637598692</v>
      </c>
      <c r="F33" s="626">
        <v>6.7570018512103065</v>
      </c>
    </row>
    <row r="34" spans="1:6">
      <c r="A34" s="628">
        <v>41194</v>
      </c>
      <c r="B34" s="624">
        <v>175829</v>
      </c>
      <c r="C34" s="624">
        <v>95536</v>
      </c>
      <c r="D34" s="624">
        <v>1221900</v>
      </c>
      <c r="E34" s="626">
        <v>14.4</v>
      </c>
      <c r="F34" s="626">
        <v>7.8</v>
      </c>
    </row>
    <row r="35" spans="1:6">
      <c r="A35" s="369">
        <v>41225</v>
      </c>
      <c r="B35" s="624">
        <v>177164</v>
      </c>
      <c r="C35" s="624">
        <v>94658</v>
      </c>
      <c r="D35" s="624">
        <v>1289612</v>
      </c>
      <c r="E35" s="626">
        <v>13.7</v>
      </c>
      <c r="F35" s="626">
        <v>7.3</v>
      </c>
    </row>
    <row r="36" spans="1:6">
      <c r="A36" s="369">
        <v>41255</v>
      </c>
      <c r="B36" s="624">
        <v>151084</v>
      </c>
      <c r="C36" s="624">
        <v>101666</v>
      </c>
      <c r="D36" s="624">
        <v>1335189</v>
      </c>
      <c r="E36" s="626">
        <v>11.3</v>
      </c>
      <c r="F36" s="626">
        <v>7.6</v>
      </c>
    </row>
    <row r="37" spans="1:6">
      <c r="A37" s="369">
        <v>41286</v>
      </c>
      <c r="B37" s="624">
        <v>162139</v>
      </c>
      <c r="C37" s="624">
        <v>105910</v>
      </c>
      <c r="D37" s="624">
        <v>1370866</v>
      </c>
      <c r="E37" s="626">
        <v>11.83</v>
      </c>
      <c r="F37" s="626">
        <v>7.73</v>
      </c>
    </row>
    <row r="38" spans="1:6">
      <c r="A38" s="369">
        <v>41317</v>
      </c>
      <c r="B38" s="624">
        <v>164271</v>
      </c>
      <c r="C38" s="624">
        <v>105258</v>
      </c>
      <c r="D38" s="624">
        <v>1332496</v>
      </c>
      <c r="E38" s="626">
        <v>12.33</v>
      </c>
      <c r="F38" s="626">
        <v>7.9</v>
      </c>
    </row>
    <row r="39" spans="1:6">
      <c r="A39" s="369">
        <v>41345</v>
      </c>
      <c r="B39" s="624">
        <v>147905</v>
      </c>
      <c r="C39" s="624">
        <v>104229</v>
      </c>
      <c r="D39" s="624">
        <v>1336557</v>
      </c>
      <c r="E39" s="626">
        <v>11.07</v>
      </c>
      <c r="F39" s="626">
        <v>7.8</v>
      </c>
    </row>
    <row r="40" spans="1:6">
      <c r="A40" s="629">
        <v>41377</v>
      </c>
      <c r="B40" s="630">
        <v>157578</v>
      </c>
      <c r="C40" s="630">
        <v>111486</v>
      </c>
      <c r="D40" s="630">
        <v>1391619</v>
      </c>
      <c r="E40" s="631">
        <v>11.32</v>
      </c>
      <c r="F40" s="631">
        <v>8.01</v>
      </c>
    </row>
    <row r="41" spans="1:6">
      <c r="A41" s="629">
        <v>41407</v>
      </c>
      <c r="B41" s="630">
        <v>168263</v>
      </c>
      <c r="C41" s="630">
        <v>110904</v>
      </c>
      <c r="D41" s="630">
        <v>1438980</v>
      </c>
      <c r="E41" s="631">
        <v>11.69</v>
      </c>
      <c r="F41" s="631">
        <v>7.71</v>
      </c>
    </row>
    <row r="42" spans="1:6">
      <c r="A42" s="629">
        <v>41438</v>
      </c>
      <c r="B42" s="630">
        <v>147498</v>
      </c>
      <c r="C42" s="630">
        <v>99763</v>
      </c>
      <c r="D42" s="630">
        <v>1349184</v>
      </c>
      <c r="E42" s="631">
        <v>10.93</v>
      </c>
      <c r="F42" s="631">
        <v>7.39</v>
      </c>
    </row>
    <row r="43" spans="1:6">
      <c r="A43" s="629">
        <v>41468</v>
      </c>
      <c r="B43" s="630">
        <v>148118</v>
      </c>
      <c r="C43" s="630">
        <v>94814</v>
      </c>
      <c r="D43" s="630">
        <v>1293687</v>
      </c>
      <c r="E43" s="631">
        <v>11.45</v>
      </c>
      <c r="F43" s="631">
        <v>7.33</v>
      </c>
    </row>
    <row r="44" spans="1:6">
      <c r="A44" s="629">
        <v>41499</v>
      </c>
      <c r="B44" s="630">
        <v>164817</v>
      </c>
      <c r="C44" s="630">
        <v>102224</v>
      </c>
      <c r="D44" s="630">
        <v>1242154</v>
      </c>
      <c r="E44" s="631">
        <v>13.27</v>
      </c>
      <c r="F44" s="631">
        <v>8.23</v>
      </c>
    </row>
    <row r="45" spans="1:6">
      <c r="A45" s="629">
        <v>41530</v>
      </c>
      <c r="B45" s="630">
        <v>171154</v>
      </c>
      <c r="C45" s="630">
        <v>106527</v>
      </c>
      <c r="D45" s="630">
        <v>1310194</v>
      </c>
      <c r="E45" s="631">
        <v>13.06</v>
      </c>
      <c r="F45" s="631">
        <v>8.1300000000000008</v>
      </c>
    </row>
    <row r="46" spans="1:6">
      <c r="A46" s="629">
        <v>41560</v>
      </c>
      <c r="B46" s="630">
        <v>183862</v>
      </c>
      <c r="C46" s="630">
        <v>111847</v>
      </c>
      <c r="D46" s="630">
        <v>1416560</v>
      </c>
      <c r="E46" s="631">
        <v>12.98</v>
      </c>
      <c r="F46" s="631">
        <v>7.9</v>
      </c>
    </row>
    <row r="47" spans="1:6">
      <c r="A47" s="629">
        <v>41591</v>
      </c>
      <c r="B47" s="630">
        <v>183237</v>
      </c>
      <c r="C47" s="630">
        <v>111567</v>
      </c>
      <c r="D47" s="630">
        <v>1406462</v>
      </c>
      <c r="E47" s="631">
        <v>13</v>
      </c>
      <c r="F47" s="631">
        <v>7.9</v>
      </c>
    </row>
    <row r="48" spans="1:6">
      <c r="A48" s="629">
        <v>41621</v>
      </c>
      <c r="B48" s="630">
        <v>167566</v>
      </c>
      <c r="C48" s="630">
        <v>115181</v>
      </c>
      <c r="D48" s="630">
        <v>1464355</v>
      </c>
      <c r="E48" s="631">
        <v>11.4</v>
      </c>
      <c r="F48" s="631">
        <v>7.9</v>
      </c>
    </row>
    <row r="49" spans="1:6">
      <c r="A49" s="369">
        <v>41651</v>
      </c>
      <c r="B49" s="624">
        <v>163348</v>
      </c>
      <c r="C49" s="624">
        <v>111646</v>
      </c>
      <c r="D49" s="624">
        <v>1426875</v>
      </c>
      <c r="E49" s="626">
        <v>11.5</v>
      </c>
      <c r="F49" s="626">
        <v>7.8</v>
      </c>
    </row>
    <row r="50" spans="1:6">
      <c r="A50" s="369">
        <v>41682</v>
      </c>
      <c r="B50" s="624">
        <v>172738</v>
      </c>
      <c r="C50" s="624">
        <v>113600</v>
      </c>
      <c r="D50" s="624">
        <v>1473802</v>
      </c>
      <c r="E50" s="626">
        <v>11.7</v>
      </c>
      <c r="F50" s="626">
        <v>7.7</v>
      </c>
    </row>
    <row r="51" spans="1:6">
      <c r="A51" s="369">
        <v>41710</v>
      </c>
      <c r="B51" s="624">
        <v>207639</v>
      </c>
      <c r="C51" s="624">
        <v>135821</v>
      </c>
      <c r="D51" s="624">
        <v>1593869</v>
      </c>
      <c r="E51" s="626">
        <v>13</v>
      </c>
      <c r="F51" s="626">
        <v>8.5</v>
      </c>
    </row>
    <row r="52" spans="1:6">
      <c r="A52" s="629">
        <v>41742</v>
      </c>
      <c r="B52" s="630">
        <v>187486</v>
      </c>
      <c r="C52" s="630">
        <v>127627</v>
      </c>
      <c r="D52" s="630">
        <v>1606596</v>
      </c>
      <c r="E52" s="631">
        <v>11.7</v>
      </c>
      <c r="F52" s="631">
        <v>7.9</v>
      </c>
    </row>
    <row r="53" spans="1:6">
      <c r="A53" s="629">
        <v>41772</v>
      </c>
      <c r="B53" s="630">
        <v>211740</v>
      </c>
      <c r="C53" s="630">
        <v>145258</v>
      </c>
      <c r="D53" s="630">
        <v>1770781</v>
      </c>
      <c r="E53" s="631">
        <v>12</v>
      </c>
      <c r="F53" s="631">
        <v>8.1999999999999993</v>
      </c>
    </row>
    <row r="54" spans="1:6">
      <c r="A54" s="629">
        <v>41803</v>
      </c>
      <c r="B54" s="630">
        <v>224248</v>
      </c>
      <c r="C54" s="630">
        <v>158532</v>
      </c>
      <c r="D54" s="630">
        <v>1909400</v>
      </c>
      <c r="E54" s="631">
        <v>11.7</v>
      </c>
      <c r="F54" s="631">
        <v>8.3000000000000007</v>
      </c>
    </row>
    <row r="55" spans="1:6">
      <c r="A55" s="629">
        <v>41833</v>
      </c>
      <c r="B55" s="630">
        <v>208284</v>
      </c>
      <c r="C55" s="630">
        <v>158303</v>
      </c>
      <c r="D55" s="630">
        <v>1971822</v>
      </c>
      <c r="E55" s="631">
        <v>10.6</v>
      </c>
      <c r="F55" s="631">
        <v>8</v>
      </c>
    </row>
    <row r="56" spans="1:6">
      <c r="A56" s="629">
        <v>41864</v>
      </c>
      <c r="B56" s="630">
        <v>211499</v>
      </c>
      <c r="C56" s="630">
        <v>161682</v>
      </c>
      <c r="D56" s="630">
        <v>2047175</v>
      </c>
      <c r="E56" s="631">
        <v>10.3</v>
      </c>
      <c r="F56" s="631">
        <v>7.9</v>
      </c>
    </row>
    <row r="57" spans="1:6">
      <c r="A57" s="629">
        <v>41895</v>
      </c>
      <c r="B57" s="630">
        <v>222394</v>
      </c>
      <c r="C57" s="630">
        <v>168322</v>
      </c>
      <c r="D57" s="630">
        <v>2084161</v>
      </c>
      <c r="E57" s="631">
        <v>10.7</v>
      </c>
      <c r="F57" s="631">
        <v>8.1</v>
      </c>
    </row>
    <row r="58" spans="1:6" ht="15" customHeight="1">
      <c r="A58" s="629">
        <v>41925</v>
      </c>
      <c r="B58" s="630">
        <v>265675</v>
      </c>
      <c r="C58" s="630">
        <v>186496</v>
      </c>
      <c r="D58" s="630">
        <v>2171276</v>
      </c>
      <c r="E58" s="631">
        <v>12.2</v>
      </c>
      <c r="F58" s="631">
        <v>8.6</v>
      </c>
    </row>
    <row r="59" spans="1:6">
      <c r="A59" s="629">
        <v>41956</v>
      </c>
      <c r="B59" s="630">
        <v>249210</v>
      </c>
      <c r="C59" s="630">
        <v>187039</v>
      </c>
      <c r="D59" s="630">
        <v>2267910</v>
      </c>
      <c r="E59" s="631">
        <v>11</v>
      </c>
      <c r="F59" s="631">
        <v>8.1999999999999993</v>
      </c>
    </row>
    <row r="60" spans="1:6">
      <c r="A60" s="629">
        <v>41986</v>
      </c>
      <c r="B60" s="630">
        <v>236677</v>
      </c>
      <c r="C60" s="630">
        <v>190595</v>
      </c>
      <c r="D60" s="630">
        <v>2245156</v>
      </c>
      <c r="E60" s="631">
        <v>10.5</v>
      </c>
      <c r="F60" s="631">
        <v>8.5</v>
      </c>
    </row>
    <row r="61" spans="1:6">
      <c r="A61" s="629">
        <v>42017</v>
      </c>
      <c r="B61" s="630">
        <v>268033</v>
      </c>
      <c r="C61" s="630">
        <v>208783</v>
      </c>
      <c r="D61" s="630">
        <v>2402441</v>
      </c>
      <c r="E61" s="631">
        <v>11.2</v>
      </c>
      <c r="F61" s="631">
        <v>8.6999999999999993</v>
      </c>
    </row>
    <row r="62" spans="1:6">
      <c r="A62" s="629">
        <v>42048</v>
      </c>
      <c r="B62" s="630">
        <v>271752</v>
      </c>
      <c r="C62" s="630">
        <v>208447</v>
      </c>
      <c r="D62" s="630">
        <v>2456321</v>
      </c>
      <c r="E62" s="631">
        <v>11.1</v>
      </c>
      <c r="F62" s="631">
        <v>8.5</v>
      </c>
    </row>
    <row r="63" spans="1:6">
      <c r="A63" s="629">
        <v>42076</v>
      </c>
      <c r="B63" s="630">
        <v>272078</v>
      </c>
      <c r="C63" s="630" t="s">
        <v>436</v>
      </c>
      <c r="D63" s="630">
        <v>2411810</v>
      </c>
      <c r="E63" s="631">
        <v>11.3</v>
      </c>
      <c r="F63" s="631">
        <v>8.8000000000000007</v>
      </c>
    </row>
    <row r="64" spans="1:6">
      <c r="A64" s="629">
        <v>42107</v>
      </c>
      <c r="B64" s="630">
        <v>268168</v>
      </c>
      <c r="C64" s="630">
        <v>206374</v>
      </c>
      <c r="D64" s="630">
        <v>2355308</v>
      </c>
      <c r="E64" s="631">
        <v>11.4</v>
      </c>
      <c r="F64" s="631">
        <v>8.8000000000000007</v>
      </c>
    </row>
    <row r="65" spans="1:6">
      <c r="A65" s="629">
        <v>42137</v>
      </c>
      <c r="B65" s="630">
        <v>284826</v>
      </c>
      <c r="C65" s="630">
        <v>213163</v>
      </c>
      <c r="D65" s="630">
        <v>2413049</v>
      </c>
      <c r="E65" s="631">
        <v>11.8</v>
      </c>
      <c r="F65" s="631">
        <v>8.8000000000000007</v>
      </c>
    </row>
    <row r="66" spans="1:6">
      <c r="A66" s="629">
        <v>42168</v>
      </c>
      <c r="B66" s="630">
        <v>275436</v>
      </c>
      <c r="C66" s="630">
        <v>208578</v>
      </c>
      <c r="D66" s="630">
        <v>2386457</v>
      </c>
      <c r="E66" s="631">
        <v>11.5</v>
      </c>
      <c r="F66" s="631">
        <v>8.6999999999999993</v>
      </c>
    </row>
    <row r="67" spans="1:6">
      <c r="A67" s="629">
        <v>42198</v>
      </c>
      <c r="B67" s="630">
        <v>272053</v>
      </c>
      <c r="C67" s="630">
        <v>205444</v>
      </c>
      <c r="D67" s="630">
        <v>2453014</v>
      </c>
      <c r="E67" s="631">
        <v>11.1</v>
      </c>
      <c r="F67" s="631">
        <v>8.4</v>
      </c>
    </row>
    <row r="68" spans="1:6">
      <c r="A68" s="629">
        <v>42229</v>
      </c>
      <c r="B68" s="630">
        <v>253310</v>
      </c>
      <c r="C68" s="630">
        <v>188027</v>
      </c>
      <c r="D68" s="630">
        <v>2313548</v>
      </c>
      <c r="E68" s="631">
        <v>10.9</v>
      </c>
      <c r="F68" s="631">
        <v>8.1</v>
      </c>
    </row>
    <row r="69" spans="1:6">
      <c r="A69" s="629">
        <v>42260</v>
      </c>
      <c r="B69" s="630">
        <v>253875</v>
      </c>
      <c r="C69" s="630">
        <v>186849</v>
      </c>
      <c r="D69" s="630">
        <v>2303513</v>
      </c>
      <c r="E69" s="631">
        <v>11</v>
      </c>
      <c r="F69" s="631">
        <v>8.1</v>
      </c>
    </row>
    <row r="70" spans="1:6">
      <c r="A70" s="629">
        <v>42290</v>
      </c>
      <c r="B70" s="630">
        <v>258287</v>
      </c>
      <c r="C70" s="630">
        <v>192630</v>
      </c>
      <c r="D70" s="630">
        <v>2344179</v>
      </c>
      <c r="E70" s="631">
        <v>11</v>
      </c>
      <c r="F70" s="631">
        <v>8.1999999999999993</v>
      </c>
    </row>
    <row r="71" spans="1:6">
      <c r="A71" s="629">
        <v>42321</v>
      </c>
      <c r="B71" s="630">
        <v>254600</v>
      </c>
      <c r="C71" s="630">
        <v>191190</v>
      </c>
      <c r="D71" s="630">
        <v>2308769</v>
      </c>
      <c r="E71" s="631">
        <v>11</v>
      </c>
      <c r="F71" s="631">
        <v>8.3000000000000007</v>
      </c>
    </row>
    <row r="72" spans="1:6">
      <c r="A72" s="629">
        <v>42351</v>
      </c>
      <c r="B72" s="630">
        <v>235534</v>
      </c>
      <c r="C72" s="630">
        <v>180072</v>
      </c>
      <c r="D72" s="630">
        <v>2320539</v>
      </c>
      <c r="E72" s="631">
        <v>10.1</v>
      </c>
      <c r="F72" s="631">
        <v>7.8</v>
      </c>
    </row>
    <row r="73" spans="1:6" ht="70.5" customHeight="1">
      <c r="A73" s="969" t="s">
        <v>599</v>
      </c>
      <c r="B73" s="969"/>
      <c r="C73" s="969"/>
      <c r="D73" s="969"/>
      <c r="E73" s="969"/>
      <c r="F73" s="969"/>
    </row>
    <row r="74" spans="1:6">
      <c r="A74" s="632" t="s">
        <v>223</v>
      </c>
      <c r="B74" s="632"/>
      <c r="C74" s="632"/>
      <c r="D74" s="632"/>
      <c r="E74" s="632"/>
      <c r="F74" s="632"/>
    </row>
  </sheetData>
  <mergeCells count="1">
    <mergeCell ref="A73:F73"/>
  </mergeCells>
  <pageMargins left="0.45" right="0.45" top="0.5" bottom="0.5" header="0.3" footer="0.3"/>
  <pageSetup scale="90" orientation="landscape" r:id="rId1"/>
</worksheet>
</file>

<file path=xl/worksheets/sheet43.xml><?xml version="1.0" encoding="utf-8"?>
<worksheet xmlns="http://schemas.openxmlformats.org/spreadsheetml/2006/main" xmlns:r="http://schemas.openxmlformats.org/officeDocument/2006/relationships">
  <sheetPr>
    <tabColor rgb="FF92D050"/>
  </sheetPr>
  <dimension ref="A1:BG81"/>
  <sheetViews>
    <sheetView workbookViewId="0">
      <pane ySplit="4" topLeftCell="A56" activePane="bottomLeft" state="frozen"/>
      <selection activeCell="K24" sqref="K24"/>
      <selection pane="bottomLeft" activeCell="P70" sqref="P70"/>
    </sheetView>
  </sheetViews>
  <sheetFormatPr defaultRowHeight="12.75"/>
  <cols>
    <col min="1" max="1" width="11.5" style="4" customWidth="1"/>
    <col min="2" max="14" width="10" style="4" customWidth="1"/>
    <col min="15" max="15" width="9.33203125" style="4"/>
    <col min="16" max="16" width="9.83203125" style="4" customWidth="1"/>
    <col min="17" max="256" width="9.33203125" style="4"/>
    <col min="257" max="257" width="11.5" style="4" customWidth="1"/>
    <col min="258" max="270" width="10" style="4" customWidth="1"/>
    <col min="271" max="512" width="9.33203125" style="4"/>
    <col min="513" max="513" width="11.5" style="4" customWidth="1"/>
    <col min="514" max="526" width="10" style="4" customWidth="1"/>
    <col min="527" max="768" width="9.33203125" style="4"/>
    <col min="769" max="769" width="11.5" style="4" customWidth="1"/>
    <col min="770" max="782" width="10" style="4" customWidth="1"/>
    <col min="783" max="1024" width="9.33203125" style="4"/>
    <col min="1025" max="1025" width="11.5" style="4" customWidth="1"/>
    <col min="1026" max="1038" width="10" style="4" customWidth="1"/>
    <col min="1039" max="1280" width="9.33203125" style="4"/>
    <col min="1281" max="1281" width="11.5" style="4" customWidth="1"/>
    <col min="1282" max="1294" width="10" style="4" customWidth="1"/>
    <col min="1295" max="1536" width="9.33203125" style="4"/>
    <col min="1537" max="1537" width="11.5" style="4" customWidth="1"/>
    <col min="1538" max="1550" width="10" style="4" customWidth="1"/>
    <col min="1551" max="1792" width="9.33203125" style="4"/>
    <col min="1793" max="1793" width="11.5" style="4" customWidth="1"/>
    <col min="1794" max="1806" width="10" style="4" customWidth="1"/>
    <col min="1807" max="2048" width="9.33203125" style="4"/>
    <col min="2049" max="2049" width="11.5" style="4" customWidth="1"/>
    <col min="2050" max="2062" width="10" style="4" customWidth="1"/>
    <col min="2063" max="2304" width="9.33203125" style="4"/>
    <col min="2305" max="2305" width="11.5" style="4" customWidth="1"/>
    <col min="2306" max="2318" width="10" style="4" customWidth="1"/>
    <col min="2319" max="2560" width="9.33203125" style="4"/>
    <col min="2561" max="2561" width="11.5" style="4" customWidth="1"/>
    <col min="2562" max="2574" width="10" style="4" customWidth="1"/>
    <col min="2575" max="2816" width="9.33203125" style="4"/>
    <col min="2817" max="2817" width="11.5" style="4" customWidth="1"/>
    <col min="2818" max="2830" width="10" style="4" customWidth="1"/>
    <col min="2831" max="3072" width="9.33203125" style="4"/>
    <col min="3073" max="3073" width="11.5" style="4" customWidth="1"/>
    <col min="3074" max="3086" width="10" style="4" customWidth="1"/>
    <col min="3087" max="3328" width="9.33203125" style="4"/>
    <col min="3329" max="3329" width="11.5" style="4" customWidth="1"/>
    <col min="3330" max="3342" width="10" style="4" customWidth="1"/>
    <col min="3343" max="3584" width="9.33203125" style="4"/>
    <col min="3585" max="3585" width="11.5" style="4" customWidth="1"/>
    <col min="3586" max="3598" width="10" style="4" customWidth="1"/>
    <col min="3599" max="3840" width="9.33203125" style="4"/>
    <col min="3841" max="3841" width="11.5" style="4" customWidth="1"/>
    <col min="3842" max="3854" width="10" style="4" customWidth="1"/>
    <col min="3855" max="4096" width="9.33203125" style="4"/>
    <col min="4097" max="4097" width="11.5" style="4" customWidth="1"/>
    <col min="4098" max="4110" width="10" style="4" customWidth="1"/>
    <col min="4111" max="4352" width="9.33203125" style="4"/>
    <col min="4353" max="4353" width="11.5" style="4" customWidth="1"/>
    <col min="4354" max="4366" width="10" style="4" customWidth="1"/>
    <col min="4367" max="4608" width="9.33203125" style="4"/>
    <col min="4609" max="4609" width="11.5" style="4" customWidth="1"/>
    <col min="4610" max="4622" width="10" style="4" customWidth="1"/>
    <col min="4623" max="4864" width="9.33203125" style="4"/>
    <col min="4865" max="4865" width="11.5" style="4" customWidth="1"/>
    <col min="4866" max="4878" width="10" style="4" customWidth="1"/>
    <col min="4879" max="5120" width="9.33203125" style="4"/>
    <col min="5121" max="5121" width="11.5" style="4" customWidth="1"/>
    <col min="5122" max="5134" width="10" style="4" customWidth="1"/>
    <col min="5135" max="5376" width="9.33203125" style="4"/>
    <col min="5377" max="5377" width="11.5" style="4" customWidth="1"/>
    <col min="5378" max="5390" width="10" style="4" customWidth="1"/>
    <col min="5391" max="5632" width="9.33203125" style="4"/>
    <col min="5633" max="5633" width="11.5" style="4" customWidth="1"/>
    <col min="5634" max="5646" width="10" style="4" customWidth="1"/>
    <col min="5647" max="5888" width="9.33203125" style="4"/>
    <col min="5889" max="5889" width="11.5" style="4" customWidth="1"/>
    <col min="5890" max="5902" width="10" style="4" customWidth="1"/>
    <col min="5903" max="6144" width="9.33203125" style="4"/>
    <col min="6145" max="6145" width="11.5" style="4" customWidth="1"/>
    <col min="6146" max="6158" width="10" style="4" customWidth="1"/>
    <col min="6159" max="6400" width="9.33203125" style="4"/>
    <col min="6401" max="6401" width="11.5" style="4" customWidth="1"/>
    <col min="6402" max="6414" width="10" style="4" customWidth="1"/>
    <col min="6415" max="6656" width="9.33203125" style="4"/>
    <col min="6657" max="6657" width="11.5" style="4" customWidth="1"/>
    <col min="6658" max="6670" width="10" style="4" customWidth="1"/>
    <col min="6671" max="6912" width="9.33203125" style="4"/>
    <col min="6913" max="6913" width="11.5" style="4" customWidth="1"/>
    <col min="6914" max="6926" width="10" style="4" customWidth="1"/>
    <col min="6927" max="7168" width="9.33203125" style="4"/>
    <col min="7169" max="7169" width="11.5" style="4" customWidth="1"/>
    <col min="7170" max="7182" width="10" style="4" customWidth="1"/>
    <col min="7183" max="7424" width="9.33203125" style="4"/>
    <col min="7425" max="7425" width="11.5" style="4" customWidth="1"/>
    <col min="7426" max="7438" width="10" style="4" customWidth="1"/>
    <col min="7439" max="7680" width="9.33203125" style="4"/>
    <col min="7681" max="7681" width="11.5" style="4" customWidth="1"/>
    <col min="7682" max="7694" width="10" style="4" customWidth="1"/>
    <col min="7695" max="7936" width="9.33203125" style="4"/>
    <col min="7937" max="7937" width="11.5" style="4" customWidth="1"/>
    <col min="7938" max="7950" width="10" style="4" customWidth="1"/>
    <col min="7951" max="8192" width="9.33203125" style="4"/>
    <col min="8193" max="8193" width="11.5" style="4" customWidth="1"/>
    <col min="8194" max="8206" width="10" style="4" customWidth="1"/>
    <col min="8207" max="8448" width="9.33203125" style="4"/>
    <col min="8449" max="8449" width="11.5" style="4" customWidth="1"/>
    <col min="8450" max="8462" width="10" style="4" customWidth="1"/>
    <col min="8463" max="8704" width="9.33203125" style="4"/>
    <col min="8705" max="8705" width="11.5" style="4" customWidth="1"/>
    <col min="8706" max="8718" width="10" style="4" customWidth="1"/>
    <col min="8719" max="8960" width="9.33203125" style="4"/>
    <col min="8961" max="8961" width="11.5" style="4" customWidth="1"/>
    <col min="8962" max="8974" width="10" style="4" customWidth="1"/>
    <col min="8975" max="9216" width="9.33203125" style="4"/>
    <col min="9217" max="9217" width="11.5" style="4" customWidth="1"/>
    <col min="9218" max="9230" width="10" style="4" customWidth="1"/>
    <col min="9231" max="9472" width="9.33203125" style="4"/>
    <col min="9473" max="9473" width="11.5" style="4" customWidth="1"/>
    <col min="9474" max="9486" width="10" style="4" customWidth="1"/>
    <col min="9487" max="9728" width="9.33203125" style="4"/>
    <col min="9729" max="9729" width="11.5" style="4" customWidth="1"/>
    <col min="9730" max="9742" width="10" style="4" customWidth="1"/>
    <col min="9743" max="9984" width="9.33203125" style="4"/>
    <col min="9985" max="9985" width="11.5" style="4" customWidth="1"/>
    <col min="9986" max="9998" width="10" style="4" customWidth="1"/>
    <col min="9999" max="10240" width="9.33203125" style="4"/>
    <col min="10241" max="10241" width="11.5" style="4" customWidth="1"/>
    <col min="10242" max="10254" width="10" style="4" customWidth="1"/>
    <col min="10255" max="10496" width="9.33203125" style="4"/>
    <col min="10497" max="10497" width="11.5" style="4" customWidth="1"/>
    <col min="10498" max="10510" width="10" style="4" customWidth="1"/>
    <col min="10511" max="10752" width="9.33203125" style="4"/>
    <col min="10753" max="10753" width="11.5" style="4" customWidth="1"/>
    <col min="10754" max="10766" width="10" style="4" customWidth="1"/>
    <col min="10767" max="11008" width="9.33203125" style="4"/>
    <col min="11009" max="11009" width="11.5" style="4" customWidth="1"/>
    <col min="11010" max="11022" width="10" style="4" customWidth="1"/>
    <col min="11023" max="11264" width="9.33203125" style="4"/>
    <col min="11265" max="11265" width="11.5" style="4" customWidth="1"/>
    <col min="11266" max="11278" width="10" style="4" customWidth="1"/>
    <col min="11279" max="11520" width="9.33203125" style="4"/>
    <col min="11521" max="11521" width="11.5" style="4" customWidth="1"/>
    <col min="11522" max="11534" width="10" style="4" customWidth="1"/>
    <col min="11535" max="11776" width="9.33203125" style="4"/>
    <col min="11777" max="11777" width="11.5" style="4" customWidth="1"/>
    <col min="11778" max="11790" width="10" style="4" customWidth="1"/>
    <col min="11791" max="12032" width="9.33203125" style="4"/>
    <col min="12033" max="12033" width="11.5" style="4" customWidth="1"/>
    <col min="12034" max="12046" width="10" style="4" customWidth="1"/>
    <col min="12047" max="12288" width="9.33203125" style="4"/>
    <col min="12289" max="12289" width="11.5" style="4" customWidth="1"/>
    <col min="12290" max="12302" width="10" style="4" customWidth="1"/>
    <col min="12303" max="12544" width="9.33203125" style="4"/>
    <col min="12545" max="12545" width="11.5" style="4" customWidth="1"/>
    <col min="12546" max="12558" width="10" style="4" customWidth="1"/>
    <col min="12559" max="12800" width="9.33203125" style="4"/>
    <col min="12801" max="12801" width="11.5" style="4" customWidth="1"/>
    <col min="12802" max="12814" width="10" style="4" customWidth="1"/>
    <col min="12815" max="13056" width="9.33203125" style="4"/>
    <col min="13057" max="13057" width="11.5" style="4" customWidth="1"/>
    <col min="13058" max="13070" width="10" style="4" customWidth="1"/>
    <col min="13071" max="13312" width="9.33203125" style="4"/>
    <col min="13313" max="13313" width="11.5" style="4" customWidth="1"/>
    <col min="13314" max="13326" width="10" style="4" customWidth="1"/>
    <col min="13327" max="13568" width="9.33203125" style="4"/>
    <col min="13569" max="13569" width="11.5" style="4" customWidth="1"/>
    <col min="13570" max="13582" width="10" style="4" customWidth="1"/>
    <col min="13583" max="13824" width="9.33203125" style="4"/>
    <col min="13825" max="13825" width="11.5" style="4" customWidth="1"/>
    <col min="13826" max="13838" width="10" style="4" customWidth="1"/>
    <col min="13839" max="14080" width="9.33203125" style="4"/>
    <col min="14081" max="14081" width="11.5" style="4" customWidth="1"/>
    <col min="14082" max="14094" width="10" style="4" customWidth="1"/>
    <col min="14095" max="14336" width="9.33203125" style="4"/>
    <col min="14337" max="14337" width="11.5" style="4" customWidth="1"/>
    <col min="14338" max="14350" width="10" style="4" customWidth="1"/>
    <col min="14351" max="14592" width="9.33203125" style="4"/>
    <col min="14593" max="14593" width="11.5" style="4" customWidth="1"/>
    <col min="14594" max="14606" width="10" style="4" customWidth="1"/>
    <col min="14607" max="14848" width="9.33203125" style="4"/>
    <col min="14849" max="14849" width="11.5" style="4" customWidth="1"/>
    <col min="14850" max="14862" width="10" style="4" customWidth="1"/>
    <col min="14863" max="15104" width="9.33203125" style="4"/>
    <col min="15105" max="15105" width="11.5" style="4" customWidth="1"/>
    <col min="15106" max="15118" width="10" style="4" customWidth="1"/>
    <col min="15119" max="15360" width="9.33203125" style="4"/>
    <col min="15361" max="15361" width="11.5" style="4" customWidth="1"/>
    <col min="15362" max="15374" width="10" style="4" customWidth="1"/>
    <col min="15375" max="15616" width="9.33203125" style="4"/>
    <col min="15617" max="15617" width="11.5" style="4" customWidth="1"/>
    <col min="15618" max="15630" width="10" style="4" customWidth="1"/>
    <col min="15631" max="15872" width="9.33203125" style="4"/>
    <col min="15873" max="15873" width="11.5" style="4" customWidth="1"/>
    <col min="15874" max="15886" width="10" style="4" customWidth="1"/>
    <col min="15887" max="16128" width="9.33203125" style="4"/>
    <col min="16129" max="16129" width="11.5" style="4" customWidth="1"/>
    <col min="16130" max="16142" width="10" style="4" customWidth="1"/>
    <col min="16143" max="16384" width="9.33203125" style="4"/>
  </cols>
  <sheetData>
    <row r="1" spans="1:59" ht="15.75">
      <c r="A1" s="970" t="s">
        <v>515</v>
      </c>
      <c r="B1" s="971"/>
      <c r="C1" s="971"/>
      <c r="D1" s="971"/>
      <c r="E1" s="971"/>
      <c r="F1" s="971"/>
      <c r="G1" s="971"/>
      <c r="H1" s="971"/>
      <c r="I1" s="971"/>
      <c r="J1" s="971"/>
      <c r="K1" s="971"/>
      <c r="L1" s="971"/>
      <c r="M1" s="971"/>
      <c r="N1" s="971"/>
      <c r="O1" s="37"/>
      <c r="P1" s="37"/>
      <c r="Q1" s="37"/>
      <c r="R1" s="37"/>
      <c r="S1" s="37"/>
      <c r="T1" s="37"/>
    </row>
    <row r="2" spans="1:59" ht="19.149999999999999" customHeight="1">
      <c r="A2" s="802" t="s">
        <v>66</v>
      </c>
      <c r="B2" s="972" t="s">
        <v>114</v>
      </c>
      <c r="C2" s="972"/>
      <c r="D2" s="972"/>
      <c r="E2" s="972"/>
      <c r="F2" s="972" t="s">
        <v>115</v>
      </c>
      <c r="G2" s="972"/>
      <c r="H2" s="972"/>
      <c r="I2" s="972"/>
      <c r="J2" s="972" t="s">
        <v>116</v>
      </c>
      <c r="K2" s="972"/>
      <c r="L2" s="972"/>
      <c r="M2" s="972"/>
      <c r="N2" s="803" t="s">
        <v>117</v>
      </c>
      <c r="O2" s="18"/>
      <c r="P2" s="18"/>
      <c r="Q2" s="18"/>
      <c r="R2" s="18"/>
      <c r="S2" s="18"/>
      <c r="T2" s="18"/>
      <c r="U2" s="25"/>
      <c r="V2" s="25"/>
      <c r="W2" s="25"/>
      <c r="X2" s="25"/>
      <c r="Y2" s="25"/>
      <c r="Z2" s="25"/>
      <c r="AA2" s="25"/>
      <c r="AB2" s="25"/>
    </row>
    <row r="3" spans="1:59" ht="39.75" customHeight="1">
      <c r="A3" s="958"/>
      <c r="B3" s="618" t="s">
        <v>118</v>
      </c>
      <c r="C3" s="618" t="s">
        <v>119</v>
      </c>
      <c r="D3" s="618" t="s">
        <v>120</v>
      </c>
      <c r="E3" s="618" t="s">
        <v>121</v>
      </c>
      <c r="F3" s="618" t="s">
        <v>118</v>
      </c>
      <c r="G3" s="618" t="s">
        <v>119</v>
      </c>
      <c r="H3" s="618" t="s">
        <v>120</v>
      </c>
      <c r="I3" s="618" t="s">
        <v>121</v>
      </c>
      <c r="J3" s="618" t="s">
        <v>118</v>
      </c>
      <c r="K3" s="618" t="s">
        <v>119</v>
      </c>
      <c r="L3" s="618" t="s">
        <v>120</v>
      </c>
      <c r="M3" s="618" t="s">
        <v>0</v>
      </c>
      <c r="N3" s="973"/>
      <c r="O3" s="55"/>
      <c r="P3" s="55"/>
      <c r="Q3" s="55"/>
      <c r="R3" s="55"/>
      <c r="S3" s="55"/>
      <c r="T3" s="55"/>
      <c r="U3" s="25"/>
      <c r="V3" s="25"/>
      <c r="W3" s="25"/>
      <c r="X3" s="25"/>
      <c r="Y3" s="25"/>
      <c r="Z3" s="25"/>
      <c r="AA3" s="25"/>
      <c r="AB3" s="25"/>
      <c r="AH3" s="23"/>
      <c r="AI3" s="24"/>
      <c r="AJ3" s="23"/>
      <c r="AK3" s="24"/>
      <c r="AL3" s="23"/>
      <c r="AM3" s="24"/>
      <c r="AN3" s="23"/>
      <c r="AO3" s="24"/>
      <c r="AP3" s="23"/>
      <c r="AQ3" s="24"/>
      <c r="AR3" s="23"/>
      <c r="AS3" s="24"/>
      <c r="AT3" s="23"/>
      <c r="AU3" s="24"/>
      <c r="AV3" s="23"/>
      <c r="AW3" s="24"/>
      <c r="AX3" s="23"/>
      <c r="AY3" s="24"/>
      <c r="AZ3" s="23"/>
      <c r="BA3" s="24"/>
      <c r="BB3" s="23"/>
      <c r="BC3" s="24"/>
      <c r="BD3" s="23"/>
      <c r="BE3" s="24"/>
      <c r="BF3" s="23"/>
      <c r="BG3" s="24"/>
    </row>
    <row r="4" spans="1:59">
      <c r="A4" s="615">
        <v>1</v>
      </c>
      <c r="B4" s="616">
        <v>2</v>
      </c>
      <c r="C4" s="609">
        <v>3</v>
      </c>
      <c r="D4" s="616">
        <v>4</v>
      </c>
      <c r="E4" s="609">
        <v>5</v>
      </c>
      <c r="F4" s="616">
        <v>6</v>
      </c>
      <c r="G4" s="609">
        <v>7</v>
      </c>
      <c r="H4" s="616">
        <v>8</v>
      </c>
      <c r="I4" s="609">
        <v>9</v>
      </c>
      <c r="J4" s="616">
        <v>10</v>
      </c>
      <c r="K4" s="609">
        <v>11</v>
      </c>
      <c r="L4" s="616">
        <v>12</v>
      </c>
      <c r="M4" s="609">
        <v>13</v>
      </c>
      <c r="N4" s="614">
        <v>14</v>
      </c>
      <c r="O4" s="55"/>
      <c r="P4" s="55"/>
      <c r="Q4" s="55"/>
      <c r="R4" s="55"/>
      <c r="S4" s="55"/>
      <c r="T4" s="55"/>
      <c r="U4" s="25"/>
      <c r="V4" s="25"/>
      <c r="W4" s="25"/>
      <c r="X4" s="25"/>
      <c r="Y4" s="25"/>
      <c r="Z4" s="25"/>
      <c r="AA4" s="25"/>
      <c r="AB4" s="25"/>
      <c r="AH4" s="23"/>
      <c r="AI4" s="24"/>
      <c r="AJ4" s="23"/>
      <c r="AK4" s="24"/>
      <c r="AL4" s="23"/>
      <c r="AM4" s="24"/>
      <c r="AN4" s="23"/>
      <c r="AO4" s="24"/>
      <c r="AP4" s="23"/>
      <c r="AQ4" s="24"/>
      <c r="AR4" s="23"/>
      <c r="AS4" s="24"/>
      <c r="AT4" s="23"/>
      <c r="AU4" s="24"/>
      <c r="AV4" s="23"/>
      <c r="AW4" s="24"/>
      <c r="AX4" s="23"/>
      <c r="AY4" s="24"/>
      <c r="AZ4" s="23"/>
      <c r="BA4" s="24"/>
      <c r="BB4" s="23"/>
      <c r="BC4" s="24"/>
      <c r="BD4" s="23"/>
      <c r="BE4" s="24"/>
      <c r="BF4" s="23"/>
      <c r="BG4" s="24"/>
    </row>
    <row r="5" spans="1:59">
      <c r="A5" s="40">
        <v>40269</v>
      </c>
      <c r="B5" s="45">
        <v>835640.10541974229</v>
      </c>
      <c r="C5" s="45">
        <v>92843.786199999988</v>
      </c>
      <c r="D5" s="45">
        <v>159707.76411117599</v>
      </c>
      <c r="E5" s="45">
        <v>1088191.6557309183</v>
      </c>
      <c r="F5" s="45">
        <v>680569.02706051758</v>
      </c>
      <c r="G5" s="45">
        <v>79157.682199999981</v>
      </c>
      <c r="H5" s="45">
        <v>142509.52726642101</v>
      </c>
      <c r="I5" s="45">
        <v>902236.2365269385</v>
      </c>
      <c r="J5" s="45">
        <v>155071.07835922478</v>
      </c>
      <c r="K5" s="45">
        <v>13686.104000000008</v>
      </c>
      <c r="L5" s="45">
        <v>17198.236844754996</v>
      </c>
      <c r="M5" s="45">
        <v>185955.41920397978</v>
      </c>
      <c r="N5" s="46">
        <v>808541.07241077616</v>
      </c>
      <c r="P5" s="22"/>
      <c r="Q5" s="22">
        <f t="shared" ref="Q5:Q25" si="0">IF(ROUND(M5,0)=ROUND(P5,0),"",1)</f>
        <v>1</v>
      </c>
    </row>
    <row r="6" spans="1:59">
      <c r="A6" s="40">
        <v>40299</v>
      </c>
      <c r="B6" s="45">
        <v>621740.38692413957</v>
      </c>
      <c r="C6" s="45">
        <v>67526.668700000024</v>
      </c>
      <c r="D6" s="45">
        <v>96802.200944336044</v>
      </c>
      <c r="E6" s="45">
        <v>786069.25656847563</v>
      </c>
      <c r="F6" s="45">
        <v>672374.60618212563</v>
      </c>
      <c r="G6" s="45">
        <v>74050.781800000026</v>
      </c>
      <c r="H6" s="45">
        <v>102603.422835612</v>
      </c>
      <c r="I6" s="45">
        <v>849028.81081773771</v>
      </c>
      <c r="J6" s="45">
        <v>-50634.219257986828</v>
      </c>
      <c r="K6" s="45">
        <v>-6524.1131000000132</v>
      </c>
      <c r="L6" s="45">
        <v>-5801.2218912759454</v>
      </c>
      <c r="M6" s="45">
        <v>-62959.554249262786</v>
      </c>
      <c r="N6" s="46">
        <v>743115.64304388268</v>
      </c>
      <c r="P6" s="22"/>
      <c r="Q6" s="22">
        <f t="shared" si="0"/>
        <v>1</v>
      </c>
    </row>
    <row r="7" spans="1:59">
      <c r="A7" s="40">
        <v>40330</v>
      </c>
      <c r="B7" s="45">
        <v>483015.40627025254</v>
      </c>
      <c r="C7" s="45">
        <v>55663.05780000001</v>
      </c>
      <c r="D7" s="45">
        <v>114197.26233025291</v>
      </c>
      <c r="E7" s="45">
        <v>652875.72640050552</v>
      </c>
      <c r="F7" s="45">
        <v>573343.00515437149</v>
      </c>
      <c r="G7" s="45">
        <v>71172.259300000034</v>
      </c>
      <c r="H7" s="45">
        <v>127809.53142859906</v>
      </c>
      <c r="I7" s="45">
        <v>772324.79588297056</v>
      </c>
      <c r="J7" s="45">
        <v>-90327.598884118401</v>
      </c>
      <c r="K7" s="45">
        <v>-15509.201500000048</v>
      </c>
      <c r="L7" s="45">
        <v>-13612.269098346076</v>
      </c>
      <c r="M7" s="45">
        <v>-119449.06948246452</v>
      </c>
      <c r="N7" s="46">
        <v>630184.64178591897</v>
      </c>
      <c r="P7" s="22"/>
      <c r="Q7" s="22">
        <f t="shared" si="0"/>
        <v>1</v>
      </c>
    </row>
    <row r="8" spans="1:59">
      <c r="A8" s="40">
        <v>40360</v>
      </c>
      <c r="B8" s="45">
        <v>533781.36571271531</v>
      </c>
      <c r="C8" s="45">
        <v>76865.910300000047</v>
      </c>
      <c r="D8" s="45">
        <v>110000.11588955601</v>
      </c>
      <c r="E8" s="45">
        <v>720647.39190227119</v>
      </c>
      <c r="F8" s="45">
        <v>503021.63854854531</v>
      </c>
      <c r="G8" s="45">
        <v>74869.048599999893</v>
      </c>
      <c r="H8" s="45">
        <v>111102.37789734104</v>
      </c>
      <c r="I8" s="45">
        <v>688993.06504588667</v>
      </c>
      <c r="J8" s="45">
        <v>30759.727164170894</v>
      </c>
      <c r="K8" s="45">
        <v>1996.8617000001686</v>
      </c>
      <c r="L8" s="45">
        <v>-1102.2620077849851</v>
      </c>
      <c r="M8" s="45">
        <v>31654.32685638608</v>
      </c>
      <c r="N8" s="46">
        <v>668605.1845470987</v>
      </c>
      <c r="P8" s="22"/>
      <c r="Q8" s="22">
        <f t="shared" si="0"/>
        <v>1</v>
      </c>
    </row>
    <row r="9" spans="1:59">
      <c r="A9" s="40">
        <v>40391</v>
      </c>
      <c r="B9" s="45">
        <v>545535.47146427911</v>
      </c>
      <c r="C9" s="45">
        <v>71112.42519999994</v>
      </c>
      <c r="D9" s="45">
        <v>90481.382719777059</v>
      </c>
      <c r="E9" s="45">
        <v>707129.27938405611</v>
      </c>
      <c r="F9" s="45">
        <v>518477.08224046603</v>
      </c>
      <c r="G9" s="45">
        <v>66554.982700000168</v>
      </c>
      <c r="H9" s="45">
        <v>85911.993125056964</v>
      </c>
      <c r="I9" s="45">
        <v>670944.05806552293</v>
      </c>
      <c r="J9" s="45">
        <v>27058.389223811428</v>
      </c>
      <c r="K9" s="45">
        <v>4557.4424999997755</v>
      </c>
      <c r="L9" s="45">
        <v>4569.3895947200162</v>
      </c>
      <c r="M9" s="45">
        <v>36185.221318531228</v>
      </c>
      <c r="N9" s="46">
        <v>709665.57335771411</v>
      </c>
      <c r="P9" s="22"/>
      <c r="Q9" s="22">
        <f t="shared" si="0"/>
        <v>1</v>
      </c>
    </row>
    <row r="10" spans="1:59">
      <c r="A10" s="40">
        <v>40422</v>
      </c>
      <c r="B10" s="45">
        <v>555218.54510662192</v>
      </c>
      <c r="C10" s="45">
        <v>59325.706099999894</v>
      </c>
      <c r="D10" s="45">
        <v>104339.89461897197</v>
      </c>
      <c r="E10" s="45">
        <v>718884.14582559373</v>
      </c>
      <c r="F10" s="45">
        <v>608401.95390116191</v>
      </c>
      <c r="G10" s="45">
        <v>66533.533899999806</v>
      </c>
      <c r="H10" s="45">
        <v>115786.71826771006</v>
      </c>
      <c r="I10" s="45">
        <v>790722.20606887201</v>
      </c>
      <c r="J10" s="45">
        <v>-53183.408794538438</v>
      </c>
      <c r="K10" s="45">
        <v>-7207.8277999999391</v>
      </c>
      <c r="L10" s="45">
        <v>-11446.823648738027</v>
      </c>
      <c r="M10" s="45">
        <v>-71838.060243276414</v>
      </c>
      <c r="N10" s="46">
        <v>657312.76347312133</v>
      </c>
      <c r="P10" s="22"/>
      <c r="Q10" s="22">
        <f t="shared" si="0"/>
        <v>1</v>
      </c>
    </row>
    <row r="11" spans="1:59">
      <c r="A11" s="40">
        <v>40452</v>
      </c>
      <c r="B11" s="45">
        <v>581183.28891179943</v>
      </c>
      <c r="C11" s="45">
        <v>70866.212500000081</v>
      </c>
      <c r="D11" s="45">
        <v>126793.78367875703</v>
      </c>
      <c r="E11" s="45">
        <v>778843.28509055637</v>
      </c>
      <c r="F11" s="45">
        <v>592988.22027184954</v>
      </c>
      <c r="G11" s="45">
        <v>69418.630600000208</v>
      </c>
      <c r="H11" s="45">
        <v>122178.53140662983</v>
      </c>
      <c r="I11" s="45">
        <v>784585.3822784787</v>
      </c>
      <c r="J11" s="45">
        <v>-11804.931360050829</v>
      </c>
      <c r="K11" s="45">
        <v>1447.5818999999292</v>
      </c>
      <c r="L11" s="45">
        <v>4615.2522721271025</v>
      </c>
      <c r="M11" s="45">
        <v>-5742.0971879237977</v>
      </c>
      <c r="N11" s="46">
        <v>646395.39660096541</v>
      </c>
      <c r="P11" s="22"/>
      <c r="Q11" s="22">
        <f t="shared" si="0"/>
        <v>1</v>
      </c>
    </row>
    <row r="12" spans="1:59">
      <c r="A12" s="40">
        <v>40483</v>
      </c>
      <c r="B12" s="45">
        <v>596903.4595646183</v>
      </c>
      <c r="C12" s="45">
        <v>75902.935899999982</v>
      </c>
      <c r="D12" s="45">
        <v>104718.15309293801</v>
      </c>
      <c r="E12" s="45">
        <v>777524.54855755717</v>
      </c>
      <c r="F12" s="45">
        <v>583464.07503797766</v>
      </c>
      <c r="G12" s="45">
        <v>73587.084199999925</v>
      </c>
      <c r="H12" s="45">
        <v>102094.3793032621</v>
      </c>
      <c r="I12" s="45">
        <v>759145.53854123969</v>
      </c>
      <c r="J12" s="45">
        <v>13439.383766606927</v>
      </c>
      <c r="K12" s="45">
        <v>2315.8517000000647</v>
      </c>
      <c r="L12" s="45">
        <v>2623.7637896758947</v>
      </c>
      <c r="M12" s="45">
        <v>18378.999256282888</v>
      </c>
      <c r="N12" s="46">
        <v>665282.37</v>
      </c>
      <c r="P12" s="22"/>
      <c r="Q12" s="22">
        <f t="shared" si="0"/>
        <v>1</v>
      </c>
    </row>
    <row r="13" spans="1:59">
      <c r="A13" s="40">
        <v>40513</v>
      </c>
      <c r="B13" s="45">
        <v>520211.14923996571</v>
      </c>
      <c r="C13" s="45">
        <v>50396.630000000005</v>
      </c>
      <c r="D13" s="45">
        <v>79730.889999999898</v>
      </c>
      <c r="E13" s="45">
        <v>650338.66923996527</v>
      </c>
      <c r="F13" s="45">
        <v>549538.88999999966</v>
      </c>
      <c r="G13" s="45">
        <v>56837.599999999977</v>
      </c>
      <c r="H13" s="45">
        <v>88311.070000000065</v>
      </c>
      <c r="I13" s="45">
        <v>694687.55999999959</v>
      </c>
      <c r="J13" s="45">
        <v>-29327.739999999998</v>
      </c>
      <c r="K13" s="45">
        <v>-6440.9800000000005</v>
      </c>
      <c r="L13" s="45">
        <v>-8580.17</v>
      </c>
      <c r="M13" s="45">
        <v>-44348.89</v>
      </c>
      <c r="N13" s="46">
        <v>626314.03</v>
      </c>
      <c r="P13" s="22"/>
      <c r="Q13" s="22">
        <f t="shared" si="0"/>
        <v>1</v>
      </c>
    </row>
    <row r="14" spans="1:59">
      <c r="A14" s="201">
        <v>40544</v>
      </c>
      <c r="B14" s="45">
        <v>535749.86000000034</v>
      </c>
      <c r="C14" s="45">
        <v>54861.989999999991</v>
      </c>
      <c r="D14" s="45">
        <v>48347.530000000028</v>
      </c>
      <c r="E14" s="45">
        <v>638959.37999999989</v>
      </c>
      <c r="F14" s="45">
        <v>460326.70000000019</v>
      </c>
      <c r="G14" s="45">
        <v>46711.849999999977</v>
      </c>
      <c r="H14" s="45">
        <v>47468.409999999916</v>
      </c>
      <c r="I14" s="45">
        <v>554506.96000000089</v>
      </c>
      <c r="J14" s="45">
        <v>75423.16</v>
      </c>
      <c r="K14" s="45">
        <v>8150.1600000000008</v>
      </c>
      <c r="L14" s="45">
        <v>879.1200000000008</v>
      </c>
      <c r="M14" s="45">
        <v>84452.439999999988</v>
      </c>
      <c r="N14" s="46">
        <v>691080.37</v>
      </c>
      <c r="P14" s="22"/>
      <c r="Q14" s="22">
        <f t="shared" si="0"/>
        <v>1</v>
      </c>
    </row>
    <row r="15" spans="1:59">
      <c r="A15" s="201">
        <v>40575</v>
      </c>
      <c r="B15" s="45">
        <v>504881.33803036623</v>
      </c>
      <c r="C15" s="45">
        <v>47879.738399999915</v>
      </c>
      <c r="D15" s="45">
        <v>49204.03118398902</v>
      </c>
      <c r="E15" s="45">
        <v>601965.10761435516</v>
      </c>
      <c r="F15" s="45">
        <v>488987.99040550832</v>
      </c>
      <c r="G15" s="45">
        <v>44216.817100000102</v>
      </c>
      <c r="H15" s="45">
        <v>43003.436492096167</v>
      </c>
      <c r="I15" s="45">
        <v>576208.24399760459</v>
      </c>
      <c r="J15" s="45">
        <v>15893.347624859816</v>
      </c>
      <c r="K15" s="45">
        <v>3662.9112999997342</v>
      </c>
      <c r="L15" s="45">
        <v>6200.5946918929531</v>
      </c>
      <c r="M15" s="45">
        <v>25756.853616752516</v>
      </c>
      <c r="N15" s="46">
        <v>707411.96681443008</v>
      </c>
      <c r="P15" s="22"/>
      <c r="Q15" s="22">
        <f t="shared" si="0"/>
        <v>1</v>
      </c>
    </row>
    <row r="16" spans="1:59">
      <c r="A16" s="201">
        <v>40603</v>
      </c>
      <c r="B16" s="45">
        <v>609064.04027670436</v>
      </c>
      <c r="C16" s="45">
        <v>60612.693700000178</v>
      </c>
      <c r="D16" s="45">
        <v>68410.200107706012</v>
      </c>
      <c r="E16" s="45">
        <v>738086.93408441078</v>
      </c>
      <c r="F16" s="45">
        <v>710646.32153766789</v>
      </c>
      <c r="G16" s="45">
        <v>77383.229900000035</v>
      </c>
      <c r="H16" s="45">
        <v>77508.776766691357</v>
      </c>
      <c r="I16" s="45">
        <v>865538.33820435964</v>
      </c>
      <c r="J16" s="45">
        <v>-101582.28126096523</v>
      </c>
      <c r="K16" s="45">
        <v>-16770.536199999846</v>
      </c>
      <c r="L16" s="45">
        <v>-9098.576658985141</v>
      </c>
      <c r="M16" s="45">
        <v>-127451.39411995022</v>
      </c>
      <c r="N16" s="46">
        <v>592249.5325085338</v>
      </c>
      <c r="P16" s="22"/>
      <c r="Q16" s="22">
        <f t="shared" si="0"/>
        <v>1</v>
      </c>
    </row>
    <row r="17" spans="1:17">
      <c r="A17" s="201">
        <v>40634</v>
      </c>
      <c r="B17" s="45">
        <v>628601.0945420746</v>
      </c>
      <c r="C17" s="45">
        <v>73641.565900000001</v>
      </c>
      <c r="D17" s="45">
        <v>72750.022239719008</v>
      </c>
      <c r="E17" s="45">
        <v>774992.68268179358</v>
      </c>
      <c r="F17" s="45">
        <v>478538.76520833827</v>
      </c>
      <c r="G17" s="45">
        <v>56228.004500000003</v>
      </c>
      <c r="H17" s="45">
        <v>55894.912540117009</v>
      </c>
      <c r="I17" s="45">
        <v>590661.68224845524</v>
      </c>
      <c r="J17" s="45">
        <v>150062.32933373636</v>
      </c>
      <c r="K17" s="45">
        <v>17413.561399999999</v>
      </c>
      <c r="L17" s="45">
        <v>16855.109699601991</v>
      </c>
      <c r="M17" s="45">
        <v>184331.00043333834</v>
      </c>
      <c r="N17" s="46">
        <v>785374.09124039661</v>
      </c>
      <c r="P17" s="22"/>
      <c r="Q17" s="22">
        <f t="shared" si="0"/>
        <v>1</v>
      </c>
    </row>
    <row r="18" spans="1:17">
      <c r="A18" s="201">
        <v>40664</v>
      </c>
      <c r="B18" s="45">
        <v>505532.67552925914</v>
      </c>
      <c r="C18" s="45">
        <v>51290.412500000006</v>
      </c>
      <c r="D18" s="45">
        <v>51652.416283157989</v>
      </c>
      <c r="E18" s="45">
        <v>608475.50431241712</v>
      </c>
      <c r="F18" s="45">
        <v>547245.02942304942</v>
      </c>
      <c r="G18" s="45">
        <v>52807.237100000013</v>
      </c>
      <c r="H18" s="45">
        <v>57273.085953855028</v>
      </c>
      <c r="I18" s="45">
        <v>657325.35247690452</v>
      </c>
      <c r="J18" s="45">
        <v>-41712.363893790724</v>
      </c>
      <c r="K18" s="45">
        <v>-1516.8146000000143</v>
      </c>
      <c r="L18" s="45">
        <v>-16855.11</v>
      </c>
      <c r="M18" s="45">
        <v>-48849.848164487776</v>
      </c>
      <c r="N18" s="46">
        <v>731447.926941877</v>
      </c>
      <c r="P18" s="22"/>
      <c r="Q18" s="22">
        <f t="shared" si="0"/>
        <v>1</v>
      </c>
    </row>
    <row r="19" spans="1:17">
      <c r="A19" s="201">
        <v>40695</v>
      </c>
      <c r="B19" s="45">
        <v>455424.94246842875</v>
      </c>
      <c r="C19" s="45">
        <v>42275.80959999995</v>
      </c>
      <c r="D19" s="45">
        <v>49331.364151434012</v>
      </c>
      <c r="E19" s="45">
        <v>547032.1162198626</v>
      </c>
      <c r="F19" s="45">
        <v>499350.12971201027</v>
      </c>
      <c r="G19" s="45">
        <v>52030.877400000012</v>
      </c>
      <c r="H19" s="45">
        <v>58093.330210545988</v>
      </c>
      <c r="I19" s="45">
        <v>609474.33732255618</v>
      </c>
      <c r="J19" s="45">
        <v>-43925.187243581007</v>
      </c>
      <c r="K19" s="45">
        <v>-9755.067800000028</v>
      </c>
      <c r="L19" s="45">
        <v>2472.4742701909736</v>
      </c>
      <c r="M19" s="45">
        <v>-62442.221102693031</v>
      </c>
      <c r="N19" s="46">
        <v>673176.38577999303</v>
      </c>
      <c r="P19" s="22"/>
      <c r="Q19" s="22">
        <f t="shared" si="0"/>
        <v>1</v>
      </c>
    </row>
    <row r="20" spans="1:17">
      <c r="A20" s="201">
        <v>40725</v>
      </c>
      <c r="B20" s="45">
        <v>474051.03695801925</v>
      </c>
      <c r="C20" s="45">
        <v>41444.657700000011</v>
      </c>
      <c r="D20" s="45">
        <v>52661.387347067997</v>
      </c>
      <c r="E20" s="45">
        <v>568157.07785749924</v>
      </c>
      <c r="F20" s="45">
        <v>436453.06825879752</v>
      </c>
      <c r="G20" s="45">
        <v>34632.857300000003</v>
      </c>
      <c r="H20" s="45">
        <v>46060.245905420044</v>
      </c>
      <c r="I20" s="45">
        <v>517146.17146421736</v>
      </c>
      <c r="J20" s="45">
        <v>37597.964551633806</v>
      </c>
      <c r="K20" s="45">
        <v>6811.8003999999983</v>
      </c>
      <c r="L20" s="45">
        <v>6601.1414416479793</v>
      </c>
      <c r="M20" s="45">
        <v>51010.906393281781</v>
      </c>
      <c r="N20" s="46">
        <v>728187.03922378807</v>
      </c>
      <c r="P20" s="22"/>
      <c r="Q20" s="22">
        <f t="shared" si="0"/>
        <v>1</v>
      </c>
    </row>
    <row r="21" spans="1:17">
      <c r="A21" s="201">
        <v>40756</v>
      </c>
      <c r="B21" s="45">
        <v>392941.24613250862</v>
      </c>
      <c r="C21" s="45">
        <v>32877.006000000081</v>
      </c>
      <c r="D21" s="45">
        <v>47172.486812928022</v>
      </c>
      <c r="E21" s="45">
        <v>472990.74309302494</v>
      </c>
      <c r="F21" s="45">
        <v>399426.40995011502</v>
      </c>
      <c r="G21" s="45">
        <v>38919.850000000006</v>
      </c>
      <c r="H21" s="45">
        <v>49242.082886060991</v>
      </c>
      <c r="I21" s="45">
        <v>487588.34283617651</v>
      </c>
      <c r="J21" s="45">
        <v>-6485.1496700181597</v>
      </c>
      <c r="K21" s="45">
        <v>-6042.8539999999139</v>
      </c>
      <c r="L21" s="45">
        <v>-2069.596073133016</v>
      </c>
      <c r="M21" s="45">
        <v>-14597.599743151077</v>
      </c>
      <c r="N21" s="46">
        <v>696737.52540912176</v>
      </c>
      <c r="P21" s="22"/>
      <c r="Q21" s="22">
        <f t="shared" si="0"/>
        <v>1</v>
      </c>
    </row>
    <row r="22" spans="1:17">
      <c r="A22" s="201">
        <v>40787</v>
      </c>
      <c r="B22" s="45">
        <v>408891.78155190824</v>
      </c>
      <c r="C22" s="45">
        <v>46256.317000000039</v>
      </c>
      <c r="D22" s="45">
        <v>45996.922558699967</v>
      </c>
      <c r="E22" s="45">
        <v>501145.02111060778</v>
      </c>
      <c r="F22" s="45">
        <v>451978.50105776591</v>
      </c>
      <c r="G22" s="45">
        <v>48958.523200000054</v>
      </c>
      <c r="H22" s="45">
        <v>54380.761485629017</v>
      </c>
      <c r="I22" s="45">
        <v>555317.78574339487</v>
      </c>
      <c r="J22" s="45">
        <v>-43086.719505859248</v>
      </c>
      <c r="K22" s="45">
        <v>-2702.2062000000406</v>
      </c>
      <c r="L22" s="45">
        <v>-8383.8389269290456</v>
      </c>
      <c r="M22" s="45">
        <v>-54172.764632788327</v>
      </c>
      <c r="N22" s="46">
        <v>641937.0320751993</v>
      </c>
      <c r="P22" s="22"/>
      <c r="Q22" s="22">
        <f t="shared" si="0"/>
        <v>1</v>
      </c>
    </row>
    <row r="23" spans="1:17">
      <c r="A23" s="201">
        <v>40817</v>
      </c>
      <c r="B23" s="45">
        <v>446459.10281780129</v>
      </c>
      <c r="C23" s="45">
        <v>35125.761299999955</v>
      </c>
      <c r="D23" s="45">
        <v>48217.270606992999</v>
      </c>
      <c r="E23" s="45">
        <v>529802.13472479489</v>
      </c>
      <c r="F23" s="45">
        <v>410297.68638992356</v>
      </c>
      <c r="G23" s="45">
        <v>33944.990499999956</v>
      </c>
      <c r="H23" s="45">
        <v>44272.851018371934</v>
      </c>
      <c r="I23" s="45">
        <v>488515.52790829539</v>
      </c>
      <c r="J23" s="45">
        <v>36161.416427878969</v>
      </c>
      <c r="K23" s="45">
        <v>1180.7707999999993</v>
      </c>
      <c r="L23" s="45">
        <v>3944.4195886211178</v>
      </c>
      <c r="M23" s="45">
        <v>41286.606816500091</v>
      </c>
      <c r="N23" s="46">
        <v>695436.97</v>
      </c>
      <c r="P23" s="22"/>
      <c r="Q23" s="22">
        <f t="shared" si="0"/>
        <v>1</v>
      </c>
    </row>
    <row r="24" spans="1:17">
      <c r="A24" s="201">
        <v>40848</v>
      </c>
      <c r="B24" s="45">
        <v>462997.83348962292</v>
      </c>
      <c r="C24" s="45">
        <v>36153.544200000004</v>
      </c>
      <c r="D24" s="45">
        <v>45860.030569183</v>
      </c>
      <c r="E24" s="45">
        <v>545011.40825880598</v>
      </c>
      <c r="F24" s="45">
        <v>459629.99169387901</v>
      </c>
      <c r="G24" s="45">
        <v>36219.785299999989</v>
      </c>
      <c r="H24" s="45">
        <v>45389.501079681562</v>
      </c>
      <c r="I24" s="45">
        <v>541239.27807356045</v>
      </c>
      <c r="J24" s="45">
        <v>3367.841795743152</v>
      </c>
      <c r="K24" s="45">
        <v>-66.24110000003202</v>
      </c>
      <c r="L24" s="45">
        <v>470.5294895014531</v>
      </c>
      <c r="M24" s="45">
        <v>3772.1301852445758</v>
      </c>
      <c r="N24" s="46">
        <v>681655.01290937059</v>
      </c>
      <c r="P24" s="22"/>
      <c r="Q24" s="22">
        <f t="shared" si="0"/>
        <v>1</v>
      </c>
    </row>
    <row r="25" spans="1:17">
      <c r="A25" s="201">
        <v>40878</v>
      </c>
      <c r="B25" s="45">
        <v>450140.58669253904</v>
      </c>
      <c r="C25" s="45">
        <v>35393.678500000038</v>
      </c>
      <c r="D25" s="45">
        <v>49703.890249260934</v>
      </c>
      <c r="E25" s="45">
        <v>535238.15544180013</v>
      </c>
      <c r="F25" s="45">
        <v>507431.98410709808</v>
      </c>
      <c r="G25" s="45">
        <v>37592.921999999962</v>
      </c>
      <c r="H25" s="45">
        <v>53633.440080757893</v>
      </c>
      <c r="I25" s="45">
        <v>598658.34618785605</v>
      </c>
      <c r="J25" s="45">
        <v>-57291.397414558698</v>
      </c>
      <c r="K25" s="45">
        <v>-2199.2434999999159</v>
      </c>
      <c r="L25" s="45">
        <v>-3929.5498314969136</v>
      </c>
      <c r="M25" s="45">
        <v>-63420.190746055523</v>
      </c>
      <c r="N25" s="46">
        <v>611402.35884785326</v>
      </c>
      <c r="P25" s="22"/>
      <c r="Q25" s="22">
        <f t="shared" si="0"/>
        <v>1</v>
      </c>
    </row>
    <row r="26" spans="1:17">
      <c r="A26" s="201">
        <v>40919</v>
      </c>
      <c r="B26" s="45">
        <v>462668.61022985168</v>
      </c>
      <c r="C26" s="45">
        <v>41102.736099999922</v>
      </c>
      <c r="D26" s="45">
        <v>48135.793283615028</v>
      </c>
      <c r="E26" s="45">
        <v>551907.13961346634</v>
      </c>
      <c r="F26" s="45">
        <v>444593.73067914043</v>
      </c>
      <c r="G26" s="45">
        <v>37501.977500000037</v>
      </c>
      <c r="H26" s="45">
        <v>46258.670827614027</v>
      </c>
      <c r="I26" s="45">
        <v>528354.37900675461</v>
      </c>
      <c r="J26" s="45">
        <v>18074.879550712547</v>
      </c>
      <c r="K26" s="45">
        <v>3600.7585999998873</v>
      </c>
      <c r="L26" s="45">
        <v>1877.1224560009625</v>
      </c>
      <c r="M26" s="45">
        <v>23552.760606713397</v>
      </c>
      <c r="N26" s="46">
        <v>659153.30264088546</v>
      </c>
      <c r="P26" s="22"/>
      <c r="Q26" s="22"/>
    </row>
    <row r="27" spans="1:17">
      <c r="A27" s="201">
        <v>40951</v>
      </c>
      <c r="B27" s="45">
        <v>442482.78906374983</v>
      </c>
      <c r="C27" s="45">
        <v>37789.567100000102</v>
      </c>
      <c r="D27" s="45">
        <v>44158.92274489702</v>
      </c>
      <c r="E27" s="45">
        <v>524431.27890864667</v>
      </c>
      <c r="F27" s="45">
        <v>445776.30360525846</v>
      </c>
      <c r="G27" s="45">
        <v>35058.764800000004</v>
      </c>
      <c r="H27" s="45">
        <v>42324.789391212747</v>
      </c>
      <c r="I27" s="45">
        <v>523159.85779647157</v>
      </c>
      <c r="J27" s="45">
        <v>-3293.5145415097504</v>
      </c>
      <c r="K27" s="45">
        <v>2730.8023000000794</v>
      </c>
      <c r="L27" s="45">
        <v>1834.1333536841894</v>
      </c>
      <c r="M27" s="45">
        <v>1271.4211121745175</v>
      </c>
      <c r="N27" s="46">
        <v>675238.41721897433</v>
      </c>
      <c r="P27" s="22"/>
      <c r="Q27" s="22"/>
    </row>
    <row r="28" spans="1:17">
      <c r="A28" s="201">
        <v>40979</v>
      </c>
      <c r="B28" s="45">
        <v>553551.8594675567</v>
      </c>
      <c r="C28" s="45">
        <v>49101.709599999886</v>
      </c>
      <c r="D28" s="45">
        <v>57841.685380441952</v>
      </c>
      <c r="E28" s="45">
        <v>660495.25444799848</v>
      </c>
      <c r="F28" s="45">
        <v>618467.46717112325</v>
      </c>
      <c r="G28" s="45">
        <v>61740.81939999992</v>
      </c>
      <c r="H28" s="45">
        <v>64052.995590567123</v>
      </c>
      <c r="I28" s="45">
        <v>744261.28216169029</v>
      </c>
      <c r="J28" s="45">
        <v>-64915.607703566275</v>
      </c>
      <c r="K28" s="45">
        <v>-12639.109800000031</v>
      </c>
      <c r="L28" s="45">
        <v>-6211.3102101249742</v>
      </c>
      <c r="M28" s="45">
        <v>-83766.027713691292</v>
      </c>
      <c r="N28" s="46">
        <v>587216.55543813016</v>
      </c>
      <c r="P28" s="22"/>
      <c r="Q28" s="22"/>
    </row>
    <row r="29" spans="1:17">
      <c r="A29" s="201">
        <v>41011</v>
      </c>
      <c r="B29" s="45">
        <v>470797.3826392768</v>
      </c>
      <c r="C29" s="45">
        <v>47522.961899999995</v>
      </c>
      <c r="D29" s="45">
        <v>53742.537285095001</v>
      </c>
      <c r="E29" s="45">
        <v>572062.88182437175</v>
      </c>
      <c r="F29" s="45">
        <v>396154.23486971221</v>
      </c>
      <c r="G29" s="45">
        <v>37064.455099999999</v>
      </c>
      <c r="H29" s="45">
        <v>46097.926200278991</v>
      </c>
      <c r="I29" s="45">
        <v>479316.6161699912</v>
      </c>
      <c r="J29" s="45">
        <v>74643.147769564632</v>
      </c>
      <c r="K29" s="45">
        <v>10458.50679999999</v>
      </c>
      <c r="L29" s="45">
        <v>7644.6110848160115</v>
      </c>
      <c r="M29" s="45">
        <v>92746.265654380637</v>
      </c>
      <c r="N29" s="46">
        <v>680153.27590543497</v>
      </c>
      <c r="P29" s="22"/>
      <c r="Q29" s="22"/>
    </row>
    <row r="30" spans="1:17">
      <c r="A30" s="201">
        <v>41041</v>
      </c>
      <c r="B30" s="45">
        <v>486661.79662609927</v>
      </c>
      <c r="C30" s="45">
        <v>43817.35149999999</v>
      </c>
      <c r="D30" s="45">
        <v>52038.759457632994</v>
      </c>
      <c r="E30" s="45">
        <v>582517.90758373227</v>
      </c>
      <c r="F30" s="45">
        <v>464812.1995798733</v>
      </c>
      <c r="G30" s="45">
        <v>43121.196900000017</v>
      </c>
      <c r="H30" s="45">
        <v>47843.323823171013</v>
      </c>
      <c r="I30" s="45">
        <v>555776.72030304431</v>
      </c>
      <c r="J30" s="45">
        <v>21849.597046225928</v>
      </c>
      <c r="K30" s="45">
        <v>696.15459999998893</v>
      </c>
      <c r="L30" s="45">
        <v>4195.4356344619882</v>
      </c>
      <c r="M30" s="45">
        <v>26741.187280687911</v>
      </c>
      <c r="N30" s="46">
        <v>699283.59975402569</v>
      </c>
      <c r="P30" s="22"/>
      <c r="Q30" s="22"/>
    </row>
    <row r="31" spans="1:17">
      <c r="A31" s="201">
        <v>41072</v>
      </c>
      <c r="B31" s="45">
        <v>475951.26753976184</v>
      </c>
      <c r="C31" s="45">
        <v>59678.199000000022</v>
      </c>
      <c r="D31" s="45">
        <v>59366.012687380993</v>
      </c>
      <c r="E31" s="45">
        <v>594995.47922714287</v>
      </c>
      <c r="F31" s="45">
        <v>494953.54569702374</v>
      </c>
      <c r="G31" s="45">
        <v>58341.921400000007</v>
      </c>
      <c r="H31" s="45">
        <v>65668.389457687968</v>
      </c>
      <c r="I31" s="45">
        <v>618963.85655471182</v>
      </c>
      <c r="J31" s="45">
        <v>-19002.27815726168</v>
      </c>
      <c r="K31" s="45">
        <v>1336.2776000000158</v>
      </c>
      <c r="L31" s="45">
        <v>-6302.3767703070034</v>
      </c>
      <c r="M31" s="45">
        <v>-23968.377327568684</v>
      </c>
      <c r="N31" s="46">
        <v>688824.91529470007</v>
      </c>
      <c r="P31" s="22"/>
      <c r="Q31" s="22"/>
    </row>
    <row r="32" spans="1:17">
      <c r="A32" s="201">
        <v>41102</v>
      </c>
      <c r="B32" s="45">
        <v>535107.87646584329</v>
      </c>
      <c r="C32" s="45">
        <v>61098.965899999981</v>
      </c>
      <c r="D32" s="45">
        <v>53519.334429148003</v>
      </c>
      <c r="E32" s="45">
        <v>649726.17679499136</v>
      </c>
      <c r="F32" s="45">
        <v>507607.99898348842</v>
      </c>
      <c r="G32" s="45">
        <v>53860.167599999957</v>
      </c>
      <c r="H32" s="45">
        <v>49801.427380548965</v>
      </c>
      <c r="I32" s="45">
        <v>611269.59396403702</v>
      </c>
      <c r="J32" s="45">
        <v>27499.87748235403</v>
      </c>
      <c r="K32" s="45">
        <v>7238.798300000024</v>
      </c>
      <c r="L32" s="45">
        <v>3717.9070485990514</v>
      </c>
      <c r="M32" s="45">
        <v>38456.582830953121</v>
      </c>
      <c r="N32" s="46">
        <v>730361.63652295945</v>
      </c>
      <c r="P32" s="22"/>
      <c r="Q32" s="22"/>
    </row>
    <row r="33" spans="1:17">
      <c r="A33" s="201">
        <v>41133</v>
      </c>
      <c r="B33" s="45">
        <v>540655.77488650242</v>
      </c>
      <c r="C33" s="45">
        <v>51658.456300000049</v>
      </c>
      <c r="D33" s="45">
        <v>51459.926392858964</v>
      </c>
      <c r="E33" s="45">
        <v>643774.15757936146</v>
      </c>
      <c r="F33" s="45">
        <v>523930.40114726685</v>
      </c>
      <c r="G33" s="45">
        <v>51089.159100000048</v>
      </c>
      <c r="H33" s="45">
        <v>48948.809265048825</v>
      </c>
      <c r="I33" s="45">
        <v>623968.36951231584</v>
      </c>
      <c r="J33" s="45">
        <v>16725.373739236544</v>
      </c>
      <c r="K33" s="45">
        <v>569.29719999995359</v>
      </c>
      <c r="L33" s="45">
        <v>2511.1171278101592</v>
      </c>
      <c r="M33" s="45">
        <v>19805.78806704664</v>
      </c>
      <c r="N33" s="46">
        <v>752547.86470320844</v>
      </c>
      <c r="P33" s="22"/>
      <c r="Q33" s="22"/>
    </row>
    <row r="34" spans="1:17">
      <c r="A34" s="201">
        <v>41164</v>
      </c>
      <c r="B34" s="45">
        <v>504547.68569294782</v>
      </c>
      <c r="C34" s="45">
        <v>53617.755699999863</v>
      </c>
      <c r="D34" s="45">
        <v>56561.343490593019</v>
      </c>
      <c r="E34" s="45">
        <v>614726.78488354059</v>
      </c>
      <c r="F34" s="45">
        <v>542135.5091240434</v>
      </c>
      <c r="G34" s="45">
        <v>63710.854699999909</v>
      </c>
      <c r="H34" s="45">
        <v>60787.167391701019</v>
      </c>
      <c r="I34" s="45">
        <v>666633.53121574456</v>
      </c>
      <c r="J34" s="45">
        <v>-37587.823431096287</v>
      </c>
      <c r="K34" s="45">
        <v>-10093.098999999991</v>
      </c>
      <c r="L34" s="45">
        <v>-4225.8239011079831</v>
      </c>
      <c r="M34" s="45">
        <v>-51906.74633220426</v>
      </c>
      <c r="N34" s="46">
        <v>720113.15553858969</v>
      </c>
      <c r="P34" s="22"/>
      <c r="Q34" s="22"/>
    </row>
    <row r="35" spans="1:17">
      <c r="A35" s="201">
        <v>41194</v>
      </c>
      <c r="B35" s="45">
        <v>478731.84363904549</v>
      </c>
      <c r="C35" s="45">
        <v>56443.20190000016</v>
      </c>
      <c r="D35" s="45">
        <v>57696.416666305042</v>
      </c>
      <c r="E35" s="45">
        <v>592871.4622053504</v>
      </c>
      <c r="F35" s="45">
        <v>443830.50869767228</v>
      </c>
      <c r="G35" s="45">
        <v>49981.653700000083</v>
      </c>
      <c r="H35" s="45">
        <v>52339.322044554981</v>
      </c>
      <c r="I35" s="45">
        <v>546151.48444222705</v>
      </c>
      <c r="J35" s="45">
        <v>34901.334941374109</v>
      </c>
      <c r="K35" s="45">
        <v>6461.5481999999902</v>
      </c>
      <c r="L35" s="45">
        <v>5357.0946217500141</v>
      </c>
      <c r="M35" s="45">
        <v>46719.97776312413</v>
      </c>
      <c r="N35" s="46">
        <v>768158.39387563406</v>
      </c>
      <c r="P35" s="22"/>
      <c r="Q35" s="22"/>
    </row>
    <row r="36" spans="1:17">
      <c r="A36" s="201">
        <v>41225</v>
      </c>
      <c r="B36" s="45">
        <v>415028.18672789028</v>
      </c>
      <c r="C36" s="45">
        <v>40621.693399999989</v>
      </c>
      <c r="D36" s="45">
        <v>44293.817330806982</v>
      </c>
      <c r="E36" s="45">
        <v>499943.69745869748</v>
      </c>
      <c r="F36" s="45">
        <v>401139.91748993611</v>
      </c>
      <c r="G36" s="45">
        <v>40854.360399999947</v>
      </c>
      <c r="H36" s="45">
        <v>45375.463443592074</v>
      </c>
      <c r="I36" s="45">
        <v>487369.74133352842</v>
      </c>
      <c r="J36" s="45">
        <v>13888.269237954184</v>
      </c>
      <c r="K36" s="45">
        <v>-232.66699999992852</v>
      </c>
      <c r="L36" s="45">
        <v>-1081.6461127850998</v>
      </c>
      <c r="M36" s="45">
        <v>12573.956125169148</v>
      </c>
      <c r="N36" s="46">
        <v>793151.86415832769</v>
      </c>
      <c r="P36" s="22"/>
      <c r="Q36" s="22"/>
    </row>
    <row r="37" spans="1:17">
      <c r="A37" s="201">
        <v>41255</v>
      </c>
      <c r="B37" s="45">
        <v>454762.63331745286</v>
      </c>
      <c r="C37" s="45">
        <v>48453.366099999868</v>
      </c>
      <c r="D37" s="45">
        <v>56987.232320003037</v>
      </c>
      <c r="E37" s="45">
        <v>560203.23173745535</v>
      </c>
      <c r="F37" s="45">
        <v>486774.32474796101</v>
      </c>
      <c r="G37" s="45">
        <v>54271.287900000054</v>
      </c>
      <c r="H37" s="45">
        <v>60057.667825492041</v>
      </c>
      <c r="I37" s="45">
        <v>601103.28047345299</v>
      </c>
      <c r="J37" s="45">
        <v>-32011.691430509934</v>
      </c>
      <c r="K37" s="45">
        <v>-5817.9218000001783</v>
      </c>
      <c r="L37" s="45">
        <v>-3070.4355054890548</v>
      </c>
      <c r="M37" s="45">
        <v>-40900.048735999168</v>
      </c>
      <c r="N37" s="46">
        <v>759994.52085240046</v>
      </c>
      <c r="P37" s="22"/>
      <c r="Q37" s="22"/>
    </row>
    <row r="38" spans="1:17">
      <c r="A38" s="201">
        <v>41286</v>
      </c>
      <c r="B38" s="45">
        <v>573670.07882390916</v>
      </c>
      <c r="C38" s="45">
        <v>64769.132100000104</v>
      </c>
      <c r="D38" s="45">
        <v>71659.509223701025</v>
      </c>
      <c r="E38" s="45">
        <v>710098.72014761064</v>
      </c>
      <c r="F38" s="45">
        <v>526432.85753185954</v>
      </c>
      <c r="G38" s="45">
        <v>58590.973300000071</v>
      </c>
      <c r="H38" s="45">
        <v>64343.09539872047</v>
      </c>
      <c r="I38" s="45">
        <v>649366.92623058055</v>
      </c>
      <c r="J38" s="45">
        <v>47237.221292049362</v>
      </c>
      <c r="K38" s="45">
        <v>6178.1588000000556</v>
      </c>
      <c r="L38" s="45">
        <v>7316.4138249805965</v>
      </c>
      <c r="M38" s="45">
        <v>60731.793917030023</v>
      </c>
      <c r="N38" s="46">
        <v>826155.10402935825</v>
      </c>
      <c r="P38" s="22"/>
      <c r="Q38" s="22"/>
    </row>
    <row r="39" spans="1:17">
      <c r="A39" s="201">
        <v>41317</v>
      </c>
      <c r="B39" s="45">
        <v>484691.04652868863</v>
      </c>
      <c r="C39" s="45">
        <v>44460.137800000142</v>
      </c>
      <c r="D39" s="45">
        <v>47692.332555497997</v>
      </c>
      <c r="E39" s="45">
        <v>576843.51688418631</v>
      </c>
      <c r="F39" s="45">
        <v>480921.94042815734</v>
      </c>
      <c r="G39" s="45">
        <v>46520.813999999897</v>
      </c>
      <c r="H39" s="45">
        <v>45816.604051219532</v>
      </c>
      <c r="I39" s="45">
        <v>573259.35847937688</v>
      </c>
      <c r="J39" s="45">
        <v>3769.1061005339434</v>
      </c>
      <c r="K39" s="45">
        <v>-2060.6761999997434</v>
      </c>
      <c r="L39" s="45">
        <v>1875.7285042784952</v>
      </c>
      <c r="M39" s="45">
        <v>3584.1584048126824</v>
      </c>
      <c r="N39" s="46">
        <v>813530.48435695586</v>
      </c>
      <c r="P39" s="22"/>
      <c r="Q39" s="22"/>
    </row>
    <row r="40" spans="1:17">
      <c r="A40" s="201">
        <v>41345</v>
      </c>
      <c r="B40" s="45">
        <v>567283.86076504085</v>
      </c>
      <c r="C40" s="45">
        <v>61208.522599999793</v>
      </c>
      <c r="D40" s="45">
        <v>41628.856815150124</v>
      </c>
      <c r="E40" s="45">
        <v>670121.24018019065</v>
      </c>
      <c r="F40" s="45">
        <v>651285.48523997795</v>
      </c>
      <c r="G40" s="45">
        <v>71313.468699999969</v>
      </c>
      <c r="H40" s="45">
        <v>55567.716597218066</v>
      </c>
      <c r="I40" s="45">
        <v>778166.67053719517</v>
      </c>
      <c r="J40" s="45">
        <v>-84001.624474939075</v>
      </c>
      <c r="K40" s="45">
        <v>-10104.946100000099</v>
      </c>
      <c r="L40" s="45">
        <v>-13938.859782068008</v>
      </c>
      <c r="M40" s="45">
        <v>-108045.43035700718</v>
      </c>
      <c r="N40" s="46">
        <v>701443.36966250977</v>
      </c>
      <c r="P40" s="22"/>
      <c r="Q40" s="22"/>
    </row>
    <row r="41" spans="1:17">
      <c r="A41" s="201">
        <v>41365</v>
      </c>
      <c r="B41" s="45">
        <v>550268.32323188358</v>
      </c>
      <c r="C41" s="45">
        <v>58166.753599999996</v>
      </c>
      <c r="D41" s="45">
        <v>70175.138948380016</v>
      </c>
      <c r="E41" s="45">
        <v>678610.21578026353</v>
      </c>
      <c r="F41" s="45">
        <v>465846.19391080301</v>
      </c>
      <c r="G41" s="45">
        <v>43731.124000000011</v>
      </c>
      <c r="H41" s="45">
        <v>62458.579720208996</v>
      </c>
      <c r="I41" s="45">
        <v>572035.89763101202</v>
      </c>
      <c r="J41" s="45">
        <v>84422.129321080531</v>
      </c>
      <c r="K41" s="45">
        <v>14435.629599999991</v>
      </c>
      <c r="L41" s="45">
        <v>7716.5592281710115</v>
      </c>
      <c r="M41" s="45">
        <v>106574.31814925153</v>
      </c>
      <c r="N41" s="46">
        <v>825551.71726420568</v>
      </c>
      <c r="P41" s="22"/>
      <c r="Q41" s="22"/>
    </row>
    <row r="42" spans="1:17">
      <c r="A42" s="201">
        <v>41395</v>
      </c>
      <c r="B42" s="45">
        <v>596199.4335972711</v>
      </c>
      <c r="C42" s="45">
        <v>62125.553600000014</v>
      </c>
      <c r="D42" s="45">
        <v>44731.920784314992</v>
      </c>
      <c r="E42" s="45">
        <v>703056.90798158618</v>
      </c>
      <c r="F42" s="45">
        <v>562523.60664032819</v>
      </c>
      <c r="G42" s="45">
        <v>59384.981999999975</v>
      </c>
      <c r="H42" s="45">
        <v>43713.365439024019</v>
      </c>
      <c r="I42" s="45">
        <v>665621.9540793522</v>
      </c>
      <c r="J42" s="45">
        <v>33675.826956943449</v>
      </c>
      <c r="K42" s="45">
        <v>2740.5716000000339</v>
      </c>
      <c r="L42" s="45">
        <v>1018.555345290998</v>
      </c>
      <c r="M42" s="45">
        <v>37434.953902234483</v>
      </c>
      <c r="N42" s="46">
        <v>868426.32171191601</v>
      </c>
      <c r="P42" s="22"/>
      <c r="Q42" s="22"/>
    </row>
    <row r="43" spans="1:17">
      <c r="A43" s="201">
        <v>41426</v>
      </c>
      <c r="B43" s="45">
        <v>568683.98726281524</v>
      </c>
      <c r="C43" s="45">
        <v>61744.26999999996</v>
      </c>
      <c r="D43" s="45">
        <v>67853.20719917104</v>
      </c>
      <c r="E43" s="45">
        <v>698281.47446198622</v>
      </c>
      <c r="F43" s="45">
        <v>609404.88706530887</v>
      </c>
      <c r="G43" s="45">
        <v>67985.819600000032</v>
      </c>
      <c r="H43" s="45">
        <v>69294.016835563016</v>
      </c>
      <c r="I43" s="45">
        <v>746684.73350087181</v>
      </c>
      <c r="J43" s="45">
        <v>-40720.899802493572</v>
      </c>
      <c r="K43" s="45">
        <v>-6241.5496000000585</v>
      </c>
      <c r="L43" s="45">
        <v>-1440.8096363919867</v>
      </c>
      <c r="M43" s="45">
        <v>-48403.25903888559</v>
      </c>
      <c r="N43" s="46">
        <v>811481.05254769651</v>
      </c>
      <c r="P43" s="22"/>
      <c r="Q43" s="22"/>
    </row>
    <row r="44" spans="1:17">
      <c r="A44" s="201">
        <v>41456</v>
      </c>
      <c r="B44" s="45">
        <v>637638.74293363397</v>
      </c>
      <c r="C44" s="45">
        <v>65762.438500000018</v>
      </c>
      <c r="D44" s="45">
        <v>73552.060970555962</v>
      </c>
      <c r="E44" s="45">
        <v>776953.24240418989</v>
      </c>
      <c r="F44" s="45">
        <v>689263.89891388128</v>
      </c>
      <c r="G44" s="45">
        <v>65391.013399999967</v>
      </c>
      <c r="H44" s="45">
        <v>72365.301455417997</v>
      </c>
      <c r="I44" s="45">
        <v>827020.21376929944</v>
      </c>
      <c r="J44" s="45">
        <v>-51625.155980247408</v>
      </c>
      <c r="K44" s="45">
        <v>371.42510000003494</v>
      </c>
      <c r="L44" s="45">
        <v>1186.7595151379755</v>
      </c>
      <c r="M44" s="45">
        <v>-50066.971365109406</v>
      </c>
      <c r="N44" s="46">
        <v>760832.82398933102</v>
      </c>
      <c r="P44" s="22"/>
      <c r="Q44" s="22"/>
    </row>
    <row r="45" spans="1:17">
      <c r="A45" s="201">
        <v>41487</v>
      </c>
      <c r="B45" s="45">
        <v>682127.24090673076</v>
      </c>
      <c r="C45" s="45">
        <v>53288.052400000015</v>
      </c>
      <c r="D45" s="45">
        <v>69821.783112657955</v>
      </c>
      <c r="E45" s="45">
        <v>805237.07641938841</v>
      </c>
      <c r="F45" s="45">
        <v>654828.06604673062</v>
      </c>
      <c r="G45" s="45">
        <v>56273.685400000046</v>
      </c>
      <c r="H45" s="45">
        <v>70422.491441372957</v>
      </c>
      <c r="I45" s="45">
        <v>781524.24288810324</v>
      </c>
      <c r="J45" s="45">
        <v>27299.174859999694</v>
      </c>
      <c r="K45" s="45">
        <v>-2985.6329999999798</v>
      </c>
      <c r="L45" s="45">
        <v>-600.70832871496168</v>
      </c>
      <c r="M45" s="45">
        <v>23712.833531284748</v>
      </c>
      <c r="N45" s="46">
        <v>766102.68299075007</v>
      </c>
      <c r="P45" s="22"/>
      <c r="Q45" s="22"/>
    </row>
    <row r="46" spans="1:17">
      <c r="A46" s="201">
        <v>41518</v>
      </c>
      <c r="B46" s="45">
        <v>724293.27219907846</v>
      </c>
      <c r="C46" s="45">
        <v>58597.137000000104</v>
      </c>
      <c r="D46" s="45">
        <v>83990.750812756305</v>
      </c>
      <c r="E46" s="45">
        <v>866881.1600118354</v>
      </c>
      <c r="F46" s="45">
        <v>752528.57755489834</v>
      </c>
      <c r="G46" s="45">
        <v>61886.450499999977</v>
      </c>
      <c r="H46" s="45">
        <v>86375.703337438521</v>
      </c>
      <c r="I46" s="45">
        <v>900790.73139233701</v>
      </c>
      <c r="J46" s="45">
        <v>-28235.305355819422</v>
      </c>
      <c r="K46" s="45">
        <v>-3289.3134999999238</v>
      </c>
      <c r="L46" s="45">
        <v>-2384.9525246822559</v>
      </c>
      <c r="M46" s="45">
        <v>-33909.571380501598</v>
      </c>
      <c r="N46" s="46">
        <v>745968.6422571002</v>
      </c>
      <c r="P46" s="22"/>
      <c r="Q46" s="22"/>
    </row>
    <row r="47" spans="1:17">
      <c r="A47" s="201">
        <v>41548</v>
      </c>
      <c r="B47" s="45">
        <v>795728.7166977413</v>
      </c>
      <c r="C47" s="45">
        <v>80577.542099999904</v>
      </c>
      <c r="D47" s="45">
        <v>105221.41790485877</v>
      </c>
      <c r="E47" s="45">
        <v>981527.6667026002</v>
      </c>
      <c r="F47" s="45">
        <v>748513.92041918123</v>
      </c>
      <c r="G47" s="45">
        <v>71651.331099999952</v>
      </c>
      <c r="H47" s="45">
        <v>95037.076930207491</v>
      </c>
      <c r="I47" s="45">
        <v>915202.31844938826</v>
      </c>
      <c r="J47" s="45">
        <v>47214.796278560709</v>
      </c>
      <c r="K47" s="45">
        <v>8926.2109999999266</v>
      </c>
      <c r="L47" s="45">
        <v>10184.340974651228</v>
      </c>
      <c r="M47" s="45">
        <v>66325.348253211851</v>
      </c>
      <c r="N47" s="46">
        <v>833960.56</v>
      </c>
      <c r="P47" s="22"/>
      <c r="Q47" s="22"/>
    </row>
    <row r="48" spans="1:17">
      <c r="A48" s="201">
        <v>41579</v>
      </c>
      <c r="B48" s="45">
        <v>656296.01153620612</v>
      </c>
      <c r="C48" s="45">
        <v>52301.805099999998</v>
      </c>
      <c r="D48" s="45">
        <v>82298.596519043436</v>
      </c>
      <c r="E48" s="45">
        <v>790896.42315524817</v>
      </c>
      <c r="F48" s="45">
        <v>606128.66117844637</v>
      </c>
      <c r="G48" s="45">
        <v>53803.459899999958</v>
      </c>
      <c r="H48" s="45">
        <v>81956.702666617522</v>
      </c>
      <c r="I48" s="45">
        <v>741888.83374506421</v>
      </c>
      <c r="J48" s="45">
        <v>50167.350357759453</v>
      </c>
      <c r="K48" s="45">
        <v>-1501.6547999999621</v>
      </c>
      <c r="L48" s="45">
        <v>341.89385242583376</v>
      </c>
      <c r="M48" s="45">
        <v>49007.589410185348</v>
      </c>
      <c r="N48" s="46">
        <v>889951.63781020383</v>
      </c>
      <c r="P48" s="22"/>
      <c r="Q48" s="22"/>
    </row>
    <row r="49" spans="1:17">
      <c r="A49" s="201">
        <v>41609</v>
      </c>
      <c r="B49" s="45">
        <v>730489.62757672276</v>
      </c>
      <c r="C49" s="45">
        <v>65485.085035564145</v>
      </c>
      <c r="D49" s="45">
        <v>88656.425645039533</v>
      </c>
      <c r="E49" s="45">
        <v>884631.13825732749</v>
      </c>
      <c r="F49" s="45">
        <v>792491.89180754591</v>
      </c>
      <c r="G49" s="45">
        <v>70931.175983848749</v>
      </c>
      <c r="H49" s="45">
        <v>95785.648896190105</v>
      </c>
      <c r="I49" s="45">
        <v>959208.7166875843</v>
      </c>
      <c r="J49" s="45">
        <v>-62002.264230823152</v>
      </c>
      <c r="K49" s="45">
        <v>-5446.0909482845354</v>
      </c>
      <c r="L49" s="45">
        <v>-7129.2232511503134</v>
      </c>
      <c r="M49" s="45">
        <v>-74577.578430258014</v>
      </c>
      <c r="N49" s="46">
        <v>825839.51408262947</v>
      </c>
      <c r="P49" s="22"/>
      <c r="Q49" s="22"/>
    </row>
    <row r="50" spans="1:17">
      <c r="A50" s="201">
        <v>41651</v>
      </c>
      <c r="B50" s="45">
        <v>838626.48548987135</v>
      </c>
      <c r="C50" s="45">
        <v>77213.582196866046</v>
      </c>
      <c r="D50" s="45">
        <v>34579.663307464332</v>
      </c>
      <c r="E50" s="45">
        <v>950419.72099420149</v>
      </c>
      <c r="F50" s="45">
        <v>767356.08393851388</v>
      </c>
      <c r="G50" s="45">
        <v>70259.174031304661</v>
      </c>
      <c r="H50" s="45">
        <v>29271.326060295338</v>
      </c>
      <c r="I50" s="45">
        <v>866886.57403011434</v>
      </c>
      <c r="J50" s="45">
        <v>71270.401551357121</v>
      </c>
      <c r="K50" s="45">
        <v>6954.4081655615746</v>
      </c>
      <c r="L50" s="45">
        <v>5308.337247168869</v>
      </c>
      <c r="M50" s="45">
        <v>83533.146964087544</v>
      </c>
      <c r="N50" s="46">
        <v>903255.4221350461</v>
      </c>
      <c r="P50" s="22"/>
      <c r="Q50" s="22"/>
    </row>
    <row r="51" spans="1:17">
      <c r="A51" s="201">
        <v>41682</v>
      </c>
      <c r="B51" s="45">
        <v>595288.06181030534</v>
      </c>
      <c r="C51" s="45">
        <v>69452.007683321135</v>
      </c>
      <c r="D51" s="45">
        <v>77051.550101201865</v>
      </c>
      <c r="E51" s="45">
        <v>741791.61959482729</v>
      </c>
      <c r="F51" s="45">
        <v>593356.80070520844</v>
      </c>
      <c r="G51" s="45">
        <v>70295.424084846745</v>
      </c>
      <c r="H51" s="45">
        <v>74736.748898239108</v>
      </c>
      <c r="I51" s="45">
        <v>738388.97368829325</v>
      </c>
      <c r="J51" s="45">
        <v>1931.2611050939886</v>
      </c>
      <c r="K51" s="45">
        <v>-843.41361727710137</v>
      </c>
      <c r="L51" s="45">
        <v>2314.8012029627007</v>
      </c>
      <c r="M51" s="45">
        <v>3402.648690779577</v>
      </c>
      <c r="N51" s="46">
        <v>916393.03</v>
      </c>
      <c r="P51" s="22"/>
      <c r="Q51" s="22"/>
    </row>
    <row r="52" spans="1:17">
      <c r="A52" s="201">
        <v>41710</v>
      </c>
      <c r="B52" s="45">
        <v>673757.42140218802</v>
      </c>
      <c r="C52" s="45">
        <v>97637.769631489413</v>
      </c>
      <c r="D52" s="45">
        <v>118418.70480749907</v>
      </c>
      <c r="E52" s="45">
        <v>889813.89584117755</v>
      </c>
      <c r="F52" s="45">
        <v>758316.58864300977</v>
      </c>
      <c r="G52" s="45">
        <v>110356.89977941383</v>
      </c>
      <c r="H52" s="45">
        <v>130391.34811568842</v>
      </c>
      <c r="I52" s="45">
        <v>999064.83653811365</v>
      </c>
      <c r="J52" s="45">
        <v>-84559.167240821756</v>
      </c>
      <c r="K52" s="45">
        <v>-12719.130147924414</v>
      </c>
      <c r="L52" s="45">
        <v>-11972.643308189348</v>
      </c>
      <c r="M52" s="45">
        <v>-109250.9406969361</v>
      </c>
      <c r="N52" s="46">
        <v>825240.14277233754</v>
      </c>
      <c r="P52" s="22"/>
      <c r="Q52" s="22"/>
    </row>
    <row r="53" spans="1:17">
      <c r="A53" s="201">
        <v>41730</v>
      </c>
      <c r="B53" s="45">
        <v>674380.39103858557</v>
      </c>
      <c r="C53" s="418">
        <v>158332.80312467666</v>
      </c>
      <c r="D53" s="45" t="s">
        <v>393</v>
      </c>
      <c r="E53" s="45">
        <v>832713.19416326215</v>
      </c>
      <c r="F53" s="45">
        <v>585755.79698601738</v>
      </c>
      <c r="G53" s="45">
        <v>134524.05675438864</v>
      </c>
      <c r="H53" s="45" t="s">
        <v>393</v>
      </c>
      <c r="I53" s="45">
        <v>720279.85374040599</v>
      </c>
      <c r="J53" s="45">
        <v>88624.594052568282</v>
      </c>
      <c r="K53" s="45">
        <v>23808.746370288023</v>
      </c>
      <c r="L53" s="45" t="s">
        <v>393</v>
      </c>
      <c r="M53" s="45">
        <v>112433.3404228563</v>
      </c>
      <c r="N53" s="46">
        <v>945320.54697151296</v>
      </c>
      <c r="P53" s="22"/>
      <c r="Q53" s="22"/>
    </row>
    <row r="54" spans="1:17">
      <c r="A54" s="201">
        <v>41760</v>
      </c>
      <c r="B54" s="45">
        <v>735027.03093508573</v>
      </c>
      <c r="C54" s="418">
        <v>138747.83410321671</v>
      </c>
      <c r="D54" s="45" t="s">
        <v>393</v>
      </c>
      <c r="E54" s="45">
        <v>873774.86503830249</v>
      </c>
      <c r="F54" s="45">
        <v>706333.0217108049</v>
      </c>
      <c r="G54" s="45">
        <v>133780.59719623416</v>
      </c>
      <c r="H54" s="45" t="s">
        <v>393</v>
      </c>
      <c r="I54" s="45">
        <v>840113.61890703905</v>
      </c>
      <c r="J54" s="45">
        <v>28694.009224280657</v>
      </c>
      <c r="K54" s="45">
        <v>4967.2369069825454</v>
      </c>
      <c r="L54" s="45" t="s">
        <v>393</v>
      </c>
      <c r="M54" s="45">
        <v>33661.246131263208</v>
      </c>
      <c r="N54" s="46">
        <v>1011101.551779063</v>
      </c>
      <c r="P54" s="22"/>
      <c r="Q54" s="22"/>
    </row>
    <row r="55" spans="1:17">
      <c r="A55" s="201">
        <v>41791</v>
      </c>
      <c r="B55" s="45">
        <v>762428.50123376027</v>
      </c>
      <c r="C55" s="418">
        <v>129324.94597423619</v>
      </c>
      <c r="D55" s="45" t="s">
        <v>393</v>
      </c>
      <c r="E55" s="45">
        <v>891753.44720799662</v>
      </c>
      <c r="F55" s="45">
        <v>801745.48848220822</v>
      </c>
      <c r="G55" s="45">
        <v>149733.57452483379</v>
      </c>
      <c r="H55" s="45" t="s">
        <v>393</v>
      </c>
      <c r="I55" s="45">
        <v>951479.06300704204</v>
      </c>
      <c r="J55" s="45">
        <v>-39316.987248447564</v>
      </c>
      <c r="K55" s="45">
        <v>-20408.628550597619</v>
      </c>
      <c r="L55" s="45" t="s">
        <v>393</v>
      </c>
      <c r="M55" s="45">
        <v>-59725.61579904519</v>
      </c>
      <c r="N55" s="46">
        <v>974714.82985393493</v>
      </c>
      <c r="P55" s="22"/>
      <c r="Q55" s="22"/>
    </row>
    <row r="56" spans="1:17">
      <c r="A56" s="201">
        <v>41821</v>
      </c>
      <c r="B56" s="45">
        <v>769147.24103438016</v>
      </c>
      <c r="C56" s="418">
        <v>169923.52244884198</v>
      </c>
      <c r="D56" s="45" t="s">
        <v>393</v>
      </c>
      <c r="E56" s="45">
        <v>939070.76348322164</v>
      </c>
      <c r="F56" s="45">
        <v>753395.5436545955</v>
      </c>
      <c r="G56" s="45">
        <v>158827.93630518962</v>
      </c>
      <c r="H56" s="45" t="s">
        <v>393</v>
      </c>
      <c r="I56" s="45">
        <v>912223.47995978501</v>
      </c>
      <c r="J56" s="45">
        <v>15751.697379784353</v>
      </c>
      <c r="K56" s="45">
        <v>11095.586143652316</v>
      </c>
      <c r="L56" s="45" t="s">
        <v>393</v>
      </c>
      <c r="M56" s="45">
        <v>26847.283523436679</v>
      </c>
      <c r="N56" s="46">
        <v>1006451.941795997</v>
      </c>
      <c r="P56" s="22"/>
      <c r="Q56" s="22"/>
    </row>
    <row r="57" spans="1:17">
      <c r="A57" s="201">
        <v>41852</v>
      </c>
      <c r="B57" s="45">
        <v>666926.86830305727</v>
      </c>
      <c r="C57" s="418">
        <v>163089.06048357618</v>
      </c>
      <c r="D57" s="45" t="s">
        <v>393</v>
      </c>
      <c r="E57" s="45">
        <v>830015.92878663354</v>
      </c>
      <c r="F57" s="45">
        <v>677709.90977874584</v>
      </c>
      <c r="G57" s="45">
        <v>165341.05556815889</v>
      </c>
      <c r="H57" s="45" t="s">
        <v>393</v>
      </c>
      <c r="I57" s="45">
        <v>843050.96534690447</v>
      </c>
      <c r="J57" s="45">
        <v>-10783.041475688922</v>
      </c>
      <c r="K57" s="45">
        <v>-2251.9950845826806</v>
      </c>
      <c r="L57" s="45" t="s">
        <v>393</v>
      </c>
      <c r="M57" s="45">
        <v>-13035.036560271605</v>
      </c>
      <c r="N57" s="46">
        <v>1012823.8893935849</v>
      </c>
      <c r="P57" s="22"/>
      <c r="Q57" s="22"/>
    </row>
    <row r="58" spans="1:17">
      <c r="A58" s="201">
        <v>41883</v>
      </c>
      <c r="B58" s="45">
        <v>844727.41048595682</v>
      </c>
      <c r="C58" s="418">
        <v>197735.69142898283</v>
      </c>
      <c r="D58" s="45" t="s">
        <v>393</v>
      </c>
      <c r="E58" s="45">
        <v>1042463.1019149395</v>
      </c>
      <c r="F58" s="45">
        <v>899641.93023192557</v>
      </c>
      <c r="G58" s="45">
        <v>212485.09910887707</v>
      </c>
      <c r="H58" s="45" t="s">
        <v>393</v>
      </c>
      <c r="I58" s="45">
        <v>1112127.0293408027</v>
      </c>
      <c r="J58" s="45">
        <v>-54914.519745967875</v>
      </c>
      <c r="K58" s="45">
        <v>-14749.40767989419</v>
      </c>
      <c r="L58" s="45" t="s">
        <v>393</v>
      </c>
      <c r="M58" s="45">
        <v>-69663.927425862072</v>
      </c>
      <c r="N58" s="46">
        <v>959414.49662600097</v>
      </c>
      <c r="P58" s="22"/>
      <c r="Q58" s="22"/>
    </row>
    <row r="59" spans="1:17">
      <c r="A59" s="201">
        <v>41913</v>
      </c>
      <c r="B59" s="45">
        <v>734812.87</v>
      </c>
      <c r="C59" s="418">
        <v>177067.56</v>
      </c>
      <c r="D59" s="45" t="s">
        <v>393</v>
      </c>
      <c r="E59" s="45">
        <v>911880.42</v>
      </c>
      <c r="F59" s="45">
        <v>624566.24</v>
      </c>
      <c r="G59" s="45">
        <v>162873.28</v>
      </c>
      <c r="H59" s="45" t="s">
        <v>393</v>
      </c>
      <c r="I59" s="45">
        <v>787439.53</v>
      </c>
      <c r="J59" s="45">
        <v>110246.63</v>
      </c>
      <c r="K59" s="45">
        <v>14194.27</v>
      </c>
      <c r="L59" s="45" t="s">
        <v>393</v>
      </c>
      <c r="M59" s="45">
        <v>124440.89</v>
      </c>
      <c r="N59" s="46">
        <v>1095653.0445282941</v>
      </c>
      <c r="P59" s="22"/>
      <c r="Q59" s="22"/>
    </row>
    <row r="60" spans="1:17">
      <c r="A60" s="201">
        <v>41944</v>
      </c>
      <c r="B60" s="45">
        <v>739994.25164889079</v>
      </c>
      <c r="C60" s="418">
        <v>147028.23906415468</v>
      </c>
      <c r="D60" s="45" t="s">
        <v>393</v>
      </c>
      <c r="E60" s="45">
        <v>887022.49071304407</v>
      </c>
      <c r="F60" s="45">
        <v>758404.07892072853</v>
      </c>
      <c r="G60" s="45">
        <v>154246.47935600951</v>
      </c>
      <c r="H60" s="45" t="s">
        <v>393</v>
      </c>
      <c r="I60" s="45">
        <v>912650.55827673804</v>
      </c>
      <c r="J60" s="45">
        <v>-18409.827271838585</v>
      </c>
      <c r="K60" s="45">
        <v>-7218.2402918549833</v>
      </c>
      <c r="L60" s="45" t="s">
        <v>393</v>
      </c>
      <c r="M60" s="45">
        <v>-25628.067563693563</v>
      </c>
      <c r="N60" s="46">
        <v>1090309.178686263</v>
      </c>
      <c r="P60" s="22"/>
      <c r="Q60" s="22"/>
    </row>
    <row r="61" spans="1:17">
      <c r="A61" s="201">
        <v>41974</v>
      </c>
      <c r="B61" s="45">
        <v>811502.85528335627</v>
      </c>
      <c r="C61" s="418">
        <v>174690.02718714578</v>
      </c>
      <c r="D61" s="45" t="s">
        <v>393</v>
      </c>
      <c r="E61" s="45">
        <v>986192.88247050205</v>
      </c>
      <c r="F61" s="45">
        <v>850438.77280172799</v>
      </c>
      <c r="G61" s="45">
        <v>177141.81876696082</v>
      </c>
      <c r="H61" s="45" t="s">
        <v>393</v>
      </c>
      <c r="I61" s="45">
        <v>1027580.5915686889</v>
      </c>
      <c r="J61" s="45">
        <v>-38935.917518372647</v>
      </c>
      <c r="K61" s="45">
        <v>-2451.7915798150443</v>
      </c>
      <c r="L61" s="45" t="s">
        <v>393</v>
      </c>
      <c r="M61" s="45">
        <v>-41387.70909818769</v>
      </c>
      <c r="N61" s="46">
        <v>1051342.9884448354</v>
      </c>
      <c r="P61" s="22"/>
      <c r="Q61" s="22"/>
    </row>
    <row r="62" spans="1:17">
      <c r="A62" s="201">
        <v>42005</v>
      </c>
      <c r="B62" s="45">
        <v>829199.57923370879</v>
      </c>
      <c r="C62" s="418">
        <v>148794.48000000001</v>
      </c>
      <c r="D62" s="45" t="s">
        <v>393</v>
      </c>
      <c r="E62" s="45">
        <v>977994.06104950234</v>
      </c>
      <c r="F62" s="45">
        <v>738037.85930026043</v>
      </c>
      <c r="G62" s="45">
        <v>133078</v>
      </c>
      <c r="H62" s="45" t="s">
        <v>393</v>
      </c>
      <c r="I62" s="45">
        <f>F62+G62</f>
        <v>871115.85930026043</v>
      </c>
      <c r="J62" s="45">
        <v>91161.719933447486</v>
      </c>
      <c r="K62" s="45">
        <v>15716</v>
      </c>
      <c r="L62" s="45" t="s">
        <v>393</v>
      </c>
      <c r="M62" s="45">
        <v>106877.84549306503</v>
      </c>
      <c r="N62" s="46">
        <v>1181355.9482856365</v>
      </c>
      <c r="P62" s="22"/>
      <c r="Q62" s="22"/>
    </row>
    <row r="63" spans="1:17">
      <c r="A63" s="201">
        <v>42036</v>
      </c>
      <c r="B63" s="45">
        <v>669154.98996074125</v>
      </c>
      <c r="C63" s="418">
        <v>136588.29999999999</v>
      </c>
      <c r="D63" s="45" t="s">
        <v>393</v>
      </c>
      <c r="E63" s="45">
        <v>805743.3176016137</v>
      </c>
      <c r="F63" s="45">
        <v>655943.36577587854</v>
      </c>
      <c r="G63" s="45">
        <v>131434.57</v>
      </c>
      <c r="H63" s="45" t="s">
        <v>393</v>
      </c>
      <c r="I63" s="45">
        <v>787377.93096205033</v>
      </c>
      <c r="J63" s="45">
        <v>13211.624184866057</v>
      </c>
      <c r="K63" s="45">
        <v>5153.76</v>
      </c>
      <c r="L63" s="45" t="s">
        <v>393</v>
      </c>
      <c r="M63" s="45">
        <v>18365.386639567936</v>
      </c>
      <c r="N63" s="46">
        <v>1202195.5346985264</v>
      </c>
      <c r="P63" s="22"/>
      <c r="Q63" s="22"/>
    </row>
    <row r="64" spans="1:17">
      <c r="A64" s="201">
        <v>42064</v>
      </c>
      <c r="B64" s="45">
        <v>906660.15771390498</v>
      </c>
      <c r="C64" s="418">
        <v>200974.99611397053</v>
      </c>
      <c r="D64" s="45" t="s">
        <v>393</v>
      </c>
      <c r="E64" s="45">
        <v>1107635.1538278759</v>
      </c>
      <c r="F64" s="45">
        <v>988290.03232369013</v>
      </c>
      <c r="G64" s="45">
        <v>229243.04288414307</v>
      </c>
      <c r="H64" s="45" t="s">
        <v>393</v>
      </c>
      <c r="I64" s="45">
        <v>1217533.0752078332</v>
      </c>
      <c r="J64" s="45">
        <v>-81629.874609786246</v>
      </c>
      <c r="K64" s="45">
        <v>-28268.046770173492</v>
      </c>
      <c r="L64" s="45" t="s">
        <v>393</v>
      </c>
      <c r="M64" s="45">
        <v>-109898</v>
      </c>
      <c r="N64" s="46">
        <v>1082757.2366590069</v>
      </c>
      <c r="P64" s="22"/>
      <c r="Q64" s="22"/>
    </row>
    <row r="65" spans="1:17">
      <c r="A65" s="201">
        <v>42108</v>
      </c>
      <c r="B65" s="45">
        <v>866379.35176745569</v>
      </c>
      <c r="C65" s="418">
        <v>187845.19464678879</v>
      </c>
      <c r="D65" s="45" t="s">
        <v>393</v>
      </c>
      <c r="E65" s="45">
        <f t="shared" ref="E65:E73" si="1">B65+C65</f>
        <v>1054224.5464142445</v>
      </c>
      <c r="F65" s="45">
        <v>779346.86576353153</v>
      </c>
      <c r="G65" s="45">
        <v>164309.29248527301</v>
      </c>
      <c r="H65" s="45" t="s">
        <v>393</v>
      </c>
      <c r="I65" s="45">
        <f>F65+G65</f>
        <v>943656.15824880451</v>
      </c>
      <c r="J65" s="45">
        <f>B65-F65</f>
        <v>87032.486003924161</v>
      </c>
      <c r="K65" s="45">
        <f>C65-G65</f>
        <v>23535.902161515784</v>
      </c>
      <c r="L65" s="45" t="s">
        <v>393</v>
      </c>
      <c r="M65" s="45">
        <f>E65-I65</f>
        <v>110568.38816543994</v>
      </c>
      <c r="N65" s="46">
        <v>1186363.9807046789</v>
      </c>
      <c r="P65" s="22"/>
      <c r="Q65" s="22"/>
    </row>
    <row r="66" spans="1:17">
      <c r="A66" s="201">
        <v>42138</v>
      </c>
      <c r="B66" s="45">
        <v>871462.29700000002</v>
      </c>
      <c r="C66" s="418">
        <v>180110.57</v>
      </c>
      <c r="D66" s="45" t="s">
        <v>393</v>
      </c>
      <c r="E66" s="45">
        <f t="shared" si="1"/>
        <v>1051572.8670000001</v>
      </c>
      <c r="F66" s="45">
        <v>878050.32830000005</v>
      </c>
      <c r="G66" s="45">
        <v>173278.84</v>
      </c>
      <c r="H66" s="45" t="s">
        <v>393</v>
      </c>
      <c r="I66" s="45">
        <v>1051329.1680000001</v>
      </c>
      <c r="J66" s="45">
        <v>-6588.0312519999998</v>
      </c>
      <c r="K66" s="45">
        <v>6831.73</v>
      </c>
      <c r="L66" s="45" t="s">
        <v>393</v>
      </c>
      <c r="M66" s="45">
        <v>243.69874799999999</v>
      </c>
      <c r="N66" s="46">
        <v>1203547.3400000001</v>
      </c>
      <c r="P66" s="22"/>
      <c r="Q66" s="22"/>
    </row>
    <row r="67" spans="1:17">
      <c r="A67" s="201">
        <v>42169</v>
      </c>
      <c r="B67" s="45">
        <v>1091866.9522311005</v>
      </c>
      <c r="C67" s="418">
        <v>216967.23</v>
      </c>
      <c r="D67" s="45" t="s">
        <v>393</v>
      </c>
      <c r="E67" s="45">
        <f t="shared" si="1"/>
        <v>1308834.1822311005</v>
      </c>
      <c r="F67" s="45">
        <v>1106554.7515771193</v>
      </c>
      <c r="G67" s="45">
        <v>227365.2</v>
      </c>
      <c r="H67" s="45" t="s">
        <v>393</v>
      </c>
      <c r="I67" s="45">
        <v>1333919.9485735139</v>
      </c>
      <c r="J67" s="45">
        <v>-14687.799346019543</v>
      </c>
      <c r="K67" s="45">
        <v>-10397.969999999999</v>
      </c>
      <c r="L67" s="45" t="s">
        <v>393</v>
      </c>
      <c r="M67" s="45">
        <v>-25085.768851950532</v>
      </c>
      <c r="N67" s="46">
        <v>1173293.8237142798</v>
      </c>
      <c r="P67" s="22"/>
      <c r="Q67" s="22"/>
    </row>
    <row r="68" spans="1:17">
      <c r="A68" s="201">
        <v>42199</v>
      </c>
      <c r="B68" s="45">
        <v>1185641.3717799219</v>
      </c>
      <c r="C68" s="418">
        <v>217866.1</v>
      </c>
      <c r="D68" s="45" t="s">
        <v>393</v>
      </c>
      <c r="E68" s="45">
        <f t="shared" si="1"/>
        <v>1403507.471779922</v>
      </c>
      <c r="F68" s="45">
        <v>1088326.1406332497</v>
      </c>
      <c r="G68" s="45">
        <v>196121</v>
      </c>
      <c r="H68" s="45" t="s">
        <v>393</v>
      </c>
      <c r="I68" s="45">
        <v>1284447.1184221604</v>
      </c>
      <c r="J68" s="45">
        <v>97315.231146671766</v>
      </c>
      <c r="K68" s="45">
        <v>21745</v>
      </c>
      <c r="L68" s="45" t="s">
        <v>393</v>
      </c>
      <c r="M68" s="45">
        <v>119060.3618262707</v>
      </c>
      <c r="N68" s="46">
        <v>1317267.2854202024</v>
      </c>
      <c r="P68" s="22"/>
      <c r="Q68" s="22"/>
    </row>
    <row r="69" spans="1:17">
      <c r="A69" s="201">
        <v>42230</v>
      </c>
      <c r="B69" s="45">
        <v>913537.12977114739</v>
      </c>
      <c r="C69" s="418">
        <v>186689</v>
      </c>
      <c r="D69" s="45" t="s">
        <v>393</v>
      </c>
      <c r="E69" s="45">
        <f t="shared" si="1"/>
        <v>1100226.1297711474</v>
      </c>
      <c r="F69" s="45">
        <v>951153.10342728952</v>
      </c>
      <c r="G69" s="45">
        <v>195823</v>
      </c>
      <c r="H69" s="45" t="s">
        <v>393</v>
      </c>
      <c r="I69" s="45">
        <v>1146975.9825916486</v>
      </c>
      <c r="J69" s="45">
        <v>-37615.973656140981</v>
      </c>
      <c r="K69" s="45">
        <v>-9134</v>
      </c>
      <c r="L69" s="45" t="s">
        <v>393</v>
      </c>
      <c r="M69" s="45">
        <v>-46750.1807358039</v>
      </c>
      <c r="N69" s="46">
        <v>1255506.3660539545</v>
      </c>
      <c r="P69" s="22"/>
      <c r="Q69" s="22"/>
    </row>
    <row r="70" spans="1:17">
      <c r="A70" s="201">
        <v>42261</v>
      </c>
      <c r="B70" s="45">
        <v>813315.58319040108</v>
      </c>
      <c r="C70" s="418">
        <v>203831.07908915891</v>
      </c>
      <c r="D70" s="45" t="s">
        <v>393</v>
      </c>
      <c r="E70" s="45">
        <f t="shared" si="1"/>
        <v>1017146.66227956</v>
      </c>
      <c r="F70" s="45">
        <v>877833.48579156492</v>
      </c>
      <c r="G70" s="45">
        <f>I70-F70</f>
        <v>216455.44880845118</v>
      </c>
      <c r="H70" s="45" t="s">
        <v>393</v>
      </c>
      <c r="I70" s="45">
        <v>1094288.9346000161</v>
      </c>
      <c r="J70" s="45">
        <f>B70-F70</f>
        <v>-64517.902601163834</v>
      </c>
      <c r="K70" s="45">
        <f>C70-G70</f>
        <v>-12624.36971929227</v>
      </c>
      <c r="L70" s="45" t="s">
        <v>393</v>
      </c>
      <c r="M70" s="45">
        <f>E70-I70</f>
        <v>-77142.272320456104</v>
      </c>
      <c r="N70" s="46">
        <v>1187312.7525337655</v>
      </c>
      <c r="P70" s="22"/>
      <c r="Q70" s="22"/>
    </row>
    <row r="71" spans="1:17">
      <c r="A71" s="201">
        <v>42291</v>
      </c>
      <c r="B71" s="45">
        <v>781343.82352448534</v>
      </c>
      <c r="C71" s="418">
        <v>215063</v>
      </c>
      <c r="D71" s="45" t="s">
        <v>393</v>
      </c>
      <c r="E71" s="45">
        <f t="shared" si="1"/>
        <v>996406.82352448534</v>
      </c>
      <c r="F71" s="45">
        <v>683102.57579193357</v>
      </c>
      <c r="G71" s="45">
        <v>178740</v>
      </c>
      <c r="H71" s="45" t="s">
        <v>393</v>
      </c>
      <c r="I71" s="45">
        <v>861842.30478414986</v>
      </c>
      <c r="J71" s="45">
        <v>98241.247732552321</v>
      </c>
      <c r="K71" s="45">
        <v>36323</v>
      </c>
      <c r="L71" s="45" t="s">
        <v>393</v>
      </c>
      <c r="M71" s="45">
        <v>134564.69164484247</v>
      </c>
      <c r="N71" s="46">
        <v>1324164.7563099074</v>
      </c>
      <c r="P71" s="22"/>
      <c r="Q71" s="22"/>
    </row>
    <row r="72" spans="1:17">
      <c r="A72" s="201">
        <v>42322</v>
      </c>
      <c r="B72" s="45">
        <v>635757.21438619867</v>
      </c>
      <c r="C72" s="418">
        <v>165726.5</v>
      </c>
      <c r="D72" s="45" t="s">
        <v>393</v>
      </c>
      <c r="E72" s="45">
        <f t="shared" si="1"/>
        <v>801483.71438619867</v>
      </c>
      <c r="F72" s="45">
        <v>656798.09020398464</v>
      </c>
      <c r="G72" s="45">
        <v>175881.60000000001</v>
      </c>
      <c r="H72" s="45" t="s">
        <v>393</v>
      </c>
      <c r="I72" s="45">
        <v>832679.70247389935</v>
      </c>
      <c r="J72" s="45">
        <v>-21040.875817785418</v>
      </c>
      <c r="K72" s="45">
        <v>-10155</v>
      </c>
      <c r="L72" s="45" t="s">
        <v>393</v>
      </c>
      <c r="M72" s="45">
        <v>-31195.976405783091</v>
      </c>
      <c r="N72" s="46">
        <v>1295131.2358687026</v>
      </c>
      <c r="P72" s="22"/>
      <c r="Q72" s="22"/>
    </row>
    <row r="73" spans="1:17">
      <c r="A73" s="201">
        <v>42352</v>
      </c>
      <c r="B73" s="45">
        <v>960394.58383789193</v>
      </c>
      <c r="C73" s="418">
        <v>261339.08805076522</v>
      </c>
      <c r="D73" s="45" t="s">
        <v>393</v>
      </c>
      <c r="E73" s="45">
        <f t="shared" si="1"/>
        <v>1221733.6718886571</v>
      </c>
      <c r="F73" s="45">
        <v>980675.33</v>
      </c>
      <c r="G73" s="45">
        <v>263625.71000000002</v>
      </c>
      <c r="H73" s="45" t="s">
        <v>393</v>
      </c>
      <c r="I73" s="45">
        <v>1244301.04</v>
      </c>
      <c r="J73" s="45">
        <v>-20280.740000000002</v>
      </c>
      <c r="K73" s="45">
        <v>-2286.62</v>
      </c>
      <c r="L73" s="45" t="s">
        <v>393</v>
      </c>
      <c r="M73" s="45">
        <v>-22567.37</v>
      </c>
      <c r="N73" s="46">
        <v>1274834.6100000001</v>
      </c>
      <c r="P73" s="22"/>
      <c r="Q73" s="22"/>
    </row>
    <row r="74" spans="1:17">
      <c r="A74" s="299" t="s">
        <v>375</v>
      </c>
      <c r="B74" s="312"/>
      <c r="C74" s="411"/>
      <c r="D74" s="411"/>
      <c r="E74" s="312"/>
      <c r="F74" s="312"/>
      <c r="G74" s="411"/>
      <c r="H74" s="411"/>
      <c r="I74" s="312"/>
      <c r="J74" s="312"/>
      <c r="K74" s="411"/>
      <c r="L74" s="411"/>
      <c r="M74" s="312"/>
      <c r="N74" s="312"/>
      <c r="P74" s="22"/>
      <c r="Q74" s="22"/>
    </row>
    <row r="75" spans="1:17">
      <c r="A75" s="102" t="s">
        <v>360</v>
      </c>
    </row>
    <row r="76" spans="1:17">
      <c r="A76" s="16" t="s">
        <v>183</v>
      </c>
    </row>
    <row r="78" spans="1:17" ht="18.75">
      <c r="A78" s="297"/>
    </row>
    <row r="81" spans="2:14">
      <c r="B81" s="313"/>
      <c r="C81" s="313"/>
      <c r="D81" s="313"/>
      <c r="E81" s="313"/>
      <c r="F81" s="313"/>
      <c r="G81" s="313"/>
      <c r="H81" s="313"/>
      <c r="I81" s="313"/>
      <c r="J81" s="313"/>
      <c r="K81" s="313"/>
      <c r="L81" s="313"/>
      <c r="M81" s="313"/>
      <c r="N81" s="313"/>
    </row>
  </sheetData>
  <mergeCells count="6">
    <mergeCell ref="A1:N1"/>
    <mergeCell ref="A2:A3"/>
    <mergeCell ref="B2:E2"/>
    <mergeCell ref="F2:I2"/>
    <mergeCell ref="J2:M2"/>
    <mergeCell ref="N2:N3"/>
  </mergeCells>
  <pageMargins left="0.7" right="0.7" top="0.75" bottom="0.75" header="0.3" footer="0.3"/>
  <pageSetup scale="90" orientation="landscape" r:id="rId1"/>
</worksheet>
</file>

<file path=xl/worksheets/sheet44.xml><?xml version="1.0" encoding="utf-8"?>
<worksheet xmlns="http://schemas.openxmlformats.org/spreadsheetml/2006/main" xmlns:r="http://schemas.openxmlformats.org/officeDocument/2006/relationships">
  <sheetPr>
    <tabColor rgb="FF92D050"/>
  </sheetPr>
  <dimension ref="A1:CA78"/>
  <sheetViews>
    <sheetView workbookViewId="0">
      <pane ySplit="4" topLeftCell="A56" activePane="bottomLeft" state="frozen"/>
      <selection activeCell="L58" sqref="L58"/>
      <selection pane="bottomLeft" activeCell="F79" sqref="F79"/>
    </sheetView>
  </sheetViews>
  <sheetFormatPr defaultRowHeight="12.75"/>
  <cols>
    <col min="1" max="1" width="11.6640625" style="4" customWidth="1"/>
    <col min="2" max="2" width="10.6640625" style="4" customWidth="1"/>
    <col min="3" max="3" width="10" style="4" customWidth="1"/>
    <col min="4" max="4" width="15.5" style="4" customWidth="1"/>
    <col min="5" max="5" width="12" style="4" bestFit="1" customWidth="1"/>
    <col min="6" max="6" width="14.33203125" style="4" bestFit="1" customWidth="1"/>
    <col min="7" max="7" width="15.5" style="4" customWidth="1"/>
    <col min="8" max="8" width="12" style="4" bestFit="1" customWidth="1"/>
    <col min="9" max="9" width="14.33203125" style="4" bestFit="1" customWidth="1"/>
    <col min="10" max="10" width="15.6640625" style="4" customWidth="1"/>
    <col min="11" max="12" width="9.33203125" style="4"/>
    <col min="13" max="79" width="9.33203125" style="3"/>
    <col min="80" max="256" width="9.33203125" style="4"/>
    <col min="257" max="257" width="11.6640625" style="4" customWidth="1"/>
    <col min="258" max="258" width="12" style="4" bestFit="1" customWidth="1"/>
    <col min="259" max="259" width="7.83203125" style="4" bestFit="1" customWidth="1"/>
    <col min="260" max="260" width="19.5" style="4" customWidth="1"/>
    <col min="261" max="261" width="12" style="4" bestFit="1" customWidth="1"/>
    <col min="262" max="262" width="14.33203125" style="4" bestFit="1" customWidth="1"/>
    <col min="263" max="263" width="19.5" style="4" bestFit="1" customWidth="1"/>
    <col min="264" max="264" width="12" style="4" bestFit="1" customWidth="1"/>
    <col min="265" max="265" width="14.33203125" style="4" bestFit="1" customWidth="1"/>
    <col min="266" max="266" width="19.5" style="4" bestFit="1" customWidth="1"/>
    <col min="267" max="512" width="9.33203125" style="4"/>
    <col min="513" max="513" width="11.6640625" style="4" customWidth="1"/>
    <col min="514" max="514" width="12" style="4" bestFit="1" customWidth="1"/>
    <col min="515" max="515" width="7.83203125" style="4" bestFit="1" customWidth="1"/>
    <col min="516" max="516" width="19.5" style="4" customWidth="1"/>
    <col min="517" max="517" width="12" style="4" bestFit="1" customWidth="1"/>
    <col min="518" max="518" width="14.33203125" style="4" bestFit="1" customWidth="1"/>
    <col min="519" max="519" width="19.5" style="4" bestFit="1" customWidth="1"/>
    <col min="520" max="520" width="12" style="4" bestFit="1" customWidth="1"/>
    <col min="521" max="521" width="14.33203125" style="4" bestFit="1" customWidth="1"/>
    <col min="522" max="522" width="19.5" style="4" bestFit="1" customWidth="1"/>
    <col min="523" max="768" width="9.33203125" style="4"/>
    <col min="769" max="769" width="11.6640625" style="4" customWidth="1"/>
    <col min="770" max="770" width="12" style="4" bestFit="1" customWidth="1"/>
    <col min="771" max="771" width="7.83203125" style="4" bestFit="1" customWidth="1"/>
    <col min="772" max="772" width="19.5" style="4" customWidth="1"/>
    <col min="773" max="773" width="12" style="4" bestFit="1" customWidth="1"/>
    <col min="774" max="774" width="14.33203125" style="4" bestFit="1" customWidth="1"/>
    <col min="775" max="775" width="19.5" style="4" bestFit="1" customWidth="1"/>
    <col min="776" max="776" width="12" style="4" bestFit="1" customWidth="1"/>
    <col min="777" max="777" width="14.33203125" style="4" bestFit="1" customWidth="1"/>
    <col min="778" max="778" width="19.5" style="4" bestFit="1" customWidth="1"/>
    <col min="779" max="1024" width="9.33203125" style="4"/>
    <col min="1025" max="1025" width="11.6640625" style="4" customWidth="1"/>
    <col min="1026" max="1026" width="12" style="4" bestFit="1" customWidth="1"/>
    <col min="1027" max="1027" width="7.83203125" style="4" bestFit="1" customWidth="1"/>
    <col min="1028" max="1028" width="19.5" style="4" customWidth="1"/>
    <col min="1029" max="1029" width="12" style="4" bestFit="1" customWidth="1"/>
    <col min="1030" max="1030" width="14.33203125" style="4" bestFit="1" customWidth="1"/>
    <col min="1031" max="1031" width="19.5" style="4" bestFit="1" customWidth="1"/>
    <col min="1032" max="1032" width="12" style="4" bestFit="1" customWidth="1"/>
    <col min="1033" max="1033" width="14.33203125" style="4" bestFit="1" customWidth="1"/>
    <col min="1034" max="1034" width="19.5" style="4" bestFit="1" customWidth="1"/>
    <col min="1035" max="1280" width="9.33203125" style="4"/>
    <col min="1281" max="1281" width="11.6640625" style="4" customWidth="1"/>
    <col min="1282" max="1282" width="12" style="4" bestFit="1" customWidth="1"/>
    <col min="1283" max="1283" width="7.83203125" style="4" bestFit="1" customWidth="1"/>
    <col min="1284" max="1284" width="19.5" style="4" customWidth="1"/>
    <col min="1285" max="1285" width="12" style="4" bestFit="1" customWidth="1"/>
    <col min="1286" max="1286" width="14.33203125" style="4" bestFit="1" customWidth="1"/>
    <col min="1287" max="1287" width="19.5" style="4" bestFit="1" customWidth="1"/>
    <col min="1288" max="1288" width="12" style="4" bestFit="1" customWidth="1"/>
    <col min="1289" max="1289" width="14.33203125" style="4" bestFit="1" customWidth="1"/>
    <col min="1290" max="1290" width="19.5" style="4" bestFit="1" customWidth="1"/>
    <col min="1291" max="1536" width="9.33203125" style="4"/>
    <col min="1537" max="1537" width="11.6640625" style="4" customWidth="1"/>
    <col min="1538" max="1538" width="12" style="4" bestFit="1" customWidth="1"/>
    <col min="1539" max="1539" width="7.83203125" style="4" bestFit="1" customWidth="1"/>
    <col min="1540" max="1540" width="19.5" style="4" customWidth="1"/>
    <col min="1541" max="1541" width="12" style="4" bestFit="1" customWidth="1"/>
    <col min="1542" max="1542" width="14.33203125" style="4" bestFit="1" customWidth="1"/>
    <col min="1543" max="1543" width="19.5" style="4" bestFit="1" customWidth="1"/>
    <col min="1544" max="1544" width="12" style="4" bestFit="1" customWidth="1"/>
    <col min="1545" max="1545" width="14.33203125" style="4" bestFit="1" customWidth="1"/>
    <col min="1546" max="1546" width="19.5" style="4" bestFit="1" customWidth="1"/>
    <col min="1547" max="1792" width="9.33203125" style="4"/>
    <col min="1793" max="1793" width="11.6640625" style="4" customWidth="1"/>
    <col min="1794" max="1794" width="12" style="4" bestFit="1" customWidth="1"/>
    <col min="1795" max="1795" width="7.83203125" style="4" bestFit="1" customWidth="1"/>
    <col min="1796" max="1796" width="19.5" style="4" customWidth="1"/>
    <col min="1797" max="1797" width="12" style="4" bestFit="1" customWidth="1"/>
    <col min="1798" max="1798" width="14.33203125" style="4" bestFit="1" customWidth="1"/>
    <col min="1799" max="1799" width="19.5" style="4" bestFit="1" customWidth="1"/>
    <col min="1800" max="1800" width="12" style="4" bestFit="1" customWidth="1"/>
    <col min="1801" max="1801" width="14.33203125" style="4" bestFit="1" customWidth="1"/>
    <col min="1802" max="1802" width="19.5" style="4" bestFit="1" customWidth="1"/>
    <col min="1803" max="2048" width="9.33203125" style="4"/>
    <col min="2049" max="2049" width="11.6640625" style="4" customWidth="1"/>
    <col min="2050" max="2050" width="12" style="4" bestFit="1" customWidth="1"/>
    <col min="2051" max="2051" width="7.83203125" style="4" bestFit="1" customWidth="1"/>
    <col min="2052" max="2052" width="19.5" style="4" customWidth="1"/>
    <col min="2053" max="2053" width="12" style="4" bestFit="1" customWidth="1"/>
    <col min="2054" max="2054" width="14.33203125" style="4" bestFit="1" customWidth="1"/>
    <col min="2055" max="2055" width="19.5" style="4" bestFit="1" customWidth="1"/>
    <col min="2056" max="2056" width="12" style="4" bestFit="1" customWidth="1"/>
    <col min="2057" max="2057" width="14.33203125" style="4" bestFit="1" customWidth="1"/>
    <col min="2058" max="2058" width="19.5" style="4" bestFit="1" customWidth="1"/>
    <col min="2059" max="2304" width="9.33203125" style="4"/>
    <col min="2305" max="2305" width="11.6640625" style="4" customWidth="1"/>
    <col min="2306" max="2306" width="12" style="4" bestFit="1" customWidth="1"/>
    <col min="2307" max="2307" width="7.83203125" style="4" bestFit="1" customWidth="1"/>
    <col min="2308" max="2308" width="19.5" style="4" customWidth="1"/>
    <col min="2309" max="2309" width="12" style="4" bestFit="1" customWidth="1"/>
    <col min="2310" max="2310" width="14.33203125" style="4" bestFit="1" customWidth="1"/>
    <col min="2311" max="2311" width="19.5" style="4" bestFit="1" customWidth="1"/>
    <col min="2312" max="2312" width="12" style="4" bestFit="1" customWidth="1"/>
    <col min="2313" max="2313" width="14.33203125" style="4" bestFit="1" customWidth="1"/>
    <col min="2314" max="2314" width="19.5" style="4" bestFit="1" customWidth="1"/>
    <col min="2315" max="2560" width="9.33203125" style="4"/>
    <col min="2561" max="2561" width="11.6640625" style="4" customWidth="1"/>
    <col min="2562" max="2562" width="12" style="4" bestFit="1" customWidth="1"/>
    <col min="2563" max="2563" width="7.83203125" style="4" bestFit="1" customWidth="1"/>
    <col min="2564" max="2564" width="19.5" style="4" customWidth="1"/>
    <col min="2565" max="2565" width="12" style="4" bestFit="1" customWidth="1"/>
    <col min="2566" max="2566" width="14.33203125" style="4" bestFit="1" customWidth="1"/>
    <col min="2567" max="2567" width="19.5" style="4" bestFit="1" customWidth="1"/>
    <col min="2568" max="2568" width="12" style="4" bestFit="1" customWidth="1"/>
    <col min="2569" max="2569" width="14.33203125" style="4" bestFit="1" customWidth="1"/>
    <col min="2570" max="2570" width="19.5" style="4" bestFit="1" customWidth="1"/>
    <col min="2571" max="2816" width="9.33203125" style="4"/>
    <col min="2817" max="2817" width="11.6640625" style="4" customWidth="1"/>
    <col min="2818" max="2818" width="12" style="4" bestFit="1" customWidth="1"/>
    <col min="2819" max="2819" width="7.83203125" style="4" bestFit="1" customWidth="1"/>
    <col min="2820" max="2820" width="19.5" style="4" customWidth="1"/>
    <col min="2821" max="2821" width="12" style="4" bestFit="1" customWidth="1"/>
    <col min="2822" max="2822" width="14.33203125" style="4" bestFit="1" customWidth="1"/>
    <col min="2823" max="2823" width="19.5" style="4" bestFit="1" customWidth="1"/>
    <col min="2824" max="2824" width="12" style="4" bestFit="1" customWidth="1"/>
    <col min="2825" max="2825" width="14.33203125" style="4" bestFit="1" customWidth="1"/>
    <col min="2826" max="2826" width="19.5" style="4" bestFit="1" customWidth="1"/>
    <col min="2827" max="3072" width="9.33203125" style="4"/>
    <col min="3073" max="3073" width="11.6640625" style="4" customWidth="1"/>
    <col min="3074" max="3074" width="12" style="4" bestFit="1" customWidth="1"/>
    <col min="3075" max="3075" width="7.83203125" style="4" bestFit="1" customWidth="1"/>
    <col min="3076" max="3076" width="19.5" style="4" customWidth="1"/>
    <col min="3077" max="3077" width="12" style="4" bestFit="1" customWidth="1"/>
    <col min="3078" max="3078" width="14.33203125" style="4" bestFit="1" customWidth="1"/>
    <col min="3079" max="3079" width="19.5" style="4" bestFit="1" customWidth="1"/>
    <col min="3080" max="3080" width="12" style="4" bestFit="1" customWidth="1"/>
    <col min="3081" max="3081" width="14.33203125" style="4" bestFit="1" customWidth="1"/>
    <col min="3082" max="3082" width="19.5" style="4" bestFit="1" customWidth="1"/>
    <col min="3083" max="3328" width="9.33203125" style="4"/>
    <col min="3329" max="3329" width="11.6640625" style="4" customWidth="1"/>
    <col min="3330" max="3330" width="12" style="4" bestFit="1" customWidth="1"/>
    <col min="3331" max="3331" width="7.83203125" style="4" bestFit="1" customWidth="1"/>
    <col min="3332" max="3332" width="19.5" style="4" customWidth="1"/>
    <col min="3333" max="3333" width="12" style="4" bestFit="1" customWidth="1"/>
    <col min="3334" max="3334" width="14.33203125" style="4" bestFit="1" customWidth="1"/>
    <col min="3335" max="3335" width="19.5" style="4" bestFit="1" customWidth="1"/>
    <col min="3336" max="3336" width="12" style="4" bestFit="1" customWidth="1"/>
    <col min="3337" max="3337" width="14.33203125" style="4" bestFit="1" customWidth="1"/>
    <col min="3338" max="3338" width="19.5" style="4" bestFit="1" customWidth="1"/>
    <col min="3339" max="3584" width="9.33203125" style="4"/>
    <col min="3585" max="3585" width="11.6640625" style="4" customWidth="1"/>
    <col min="3586" max="3586" width="12" style="4" bestFit="1" customWidth="1"/>
    <col min="3587" max="3587" width="7.83203125" style="4" bestFit="1" customWidth="1"/>
    <col min="3588" max="3588" width="19.5" style="4" customWidth="1"/>
    <col min="3589" max="3589" width="12" style="4" bestFit="1" customWidth="1"/>
    <col min="3590" max="3590" width="14.33203125" style="4" bestFit="1" customWidth="1"/>
    <col min="3591" max="3591" width="19.5" style="4" bestFit="1" customWidth="1"/>
    <col min="3592" max="3592" width="12" style="4" bestFit="1" customWidth="1"/>
    <col min="3593" max="3593" width="14.33203125" style="4" bestFit="1" customWidth="1"/>
    <col min="3594" max="3594" width="19.5" style="4" bestFit="1" customWidth="1"/>
    <col min="3595" max="3840" width="9.33203125" style="4"/>
    <col min="3841" max="3841" width="11.6640625" style="4" customWidth="1"/>
    <col min="3842" max="3842" width="12" style="4" bestFit="1" customWidth="1"/>
    <col min="3843" max="3843" width="7.83203125" style="4" bestFit="1" customWidth="1"/>
    <col min="3844" max="3844" width="19.5" style="4" customWidth="1"/>
    <col min="3845" max="3845" width="12" style="4" bestFit="1" customWidth="1"/>
    <col min="3846" max="3846" width="14.33203125" style="4" bestFit="1" customWidth="1"/>
    <col min="3847" max="3847" width="19.5" style="4" bestFit="1" customWidth="1"/>
    <col min="3848" max="3848" width="12" style="4" bestFit="1" customWidth="1"/>
    <col min="3849" max="3849" width="14.33203125" style="4" bestFit="1" customWidth="1"/>
    <col min="3850" max="3850" width="19.5" style="4" bestFit="1" customWidth="1"/>
    <col min="3851" max="4096" width="9.33203125" style="4"/>
    <col min="4097" max="4097" width="11.6640625" style="4" customWidth="1"/>
    <col min="4098" max="4098" width="12" style="4" bestFit="1" customWidth="1"/>
    <col min="4099" max="4099" width="7.83203125" style="4" bestFit="1" customWidth="1"/>
    <col min="4100" max="4100" width="19.5" style="4" customWidth="1"/>
    <col min="4101" max="4101" width="12" style="4" bestFit="1" customWidth="1"/>
    <col min="4102" max="4102" width="14.33203125" style="4" bestFit="1" customWidth="1"/>
    <col min="4103" max="4103" width="19.5" style="4" bestFit="1" customWidth="1"/>
    <col min="4104" max="4104" width="12" style="4" bestFit="1" customWidth="1"/>
    <col min="4105" max="4105" width="14.33203125" style="4" bestFit="1" customWidth="1"/>
    <col min="4106" max="4106" width="19.5" style="4" bestFit="1" customWidth="1"/>
    <col min="4107" max="4352" width="9.33203125" style="4"/>
    <col min="4353" max="4353" width="11.6640625" style="4" customWidth="1"/>
    <col min="4354" max="4354" width="12" style="4" bestFit="1" customWidth="1"/>
    <col min="4355" max="4355" width="7.83203125" style="4" bestFit="1" customWidth="1"/>
    <col min="4356" max="4356" width="19.5" style="4" customWidth="1"/>
    <col min="4357" max="4357" width="12" style="4" bestFit="1" customWidth="1"/>
    <col min="4358" max="4358" width="14.33203125" style="4" bestFit="1" customWidth="1"/>
    <col min="4359" max="4359" width="19.5" style="4" bestFit="1" customWidth="1"/>
    <col min="4360" max="4360" width="12" style="4" bestFit="1" customWidth="1"/>
    <col min="4361" max="4361" width="14.33203125" style="4" bestFit="1" customWidth="1"/>
    <col min="4362" max="4362" width="19.5" style="4" bestFit="1" customWidth="1"/>
    <col min="4363" max="4608" width="9.33203125" style="4"/>
    <col min="4609" max="4609" width="11.6640625" style="4" customWidth="1"/>
    <col min="4610" max="4610" width="12" style="4" bestFit="1" customWidth="1"/>
    <col min="4611" max="4611" width="7.83203125" style="4" bestFit="1" customWidth="1"/>
    <col min="4612" max="4612" width="19.5" style="4" customWidth="1"/>
    <col min="4613" max="4613" width="12" style="4" bestFit="1" customWidth="1"/>
    <col min="4614" max="4614" width="14.33203125" style="4" bestFit="1" customWidth="1"/>
    <col min="4615" max="4615" width="19.5" style="4" bestFit="1" customWidth="1"/>
    <col min="4616" max="4616" width="12" style="4" bestFit="1" customWidth="1"/>
    <col min="4617" max="4617" width="14.33203125" style="4" bestFit="1" customWidth="1"/>
    <col min="4618" max="4618" width="19.5" style="4" bestFit="1" customWidth="1"/>
    <col min="4619" max="4864" width="9.33203125" style="4"/>
    <col min="4865" max="4865" width="11.6640625" style="4" customWidth="1"/>
    <col min="4866" max="4866" width="12" style="4" bestFit="1" customWidth="1"/>
    <col min="4867" max="4867" width="7.83203125" style="4" bestFit="1" customWidth="1"/>
    <col min="4868" max="4868" width="19.5" style="4" customWidth="1"/>
    <col min="4869" max="4869" width="12" style="4" bestFit="1" customWidth="1"/>
    <col min="4870" max="4870" width="14.33203125" style="4" bestFit="1" customWidth="1"/>
    <col min="4871" max="4871" width="19.5" style="4" bestFit="1" customWidth="1"/>
    <col min="4872" max="4872" width="12" style="4" bestFit="1" customWidth="1"/>
    <col min="4873" max="4873" width="14.33203125" style="4" bestFit="1" customWidth="1"/>
    <col min="4874" max="4874" width="19.5" style="4" bestFit="1" customWidth="1"/>
    <col min="4875" max="5120" width="9.33203125" style="4"/>
    <col min="5121" max="5121" width="11.6640625" style="4" customWidth="1"/>
    <col min="5122" max="5122" width="12" style="4" bestFit="1" customWidth="1"/>
    <col min="5123" max="5123" width="7.83203125" style="4" bestFit="1" customWidth="1"/>
    <col min="5124" max="5124" width="19.5" style="4" customWidth="1"/>
    <col min="5125" max="5125" width="12" style="4" bestFit="1" customWidth="1"/>
    <col min="5126" max="5126" width="14.33203125" style="4" bestFit="1" customWidth="1"/>
    <col min="5127" max="5127" width="19.5" style="4" bestFit="1" customWidth="1"/>
    <col min="5128" max="5128" width="12" style="4" bestFit="1" customWidth="1"/>
    <col min="5129" max="5129" width="14.33203125" style="4" bestFit="1" customWidth="1"/>
    <col min="5130" max="5130" width="19.5" style="4" bestFit="1" customWidth="1"/>
    <col min="5131" max="5376" width="9.33203125" style="4"/>
    <col min="5377" max="5377" width="11.6640625" style="4" customWidth="1"/>
    <col min="5378" max="5378" width="12" style="4" bestFit="1" customWidth="1"/>
    <col min="5379" max="5379" width="7.83203125" style="4" bestFit="1" customWidth="1"/>
    <col min="5380" max="5380" width="19.5" style="4" customWidth="1"/>
    <col min="5381" max="5381" width="12" style="4" bestFit="1" customWidth="1"/>
    <col min="5382" max="5382" width="14.33203125" style="4" bestFit="1" customWidth="1"/>
    <col min="5383" max="5383" width="19.5" style="4" bestFit="1" customWidth="1"/>
    <col min="5384" max="5384" width="12" style="4" bestFit="1" customWidth="1"/>
    <col min="5385" max="5385" width="14.33203125" style="4" bestFit="1" customWidth="1"/>
    <col min="5386" max="5386" width="19.5" style="4" bestFit="1" customWidth="1"/>
    <col min="5387" max="5632" width="9.33203125" style="4"/>
    <col min="5633" max="5633" width="11.6640625" style="4" customWidth="1"/>
    <col min="5634" max="5634" width="12" style="4" bestFit="1" customWidth="1"/>
    <col min="5635" max="5635" width="7.83203125" style="4" bestFit="1" customWidth="1"/>
    <col min="5636" max="5636" width="19.5" style="4" customWidth="1"/>
    <col min="5637" max="5637" width="12" style="4" bestFit="1" customWidth="1"/>
    <col min="5638" max="5638" width="14.33203125" style="4" bestFit="1" customWidth="1"/>
    <col min="5639" max="5639" width="19.5" style="4" bestFit="1" customWidth="1"/>
    <col min="5640" max="5640" width="12" style="4" bestFit="1" customWidth="1"/>
    <col min="5641" max="5641" width="14.33203125" style="4" bestFit="1" customWidth="1"/>
    <col min="5642" max="5642" width="19.5" style="4" bestFit="1" customWidth="1"/>
    <col min="5643" max="5888" width="9.33203125" style="4"/>
    <col min="5889" max="5889" width="11.6640625" style="4" customWidth="1"/>
    <col min="5890" max="5890" width="12" style="4" bestFit="1" customWidth="1"/>
    <col min="5891" max="5891" width="7.83203125" style="4" bestFit="1" customWidth="1"/>
    <col min="5892" max="5892" width="19.5" style="4" customWidth="1"/>
    <col min="5893" max="5893" width="12" style="4" bestFit="1" customWidth="1"/>
    <col min="5894" max="5894" width="14.33203125" style="4" bestFit="1" customWidth="1"/>
    <col min="5895" max="5895" width="19.5" style="4" bestFit="1" customWidth="1"/>
    <col min="5896" max="5896" width="12" style="4" bestFit="1" customWidth="1"/>
    <col min="5897" max="5897" width="14.33203125" style="4" bestFit="1" customWidth="1"/>
    <col min="5898" max="5898" width="19.5" style="4" bestFit="1" customWidth="1"/>
    <col min="5899" max="6144" width="9.33203125" style="4"/>
    <col min="6145" max="6145" width="11.6640625" style="4" customWidth="1"/>
    <col min="6146" max="6146" width="12" style="4" bestFit="1" customWidth="1"/>
    <col min="6147" max="6147" width="7.83203125" style="4" bestFit="1" customWidth="1"/>
    <col min="6148" max="6148" width="19.5" style="4" customWidth="1"/>
    <col min="6149" max="6149" width="12" style="4" bestFit="1" customWidth="1"/>
    <col min="6150" max="6150" width="14.33203125" style="4" bestFit="1" customWidth="1"/>
    <col min="6151" max="6151" width="19.5" style="4" bestFit="1" customWidth="1"/>
    <col min="6152" max="6152" width="12" style="4" bestFit="1" customWidth="1"/>
    <col min="6153" max="6153" width="14.33203125" style="4" bestFit="1" customWidth="1"/>
    <col min="6154" max="6154" width="19.5" style="4" bestFit="1" customWidth="1"/>
    <col min="6155" max="6400" width="9.33203125" style="4"/>
    <col min="6401" max="6401" width="11.6640625" style="4" customWidth="1"/>
    <col min="6402" max="6402" width="12" style="4" bestFit="1" customWidth="1"/>
    <col min="6403" max="6403" width="7.83203125" style="4" bestFit="1" customWidth="1"/>
    <col min="6404" max="6404" width="19.5" style="4" customWidth="1"/>
    <col min="6405" max="6405" width="12" style="4" bestFit="1" customWidth="1"/>
    <col min="6406" max="6406" width="14.33203125" style="4" bestFit="1" customWidth="1"/>
    <col min="6407" max="6407" width="19.5" style="4" bestFit="1" customWidth="1"/>
    <col min="6408" max="6408" width="12" style="4" bestFit="1" customWidth="1"/>
    <col min="6409" max="6409" width="14.33203125" style="4" bestFit="1" customWidth="1"/>
    <col min="6410" max="6410" width="19.5" style="4" bestFit="1" customWidth="1"/>
    <col min="6411" max="6656" width="9.33203125" style="4"/>
    <col min="6657" max="6657" width="11.6640625" style="4" customWidth="1"/>
    <col min="6658" max="6658" width="12" style="4" bestFit="1" customWidth="1"/>
    <col min="6659" max="6659" width="7.83203125" style="4" bestFit="1" customWidth="1"/>
    <col min="6660" max="6660" width="19.5" style="4" customWidth="1"/>
    <col min="6661" max="6661" width="12" style="4" bestFit="1" customWidth="1"/>
    <col min="6662" max="6662" width="14.33203125" style="4" bestFit="1" customWidth="1"/>
    <col min="6663" max="6663" width="19.5" style="4" bestFit="1" customWidth="1"/>
    <col min="6664" max="6664" width="12" style="4" bestFit="1" customWidth="1"/>
    <col min="6665" max="6665" width="14.33203125" style="4" bestFit="1" customWidth="1"/>
    <col min="6666" max="6666" width="19.5" style="4" bestFit="1" customWidth="1"/>
    <col min="6667" max="6912" width="9.33203125" style="4"/>
    <col min="6913" max="6913" width="11.6640625" style="4" customWidth="1"/>
    <col min="6914" max="6914" width="12" style="4" bestFit="1" customWidth="1"/>
    <col min="6915" max="6915" width="7.83203125" style="4" bestFit="1" customWidth="1"/>
    <col min="6916" max="6916" width="19.5" style="4" customWidth="1"/>
    <col min="6917" max="6917" width="12" style="4" bestFit="1" customWidth="1"/>
    <col min="6918" max="6918" width="14.33203125" style="4" bestFit="1" customWidth="1"/>
    <col min="6919" max="6919" width="19.5" style="4" bestFit="1" customWidth="1"/>
    <col min="6920" max="6920" width="12" style="4" bestFit="1" customWidth="1"/>
    <col min="6921" max="6921" width="14.33203125" style="4" bestFit="1" customWidth="1"/>
    <col min="6922" max="6922" width="19.5" style="4" bestFit="1" customWidth="1"/>
    <col min="6923" max="7168" width="9.33203125" style="4"/>
    <col min="7169" max="7169" width="11.6640625" style="4" customWidth="1"/>
    <col min="7170" max="7170" width="12" style="4" bestFit="1" customWidth="1"/>
    <col min="7171" max="7171" width="7.83203125" style="4" bestFit="1" customWidth="1"/>
    <col min="7172" max="7172" width="19.5" style="4" customWidth="1"/>
    <col min="7173" max="7173" width="12" style="4" bestFit="1" customWidth="1"/>
    <col min="7174" max="7174" width="14.33203125" style="4" bestFit="1" customWidth="1"/>
    <col min="7175" max="7175" width="19.5" style="4" bestFit="1" customWidth="1"/>
    <col min="7176" max="7176" width="12" style="4" bestFit="1" customWidth="1"/>
    <col min="7177" max="7177" width="14.33203125" style="4" bestFit="1" customWidth="1"/>
    <col min="7178" max="7178" width="19.5" style="4" bestFit="1" customWidth="1"/>
    <col min="7179" max="7424" width="9.33203125" style="4"/>
    <col min="7425" max="7425" width="11.6640625" style="4" customWidth="1"/>
    <col min="7426" max="7426" width="12" style="4" bestFit="1" customWidth="1"/>
    <col min="7427" max="7427" width="7.83203125" style="4" bestFit="1" customWidth="1"/>
    <col min="7428" max="7428" width="19.5" style="4" customWidth="1"/>
    <col min="7429" max="7429" width="12" style="4" bestFit="1" customWidth="1"/>
    <col min="7430" max="7430" width="14.33203125" style="4" bestFit="1" customWidth="1"/>
    <col min="7431" max="7431" width="19.5" style="4" bestFit="1" customWidth="1"/>
    <col min="7432" max="7432" width="12" style="4" bestFit="1" customWidth="1"/>
    <col min="7433" max="7433" width="14.33203125" style="4" bestFit="1" customWidth="1"/>
    <col min="7434" max="7434" width="19.5" style="4" bestFit="1" customWidth="1"/>
    <col min="7435" max="7680" width="9.33203125" style="4"/>
    <col min="7681" max="7681" width="11.6640625" style="4" customWidth="1"/>
    <col min="7682" max="7682" width="12" style="4" bestFit="1" customWidth="1"/>
    <col min="7683" max="7683" width="7.83203125" style="4" bestFit="1" customWidth="1"/>
    <col min="7684" max="7684" width="19.5" style="4" customWidth="1"/>
    <col min="7685" max="7685" width="12" style="4" bestFit="1" customWidth="1"/>
    <col min="7686" max="7686" width="14.33203125" style="4" bestFit="1" customWidth="1"/>
    <col min="7687" max="7687" width="19.5" style="4" bestFit="1" customWidth="1"/>
    <col min="7688" max="7688" width="12" style="4" bestFit="1" customWidth="1"/>
    <col min="7689" max="7689" width="14.33203125" style="4" bestFit="1" customWidth="1"/>
    <col min="7690" max="7690" width="19.5" style="4" bestFit="1" customWidth="1"/>
    <col min="7691" max="7936" width="9.33203125" style="4"/>
    <col min="7937" max="7937" width="11.6640625" style="4" customWidth="1"/>
    <col min="7938" max="7938" width="12" style="4" bestFit="1" customWidth="1"/>
    <col min="7939" max="7939" width="7.83203125" style="4" bestFit="1" customWidth="1"/>
    <col min="7940" max="7940" width="19.5" style="4" customWidth="1"/>
    <col min="7941" max="7941" width="12" style="4" bestFit="1" customWidth="1"/>
    <col min="7942" max="7942" width="14.33203125" style="4" bestFit="1" customWidth="1"/>
    <col min="7943" max="7943" width="19.5" style="4" bestFit="1" customWidth="1"/>
    <col min="7944" max="7944" width="12" style="4" bestFit="1" customWidth="1"/>
    <col min="7945" max="7945" width="14.33203125" style="4" bestFit="1" customWidth="1"/>
    <col min="7946" max="7946" width="19.5" style="4" bestFit="1" customWidth="1"/>
    <col min="7947" max="8192" width="9.33203125" style="4"/>
    <col min="8193" max="8193" width="11.6640625" style="4" customWidth="1"/>
    <col min="8194" max="8194" width="12" style="4" bestFit="1" customWidth="1"/>
    <col min="8195" max="8195" width="7.83203125" style="4" bestFit="1" customWidth="1"/>
    <col min="8196" max="8196" width="19.5" style="4" customWidth="1"/>
    <col min="8197" max="8197" width="12" style="4" bestFit="1" customWidth="1"/>
    <col min="8198" max="8198" width="14.33203125" style="4" bestFit="1" customWidth="1"/>
    <col min="8199" max="8199" width="19.5" style="4" bestFit="1" customWidth="1"/>
    <col min="8200" max="8200" width="12" style="4" bestFit="1" customWidth="1"/>
    <col min="8201" max="8201" width="14.33203125" style="4" bestFit="1" customWidth="1"/>
    <col min="8202" max="8202" width="19.5" style="4" bestFit="1" customWidth="1"/>
    <col min="8203" max="8448" width="9.33203125" style="4"/>
    <col min="8449" max="8449" width="11.6640625" style="4" customWidth="1"/>
    <col min="8450" max="8450" width="12" style="4" bestFit="1" customWidth="1"/>
    <col min="8451" max="8451" width="7.83203125" style="4" bestFit="1" customWidth="1"/>
    <col min="8452" max="8452" width="19.5" style="4" customWidth="1"/>
    <col min="8453" max="8453" width="12" style="4" bestFit="1" customWidth="1"/>
    <col min="8454" max="8454" width="14.33203125" style="4" bestFit="1" customWidth="1"/>
    <col min="8455" max="8455" width="19.5" style="4" bestFit="1" customWidth="1"/>
    <col min="8456" max="8456" width="12" style="4" bestFit="1" customWidth="1"/>
    <col min="8457" max="8457" width="14.33203125" style="4" bestFit="1" customWidth="1"/>
    <col min="8458" max="8458" width="19.5" style="4" bestFit="1" customWidth="1"/>
    <col min="8459" max="8704" width="9.33203125" style="4"/>
    <col min="8705" max="8705" width="11.6640625" style="4" customWidth="1"/>
    <col min="8706" max="8706" width="12" style="4" bestFit="1" customWidth="1"/>
    <col min="8707" max="8707" width="7.83203125" style="4" bestFit="1" customWidth="1"/>
    <col min="8708" max="8708" width="19.5" style="4" customWidth="1"/>
    <col min="8709" max="8709" width="12" style="4" bestFit="1" customWidth="1"/>
    <col min="8710" max="8710" width="14.33203125" style="4" bestFit="1" customWidth="1"/>
    <col min="8711" max="8711" width="19.5" style="4" bestFit="1" customWidth="1"/>
    <col min="8712" max="8712" width="12" style="4" bestFit="1" customWidth="1"/>
    <col min="8713" max="8713" width="14.33203125" style="4" bestFit="1" customWidth="1"/>
    <col min="8714" max="8714" width="19.5" style="4" bestFit="1" customWidth="1"/>
    <col min="8715" max="8960" width="9.33203125" style="4"/>
    <col min="8961" max="8961" width="11.6640625" style="4" customWidth="1"/>
    <col min="8962" max="8962" width="12" style="4" bestFit="1" customWidth="1"/>
    <col min="8963" max="8963" width="7.83203125" style="4" bestFit="1" customWidth="1"/>
    <col min="8964" max="8964" width="19.5" style="4" customWidth="1"/>
    <col min="8965" max="8965" width="12" style="4" bestFit="1" customWidth="1"/>
    <col min="8966" max="8966" width="14.33203125" style="4" bestFit="1" customWidth="1"/>
    <col min="8967" max="8967" width="19.5" style="4" bestFit="1" customWidth="1"/>
    <col min="8968" max="8968" width="12" style="4" bestFit="1" customWidth="1"/>
    <col min="8969" max="8969" width="14.33203125" style="4" bestFit="1" customWidth="1"/>
    <col min="8970" max="8970" width="19.5" style="4" bestFit="1" customWidth="1"/>
    <col min="8971" max="9216" width="9.33203125" style="4"/>
    <col min="9217" max="9217" width="11.6640625" style="4" customWidth="1"/>
    <col min="9218" max="9218" width="12" style="4" bestFit="1" customWidth="1"/>
    <col min="9219" max="9219" width="7.83203125" style="4" bestFit="1" customWidth="1"/>
    <col min="9220" max="9220" width="19.5" style="4" customWidth="1"/>
    <col min="9221" max="9221" width="12" style="4" bestFit="1" customWidth="1"/>
    <col min="9222" max="9222" width="14.33203125" style="4" bestFit="1" customWidth="1"/>
    <col min="9223" max="9223" width="19.5" style="4" bestFit="1" customWidth="1"/>
    <col min="9224" max="9224" width="12" style="4" bestFit="1" customWidth="1"/>
    <col min="9225" max="9225" width="14.33203125" style="4" bestFit="1" customWidth="1"/>
    <col min="9226" max="9226" width="19.5" style="4" bestFit="1" customWidth="1"/>
    <col min="9227" max="9472" width="9.33203125" style="4"/>
    <col min="9473" max="9473" width="11.6640625" style="4" customWidth="1"/>
    <col min="9474" max="9474" width="12" style="4" bestFit="1" customWidth="1"/>
    <col min="9475" max="9475" width="7.83203125" style="4" bestFit="1" customWidth="1"/>
    <col min="9476" max="9476" width="19.5" style="4" customWidth="1"/>
    <col min="9477" max="9477" width="12" style="4" bestFit="1" customWidth="1"/>
    <col min="9478" max="9478" width="14.33203125" style="4" bestFit="1" customWidth="1"/>
    <col min="9479" max="9479" width="19.5" style="4" bestFit="1" customWidth="1"/>
    <col min="9480" max="9480" width="12" style="4" bestFit="1" customWidth="1"/>
    <col min="9481" max="9481" width="14.33203125" style="4" bestFit="1" customWidth="1"/>
    <col min="9482" max="9482" width="19.5" style="4" bestFit="1" customWidth="1"/>
    <col min="9483" max="9728" width="9.33203125" style="4"/>
    <col min="9729" max="9729" width="11.6640625" style="4" customWidth="1"/>
    <col min="9730" max="9730" width="12" style="4" bestFit="1" customWidth="1"/>
    <col min="9731" max="9731" width="7.83203125" style="4" bestFit="1" customWidth="1"/>
    <col min="9732" max="9732" width="19.5" style="4" customWidth="1"/>
    <col min="9733" max="9733" width="12" style="4" bestFit="1" customWidth="1"/>
    <col min="9734" max="9734" width="14.33203125" style="4" bestFit="1" customWidth="1"/>
    <col min="9735" max="9735" width="19.5" style="4" bestFit="1" customWidth="1"/>
    <col min="9736" max="9736" width="12" style="4" bestFit="1" customWidth="1"/>
    <col min="9737" max="9737" width="14.33203125" style="4" bestFit="1" customWidth="1"/>
    <col min="9738" max="9738" width="19.5" style="4" bestFit="1" customWidth="1"/>
    <col min="9739" max="9984" width="9.33203125" style="4"/>
    <col min="9985" max="9985" width="11.6640625" style="4" customWidth="1"/>
    <col min="9986" max="9986" width="12" style="4" bestFit="1" customWidth="1"/>
    <col min="9987" max="9987" width="7.83203125" style="4" bestFit="1" customWidth="1"/>
    <col min="9988" max="9988" width="19.5" style="4" customWidth="1"/>
    <col min="9989" max="9989" width="12" style="4" bestFit="1" customWidth="1"/>
    <col min="9990" max="9990" width="14.33203125" style="4" bestFit="1" customWidth="1"/>
    <col min="9991" max="9991" width="19.5" style="4" bestFit="1" customWidth="1"/>
    <col min="9992" max="9992" width="12" style="4" bestFit="1" customWidth="1"/>
    <col min="9993" max="9993" width="14.33203125" style="4" bestFit="1" customWidth="1"/>
    <col min="9994" max="9994" width="19.5" style="4" bestFit="1" customWidth="1"/>
    <col min="9995" max="10240" width="9.33203125" style="4"/>
    <col min="10241" max="10241" width="11.6640625" style="4" customWidth="1"/>
    <col min="10242" max="10242" width="12" style="4" bestFit="1" customWidth="1"/>
    <col min="10243" max="10243" width="7.83203125" style="4" bestFit="1" customWidth="1"/>
    <col min="10244" max="10244" width="19.5" style="4" customWidth="1"/>
    <col min="10245" max="10245" width="12" style="4" bestFit="1" customWidth="1"/>
    <col min="10246" max="10246" width="14.33203125" style="4" bestFit="1" customWidth="1"/>
    <col min="10247" max="10247" width="19.5" style="4" bestFit="1" customWidth="1"/>
    <col min="10248" max="10248" width="12" style="4" bestFit="1" customWidth="1"/>
    <col min="10249" max="10249" width="14.33203125" style="4" bestFit="1" customWidth="1"/>
    <col min="10250" max="10250" width="19.5" style="4" bestFit="1" customWidth="1"/>
    <col min="10251" max="10496" width="9.33203125" style="4"/>
    <col min="10497" max="10497" width="11.6640625" style="4" customWidth="1"/>
    <col min="10498" max="10498" width="12" style="4" bestFit="1" customWidth="1"/>
    <col min="10499" max="10499" width="7.83203125" style="4" bestFit="1" customWidth="1"/>
    <col min="10500" max="10500" width="19.5" style="4" customWidth="1"/>
    <col min="10501" max="10501" width="12" style="4" bestFit="1" customWidth="1"/>
    <col min="10502" max="10502" width="14.33203125" style="4" bestFit="1" customWidth="1"/>
    <col min="10503" max="10503" width="19.5" style="4" bestFit="1" customWidth="1"/>
    <col min="10504" max="10504" width="12" style="4" bestFit="1" customWidth="1"/>
    <col min="10505" max="10505" width="14.33203125" style="4" bestFit="1" customWidth="1"/>
    <col min="10506" max="10506" width="19.5" style="4" bestFit="1" customWidth="1"/>
    <col min="10507" max="10752" width="9.33203125" style="4"/>
    <col min="10753" max="10753" width="11.6640625" style="4" customWidth="1"/>
    <col min="10754" max="10754" width="12" style="4" bestFit="1" customWidth="1"/>
    <col min="10755" max="10755" width="7.83203125" style="4" bestFit="1" customWidth="1"/>
    <col min="10756" max="10756" width="19.5" style="4" customWidth="1"/>
    <col min="10757" max="10757" width="12" style="4" bestFit="1" customWidth="1"/>
    <col min="10758" max="10758" width="14.33203125" style="4" bestFit="1" customWidth="1"/>
    <col min="10759" max="10759" width="19.5" style="4" bestFit="1" customWidth="1"/>
    <col min="10760" max="10760" width="12" style="4" bestFit="1" customWidth="1"/>
    <col min="10761" max="10761" width="14.33203125" style="4" bestFit="1" customWidth="1"/>
    <col min="10762" max="10762" width="19.5" style="4" bestFit="1" customWidth="1"/>
    <col min="10763" max="11008" width="9.33203125" style="4"/>
    <col min="11009" max="11009" width="11.6640625" style="4" customWidth="1"/>
    <col min="11010" max="11010" width="12" style="4" bestFit="1" customWidth="1"/>
    <col min="11011" max="11011" width="7.83203125" style="4" bestFit="1" customWidth="1"/>
    <col min="11012" max="11012" width="19.5" style="4" customWidth="1"/>
    <col min="11013" max="11013" width="12" style="4" bestFit="1" customWidth="1"/>
    <col min="11014" max="11014" width="14.33203125" style="4" bestFit="1" customWidth="1"/>
    <col min="11015" max="11015" width="19.5" style="4" bestFit="1" customWidth="1"/>
    <col min="11016" max="11016" width="12" style="4" bestFit="1" customWidth="1"/>
    <col min="11017" max="11017" width="14.33203125" style="4" bestFit="1" customWidth="1"/>
    <col min="11018" max="11018" width="19.5" style="4" bestFit="1" customWidth="1"/>
    <col min="11019" max="11264" width="9.33203125" style="4"/>
    <col min="11265" max="11265" width="11.6640625" style="4" customWidth="1"/>
    <col min="11266" max="11266" width="12" style="4" bestFit="1" customWidth="1"/>
    <col min="11267" max="11267" width="7.83203125" style="4" bestFit="1" customWidth="1"/>
    <col min="11268" max="11268" width="19.5" style="4" customWidth="1"/>
    <col min="11269" max="11269" width="12" style="4" bestFit="1" customWidth="1"/>
    <col min="11270" max="11270" width="14.33203125" style="4" bestFit="1" customWidth="1"/>
    <col min="11271" max="11271" width="19.5" style="4" bestFit="1" customWidth="1"/>
    <col min="11272" max="11272" width="12" style="4" bestFit="1" customWidth="1"/>
    <col min="11273" max="11273" width="14.33203125" style="4" bestFit="1" customWidth="1"/>
    <col min="11274" max="11274" width="19.5" style="4" bestFit="1" customWidth="1"/>
    <col min="11275" max="11520" width="9.33203125" style="4"/>
    <col min="11521" max="11521" width="11.6640625" style="4" customWidth="1"/>
    <col min="11522" max="11522" width="12" style="4" bestFit="1" customWidth="1"/>
    <col min="11523" max="11523" width="7.83203125" style="4" bestFit="1" customWidth="1"/>
    <col min="11524" max="11524" width="19.5" style="4" customWidth="1"/>
    <col min="11525" max="11525" width="12" style="4" bestFit="1" customWidth="1"/>
    <col min="11526" max="11526" width="14.33203125" style="4" bestFit="1" customWidth="1"/>
    <col min="11527" max="11527" width="19.5" style="4" bestFit="1" customWidth="1"/>
    <col min="11528" max="11528" width="12" style="4" bestFit="1" customWidth="1"/>
    <col min="11529" max="11529" width="14.33203125" style="4" bestFit="1" customWidth="1"/>
    <col min="11530" max="11530" width="19.5" style="4" bestFit="1" customWidth="1"/>
    <col min="11531" max="11776" width="9.33203125" style="4"/>
    <col min="11777" max="11777" width="11.6640625" style="4" customWidth="1"/>
    <col min="11778" max="11778" width="12" style="4" bestFit="1" customWidth="1"/>
    <col min="11779" max="11779" width="7.83203125" style="4" bestFit="1" customWidth="1"/>
    <col min="11780" max="11780" width="19.5" style="4" customWidth="1"/>
    <col min="11781" max="11781" width="12" style="4" bestFit="1" customWidth="1"/>
    <col min="11782" max="11782" width="14.33203125" style="4" bestFit="1" customWidth="1"/>
    <col min="11783" max="11783" width="19.5" style="4" bestFit="1" customWidth="1"/>
    <col min="11784" max="11784" width="12" style="4" bestFit="1" customWidth="1"/>
    <col min="11785" max="11785" width="14.33203125" style="4" bestFit="1" customWidth="1"/>
    <col min="11786" max="11786" width="19.5" style="4" bestFit="1" customWidth="1"/>
    <col min="11787" max="12032" width="9.33203125" style="4"/>
    <col min="12033" max="12033" width="11.6640625" style="4" customWidth="1"/>
    <col min="12034" max="12034" width="12" style="4" bestFit="1" customWidth="1"/>
    <col min="12035" max="12035" width="7.83203125" style="4" bestFit="1" customWidth="1"/>
    <col min="12036" max="12036" width="19.5" style="4" customWidth="1"/>
    <col min="12037" max="12037" width="12" style="4" bestFit="1" customWidth="1"/>
    <col min="12038" max="12038" width="14.33203125" style="4" bestFit="1" customWidth="1"/>
    <col min="12039" max="12039" width="19.5" style="4" bestFit="1" customWidth="1"/>
    <col min="12040" max="12040" width="12" style="4" bestFit="1" customWidth="1"/>
    <col min="12041" max="12041" width="14.33203125" style="4" bestFit="1" customWidth="1"/>
    <col min="12042" max="12042" width="19.5" style="4" bestFit="1" customWidth="1"/>
    <col min="12043" max="12288" width="9.33203125" style="4"/>
    <col min="12289" max="12289" width="11.6640625" style="4" customWidth="1"/>
    <col min="12290" max="12290" width="12" style="4" bestFit="1" customWidth="1"/>
    <col min="12291" max="12291" width="7.83203125" style="4" bestFit="1" customWidth="1"/>
    <col min="12292" max="12292" width="19.5" style="4" customWidth="1"/>
    <col min="12293" max="12293" width="12" style="4" bestFit="1" customWidth="1"/>
    <col min="12294" max="12294" width="14.33203125" style="4" bestFit="1" customWidth="1"/>
    <col min="12295" max="12295" width="19.5" style="4" bestFit="1" customWidth="1"/>
    <col min="12296" max="12296" width="12" style="4" bestFit="1" customWidth="1"/>
    <col min="12297" max="12297" width="14.33203125" style="4" bestFit="1" customWidth="1"/>
    <col min="12298" max="12298" width="19.5" style="4" bestFit="1" customWidth="1"/>
    <col min="12299" max="12544" width="9.33203125" style="4"/>
    <col min="12545" max="12545" width="11.6640625" style="4" customWidth="1"/>
    <col min="12546" max="12546" width="12" style="4" bestFit="1" customWidth="1"/>
    <col min="12547" max="12547" width="7.83203125" style="4" bestFit="1" customWidth="1"/>
    <col min="12548" max="12548" width="19.5" style="4" customWidth="1"/>
    <col min="12549" max="12549" width="12" style="4" bestFit="1" customWidth="1"/>
    <col min="12550" max="12550" width="14.33203125" style="4" bestFit="1" customWidth="1"/>
    <col min="12551" max="12551" width="19.5" style="4" bestFit="1" customWidth="1"/>
    <col min="12552" max="12552" width="12" style="4" bestFit="1" customWidth="1"/>
    <col min="12553" max="12553" width="14.33203125" style="4" bestFit="1" customWidth="1"/>
    <col min="12554" max="12554" width="19.5" style="4" bestFit="1" customWidth="1"/>
    <col min="12555" max="12800" width="9.33203125" style="4"/>
    <col min="12801" max="12801" width="11.6640625" style="4" customWidth="1"/>
    <col min="12802" max="12802" width="12" style="4" bestFit="1" customWidth="1"/>
    <col min="12803" max="12803" width="7.83203125" style="4" bestFit="1" customWidth="1"/>
    <col min="12804" max="12804" width="19.5" style="4" customWidth="1"/>
    <col min="12805" max="12805" width="12" style="4" bestFit="1" customWidth="1"/>
    <col min="12806" max="12806" width="14.33203125" style="4" bestFit="1" customWidth="1"/>
    <col min="12807" max="12807" width="19.5" style="4" bestFit="1" customWidth="1"/>
    <col min="12808" max="12808" width="12" style="4" bestFit="1" customWidth="1"/>
    <col min="12809" max="12809" width="14.33203125" style="4" bestFit="1" customWidth="1"/>
    <col min="12810" max="12810" width="19.5" style="4" bestFit="1" customWidth="1"/>
    <col min="12811" max="13056" width="9.33203125" style="4"/>
    <col min="13057" max="13057" width="11.6640625" style="4" customWidth="1"/>
    <col min="13058" max="13058" width="12" style="4" bestFit="1" customWidth="1"/>
    <col min="13059" max="13059" width="7.83203125" style="4" bestFit="1" customWidth="1"/>
    <col min="13060" max="13060" width="19.5" style="4" customWidth="1"/>
    <col min="13061" max="13061" width="12" style="4" bestFit="1" customWidth="1"/>
    <col min="13062" max="13062" width="14.33203125" style="4" bestFit="1" customWidth="1"/>
    <col min="13063" max="13063" width="19.5" style="4" bestFit="1" customWidth="1"/>
    <col min="13064" max="13064" width="12" style="4" bestFit="1" customWidth="1"/>
    <col min="13065" max="13065" width="14.33203125" style="4" bestFit="1" customWidth="1"/>
    <col min="13066" max="13066" width="19.5" style="4" bestFit="1" customWidth="1"/>
    <col min="13067" max="13312" width="9.33203125" style="4"/>
    <col min="13313" max="13313" width="11.6640625" style="4" customWidth="1"/>
    <col min="13314" max="13314" width="12" style="4" bestFit="1" customWidth="1"/>
    <col min="13315" max="13315" width="7.83203125" style="4" bestFit="1" customWidth="1"/>
    <col min="13316" max="13316" width="19.5" style="4" customWidth="1"/>
    <col min="13317" max="13317" width="12" style="4" bestFit="1" customWidth="1"/>
    <col min="13318" max="13318" width="14.33203125" style="4" bestFit="1" customWidth="1"/>
    <col min="13319" max="13319" width="19.5" style="4" bestFit="1" customWidth="1"/>
    <col min="13320" max="13320" width="12" style="4" bestFit="1" customWidth="1"/>
    <col min="13321" max="13321" width="14.33203125" style="4" bestFit="1" customWidth="1"/>
    <col min="13322" max="13322" width="19.5" style="4" bestFit="1" customWidth="1"/>
    <col min="13323" max="13568" width="9.33203125" style="4"/>
    <col min="13569" max="13569" width="11.6640625" style="4" customWidth="1"/>
    <col min="13570" max="13570" width="12" style="4" bestFit="1" customWidth="1"/>
    <col min="13571" max="13571" width="7.83203125" style="4" bestFit="1" customWidth="1"/>
    <col min="13572" max="13572" width="19.5" style="4" customWidth="1"/>
    <col min="13573" max="13573" width="12" style="4" bestFit="1" customWidth="1"/>
    <col min="13574" max="13574" width="14.33203125" style="4" bestFit="1" customWidth="1"/>
    <col min="13575" max="13575" width="19.5" style="4" bestFit="1" customWidth="1"/>
    <col min="13576" max="13576" width="12" style="4" bestFit="1" customWidth="1"/>
    <col min="13577" max="13577" width="14.33203125" style="4" bestFit="1" customWidth="1"/>
    <col min="13578" max="13578" width="19.5" style="4" bestFit="1" customWidth="1"/>
    <col min="13579" max="13824" width="9.33203125" style="4"/>
    <col min="13825" max="13825" width="11.6640625" style="4" customWidth="1"/>
    <col min="13826" max="13826" width="12" style="4" bestFit="1" customWidth="1"/>
    <col min="13827" max="13827" width="7.83203125" style="4" bestFit="1" customWidth="1"/>
    <col min="13828" max="13828" width="19.5" style="4" customWidth="1"/>
    <col min="13829" max="13829" width="12" style="4" bestFit="1" customWidth="1"/>
    <col min="13830" max="13830" width="14.33203125" style="4" bestFit="1" customWidth="1"/>
    <col min="13831" max="13831" width="19.5" style="4" bestFit="1" customWidth="1"/>
    <col min="13832" max="13832" width="12" style="4" bestFit="1" customWidth="1"/>
    <col min="13833" max="13833" width="14.33203125" style="4" bestFit="1" customWidth="1"/>
    <col min="13834" max="13834" width="19.5" style="4" bestFit="1" customWidth="1"/>
    <col min="13835" max="14080" width="9.33203125" style="4"/>
    <col min="14081" max="14081" width="11.6640625" style="4" customWidth="1"/>
    <col min="14082" max="14082" width="12" style="4" bestFit="1" customWidth="1"/>
    <col min="14083" max="14083" width="7.83203125" style="4" bestFit="1" customWidth="1"/>
    <col min="14084" max="14084" width="19.5" style="4" customWidth="1"/>
    <col min="14085" max="14085" width="12" style="4" bestFit="1" customWidth="1"/>
    <col min="14086" max="14086" width="14.33203125" style="4" bestFit="1" customWidth="1"/>
    <col min="14087" max="14087" width="19.5" style="4" bestFit="1" customWidth="1"/>
    <col min="14088" max="14088" width="12" style="4" bestFit="1" customWidth="1"/>
    <col min="14089" max="14089" width="14.33203125" style="4" bestFit="1" customWidth="1"/>
    <col min="14090" max="14090" width="19.5" style="4" bestFit="1" customWidth="1"/>
    <col min="14091" max="14336" width="9.33203125" style="4"/>
    <col min="14337" max="14337" width="11.6640625" style="4" customWidth="1"/>
    <col min="14338" max="14338" width="12" style="4" bestFit="1" customWidth="1"/>
    <col min="14339" max="14339" width="7.83203125" style="4" bestFit="1" customWidth="1"/>
    <col min="14340" max="14340" width="19.5" style="4" customWidth="1"/>
    <col min="14341" max="14341" width="12" style="4" bestFit="1" customWidth="1"/>
    <col min="14342" max="14342" width="14.33203125" style="4" bestFit="1" customWidth="1"/>
    <col min="14343" max="14343" width="19.5" style="4" bestFit="1" customWidth="1"/>
    <col min="14344" max="14344" width="12" style="4" bestFit="1" customWidth="1"/>
    <col min="14345" max="14345" width="14.33203125" style="4" bestFit="1" customWidth="1"/>
    <col min="14346" max="14346" width="19.5" style="4" bestFit="1" customWidth="1"/>
    <col min="14347" max="14592" width="9.33203125" style="4"/>
    <col min="14593" max="14593" width="11.6640625" style="4" customWidth="1"/>
    <col min="14594" max="14594" width="12" style="4" bestFit="1" customWidth="1"/>
    <col min="14595" max="14595" width="7.83203125" style="4" bestFit="1" customWidth="1"/>
    <col min="14596" max="14596" width="19.5" style="4" customWidth="1"/>
    <col min="14597" max="14597" width="12" style="4" bestFit="1" customWidth="1"/>
    <col min="14598" max="14598" width="14.33203125" style="4" bestFit="1" customWidth="1"/>
    <col min="14599" max="14599" width="19.5" style="4" bestFit="1" customWidth="1"/>
    <col min="14600" max="14600" width="12" style="4" bestFit="1" customWidth="1"/>
    <col min="14601" max="14601" width="14.33203125" style="4" bestFit="1" customWidth="1"/>
    <col min="14602" max="14602" width="19.5" style="4" bestFit="1" customWidth="1"/>
    <col min="14603" max="14848" width="9.33203125" style="4"/>
    <col min="14849" max="14849" width="11.6640625" style="4" customWidth="1"/>
    <col min="14850" max="14850" width="12" style="4" bestFit="1" customWidth="1"/>
    <col min="14851" max="14851" width="7.83203125" style="4" bestFit="1" customWidth="1"/>
    <col min="14852" max="14852" width="19.5" style="4" customWidth="1"/>
    <col min="14853" max="14853" width="12" style="4" bestFit="1" customWidth="1"/>
    <col min="14854" max="14854" width="14.33203125" style="4" bestFit="1" customWidth="1"/>
    <col min="14855" max="14855" width="19.5" style="4" bestFit="1" customWidth="1"/>
    <col min="14856" max="14856" width="12" style="4" bestFit="1" customWidth="1"/>
    <col min="14857" max="14857" width="14.33203125" style="4" bestFit="1" customWidth="1"/>
    <col min="14858" max="14858" width="19.5" style="4" bestFit="1" customWidth="1"/>
    <col min="14859" max="15104" width="9.33203125" style="4"/>
    <col min="15105" max="15105" width="11.6640625" style="4" customWidth="1"/>
    <col min="15106" max="15106" width="12" style="4" bestFit="1" customWidth="1"/>
    <col min="15107" max="15107" width="7.83203125" style="4" bestFit="1" customWidth="1"/>
    <col min="15108" max="15108" width="19.5" style="4" customWidth="1"/>
    <col min="15109" max="15109" width="12" style="4" bestFit="1" customWidth="1"/>
    <col min="15110" max="15110" width="14.33203125" style="4" bestFit="1" customWidth="1"/>
    <col min="15111" max="15111" width="19.5" style="4" bestFit="1" customWidth="1"/>
    <col min="15112" max="15112" width="12" style="4" bestFit="1" customWidth="1"/>
    <col min="15113" max="15113" width="14.33203125" style="4" bestFit="1" customWidth="1"/>
    <col min="15114" max="15114" width="19.5" style="4" bestFit="1" customWidth="1"/>
    <col min="15115" max="15360" width="9.33203125" style="4"/>
    <col min="15361" max="15361" width="11.6640625" style="4" customWidth="1"/>
    <col min="15362" max="15362" width="12" style="4" bestFit="1" customWidth="1"/>
    <col min="15363" max="15363" width="7.83203125" style="4" bestFit="1" customWidth="1"/>
    <col min="15364" max="15364" width="19.5" style="4" customWidth="1"/>
    <col min="15365" max="15365" width="12" style="4" bestFit="1" customWidth="1"/>
    <col min="15366" max="15366" width="14.33203125" style="4" bestFit="1" customWidth="1"/>
    <col min="15367" max="15367" width="19.5" style="4" bestFit="1" customWidth="1"/>
    <col min="15368" max="15368" width="12" style="4" bestFit="1" customWidth="1"/>
    <col min="15369" max="15369" width="14.33203125" style="4" bestFit="1" customWidth="1"/>
    <col min="15370" max="15370" width="19.5" style="4" bestFit="1" customWidth="1"/>
    <col min="15371" max="15616" width="9.33203125" style="4"/>
    <col min="15617" max="15617" width="11.6640625" style="4" customWidth="1"/>
    <col min="15618" max="15618" width="12" style="4" bestFit="1" customWidth="1"/>
    <col min="15619" max="15619" width="7.83203125" style="4" bestFit="1" customWidth="1"/>
    <col min="15620" max="15620" width="19.5" style="4" customWidth="1"/>
    <col min="15621" max="15621" width="12" style="4" bestFit="1" customWidth="1"/>
    <col min="15622" max="15622" width="14.33203125" style="4" bestFit="1" customWidth="1"/>
    <col min="15623" max="15623" width="19.5" style="4" bestFit="1" customWidth="1"/>
    <col min="15624" max="15624" width="12" style="4" bestFit="1" customWidth="1"/>
    <col min="15625" max="15625" width="14.33203125" style="4" bestFit="1" customWidth="1"/>
    <col min="15626" max="15626" width="19.5" style="4" bestFit="1" customWidth="1"/>
    <col min="15627" max="15872" width="9.33203125" style="4"/>
    <col min="15873" max="15873" width="11.6640625" style="4" customWidth="1"/>
    <col min="15874" max="15874" width="12" style="4" bestFit="1" customWidth="1"/>
    <col min="15875" max="15875" width="7.83203125" style="4" bestFit="1" customWidth="1"/>
    <col min="15876" max="15876" width="19.5" style="4" customWidth="1"/>
    <col min="15877" max="15877" width="12" style="4" bestFit="1" customWidth="1"/>
    <col min="15878" max="15878" width="14.33203125" style="4" bestFit="1" customWidth="1"/>
    <col min="15879" max="15879" width="19.5" style="4" bestFit="1" customWidth="1"/>
    <col min="15880" max="15880" width="12" style="4" bestFit="1" customWidth="1"/>
    <col min="15881" max="15881" width="14.33203125" style="4" bestFit="1" customWidth="1"/>
    <col min="15882" max="15882" width="19.5" style="4" bestFit="1" customWidth="1"/>
    <col min="15883" max="16128" width="9.33203125" style="4"/>
    <col min="16129" max="16129" width="11.6640625" style="4" customWidth="1"/>
    <col min="16130" max="16130" width="12" style="4" bestFit="1" customWidth="1"/>
    <col min="16131" max="16131" width="7.83203125" style="4" bestFit="1" customWidth="1"/>
    <col min="16132" max="16132" width="19.5" style="4" customWidth="1"/>
    <col min="16133" max="16133" width="12" style="4" bestFit="1" customWidth="1"/>
    <col min="16134" max="16134" width="14.33203125" style="4" bestFit="1" customWidth="1"/>
    <col min="16135" max="16135" width="19.5" style="4" bestFit="1" customWidth="1"/>
    <col min="16136" max="16136" width="12" style="4" bestFit="1" customWidth="1"/>
    <col min="16137" max="16137" width="14.33203125" style="4" bestFit="1" customWidth="1"/>
    <col min="16138" max="16138" width="19.5" style="4" bestFit="1" customWidth="1"/>
    <col min="16139" max="16384" width="9.33203125" style="4"/>
  </cols>
  <sheetData>
    <row r="1" spans="1:79" s="183" customFormat="1" ht="15.75">
      <c r="A1" s="832" t="s">
        <v>516</v>
      </c>
      <c r="B1" s="974"/>
      <c r="C1" s="974"/>
      <c r="D1" s="974"/>
      <c r="E1" s="974"/>
      <c r="F1" s="974"/>
      <c r="G1" s="974"/>
      <c r="H1" s="974"/>
      <c r="I1" s="974"/>
      <c r="J1" s="974"/>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row>
    <row r="2" spans="1:79">
      <c r="A2" s="802" t="s">
        <v>66</v>
      </c>
      <c r="B2" s="777" t="s">
        <v>122</v>
      </c>
      <c r="C2" s="777"/>
      <c r="D2" s="777"/>
      <c r="E2" s="777" t="s">
        <v>123</v>
      </c>
      <c r="F2" s="777"/>
      <c r="G2" s="777"/>
      <c r="H2" s="777" t="s">
        <v>0</v>
      </c>
      <c r="I2" s="777"/>
      <c r="J2" s="778"/>
    </row>
    <row r="3" spans="1:79" ht="25.5">
      <c r="A3" s="975"/>
      <c r="B3" s="618" t="s">
        <v>124</v>
      </c>
      <c r="C3" s="618" t="s">
        <v>125</v>
      </c>
      <c r="D3" s="618" t="s">
        <v>126</v>
      </c>
      <c r="E3" s="618" t="s">
        <v>124</v>
      </c>
      <c r="F3" s="618" t="s">
        <v>125</v>
      </c>
      <c r="G3" s="618" t="s">
        <v>126</v>
      </c>
      <c r="H3" s="618" t="s">
        <v>124</v>
      </c>
      <c r="I3" s="618" t="s">
        <v>125</v>
      </c>
      <c r="J3" s="617" t="s">
        <v>126</v>
      </c>
      <c r="AA3" s="32"/>
      <c r="AB3" s="52"/>
      <c r="AC3" s="32"/>
      <c r="AD3" s="52"/>
      <c r="AE3" s="32"/>
      <c r="AF3" s="52"/>
      <c r="AG3" s="32"/>
      <c r="AH3" s="52"/>
      <c r="AI3" s="32"/>
      <c r="AJ3" s="52"/>
      <c r="AK3" s="32"/>
      <c r="AL3" s="52"/>
      <c r="AM3" s="32"/>
      <c r="AN3" s="52"/>
      <c r="AO3" s="32"/>
      <c r="AP3" s="52"/>
      <c r="AQ3" s="32"/>
      <c r="AR3" s="52"/>
    </row>
    <row r="4" spans="1:79">
      <c r="A4" s="211">
        <v>1</v>
      </c>
      <c r="B4" s="54">
        <v>2</v>
      </c>
      <c r="C4" s="53">
        <v>3</v>
      </c>
      <c r="D4" s="54">
        <v>4</v>
      </c>
      <c r="E4" s="53">
        <v>5</v>
      </c>
      <c r="F4" s="54">
        <v>6</v>
      </c>
      <c r="G4" s="53">
        <v>7</v>
      </c>
      <c r="H4" s="54">
        <v>8</v>
      </c>
      <c r="I4" s="53">
        <v>9</v>
      </c>
      <c r="J4" s="209">
        <v>10</v>
      </c>
      <c r="AA4" s="32"/>
      <c r="AB4" s="52"/>
      <c r="AC4" s="32"/>
      <c r="AD4" s="52"/>
      <c r="AE4" s="32"/>
      <c r="AF4" s="52"/>
      <c r="AG4" s="32"/>
      <c r="AH4" s="52"/>
      <c r="AI4" s="32"/>
      <c r="AJ4" s="52"/>
      <c r="AK4" s="32"/>
      <c r="AL4" s="52"/>
      <c r="AM4" s="32"/>
      <c r="AN4" s="52"/>
      <c r="AO4" s="32"/>
      <c r="AP4" s="52"/>
      <c r="AQ4" s="32"/>
      <c r="AR4" s="52"/>
    </row>
    <row r="5" spans="1:79">
      <c r="A5" s="40">
        <v>40269</v>
      </c>
      <c r="B5" s="45">
        <v>12924</v>
      </c>
      <c r="C5" s="45">
        <v>14334.6</v>
      </c>
      <c r="D5" s="45">
        <v>-1410.4</v>
      </c>
      <c r="E5" s="45">
        <v>117539.7</v>
      </c>
      <c r="F5" s="45">
        <v>51038.1</v>
      </c>
      <c r="G5" s="45">
        <v>66502.100000000006</v>
      </c>
      <c r="H5" s="45">
        <v>130463.7</v>
      </c>
      <c r="I5" s="45">
        <v>65372.7</v>
      </c>
      <c r="J5" s="46">
        <v>65091.700000000004</v>
      </c>
      <c r="L5" s="313"/>
    </row>
    <row r="6" spans="1:79">
      <c r="A6" s="40">
        <v>40299</v>
      </c>
      <c r="B6" s="45">
        <v>14712.3</v>
      </c>
      <c r="C6" s="45">
        <v>14613.6</v>
      </c>
      <c r="D6" s="45">
        <v>98.6</v>
      </c>
      <c r="E6" s="45">
        <v>54856.3</v>
      </c>
      <c r="F6" s="45">
        <v>52594.3</v>
      </c>
      <c r="G6" s="45">
        <v>2262.1</v>
      </c>
      <c r="H6" s="45">
        <v>69568.600000000006</v>
      </c>
      <c r="I6" s="45">
        <v>67207.900000000009</v>
      </c>
      <c r="J6" s="46">
        <v>2360.6999999999998</v>
      </c>
    </row>
    <row r="7" spans="1:79">
      <c r="A7" s="40">
        <v>40330</v>
      </c>
      <c r="B7" s="45">
        <v>12329.4</v>
      </c>
      <c r="C7" s="45">
        <v>13421.9</v>
      </c>
      <c r="D7" s="45">
        <v>-1093.0999999999999</v>
      </c>
      <c r="E7" s="45">
        <v>51074.5</v>
      </c>
      <c r="F7" s="45">
        <v>76718.2</v>
      </c>
      <c r="G7" s="45">
        <v>-25643.4</v>
      </c>
      <c r="H7" s="45">
        <v>63403.9</v>
      </c>
      <c r="I7" s="45">
        <v>90140.099999999991</v>
      </c>
      <c r="J7" s="46">
        <v>-26736.5</v>
      </c>
    </row>
    <row r="8" spans="1:79">
      <c r="A8" s="40">
        <v>40360</v>
      </c>
      <c r="B8" s="45">
        <v>12065.4</v>
      </c>
      <c r="C8" s="45">
        <v>16470.400000000001</v>
      </c>
      <c r="D8" s="45">
        <v>-4405.3</v>
      </c>
      <c r="E8" s="45">
        <v>41162.800000000003</v>
      </c>
      <c r="F8" s="45">
        <v>40159.800000000003</v>
      </c>
      <c r="G8" s="45">
        <v>1003.1</v>
      </c>
      <c r="H8" s="45">
        <v>53228.200000000004</v>
      </c>
      <c r="I8" s="45">
        <v>56630.200000000004</v>
      </c>
      <c r="J8" s="46">
        <v>-3402.2000000000003</v>
      </c>
    </row>
    <row r="9" spans="1:79">
      <c r="A9" s="40">
        <v>40391</v>
      </c>
      <c r="B9" s="45">
        <v>13324</v>
      </c>
      <c r="C9" s="45">
        <v>16493.7</v>
      </c>
      <c r="D9" s="45">
        <v>-3169.6</v>
      </c>
      <c r="E9" s="45">
        <v>50890.7</v>
      </c>
      <c r="F9" s="45">
        <v>28649.200000000001</v>
      </c>
      <c r="G9" s="45">
        <v>22241.599999999999</v>
      </c>
      <c r="H9" s="45">
        <v>64214.7</v>
      </c>
      <c r="I9" s="45">
        <v>45142.9</v>
      </c>
      <c r="J9" s="46">
        <v>19072</v>
      </c>
    </row>
    <row r="10" spans="1:79">
      <c r="A10" s="40">
        <v>40422</v>
      </c>
      <c r="B10" s="45">
        <v>11678.7</v>
      </c>
      <c r="C10" s="45">
        <v>18914.7</v>
      </c>
      <c r="D10" s="45">
        <v>-7236.3</v>
      </c>
      <c r="E10" s="45">
        <v>54271.4</v>
      </c>
      <c r="F10" s="45">
        <v>33767.4</v>
      </c>
      <c r="G10" s="45">
        <v>20504.599999999999</v>
      </c>
      <c r="H10" s="45">
        <v>65950.100000000006</v>
      </c>
      <c r="I10" s="45">
        <v>52682.100000000006</v>
      </c>
      <c r="J10" s="46">
        <v>13268.3</v>
      </c>
    </row>
    <row r="11" spans="1:79">
      <c r="A11" s="40">
        <v>40452</v>
      </c>
      <c r="B11" s="45">
        <v>13266</v>
      </c>
      <c r="C11" s="45">
        <v>19066.900000000001</v>
      </c>
      <c r="D11" s="45">
        <v>-5800.8</v>
      </c>
      <c r="E11" s="45">
        <v>54989</v>
      </c>
      <c r="F11" s="45">
        <v>44011.3</v>
      </c>
      <c r="G11" s="45">
        <v>10977.9</v>
      </c>
      <c r="H11" s="45">
        <v>68255</v>
      </c>
      <c r="I11" s="45">
        <v>63078.200000000004</v>
      </c>
      <c r="J11" s="46">
        <v>5177.0999999999995</v>
      </c>
    </row>
    <row r="12" spans="1:79">
      <c r="A12" s="40">
        <v>40483</v>
      </c>
      <c r="B12" s="45">
        <v>14843.8</v>
      </c>
      <c r="C12" s="45">
        <v>14943.7</v>
      </c>
      <c r="D12" s="45">
        <v>-100</v>
      </c>
      <c r="E12" s="45">
        <v>50901.4</v>
      </c>
      <c r="F12" s="45">
        <v>35719.199999999997</v>
      </c>
      <c r="G12" s="45">
        <v>15182.3</v>
      </c>
      <c r="H12" s="45">
        <v>65745.2</v>
      </c>
      <c r="I12" s="45">
        <v>50662.899999999994</v>
      </c>
      <c r="J12" s="46">
        <v>15082.3</v>
      </c>
    </row>
    <row r="13" spans="1:79">
      <c r="A13" s="40">
        <v>40513</v>
      </c>
      <c r="B13" s="45">
        <v>13641.4</v>
      </c>
      <c r="C13" s="45">
        <v>12264.8</v>
      </c>
      <c r="D13" s="45">
        <v>1376.9</v>
      </c>
      <c r="E13" s="45">
        <v>75367.399999999994</v>
      </c>
      <c r="F13" s="45">
        <v>27377.4</v>
      </c>
      <c r="G13" s="45">
        <v>47990</v>
      </c>
      <c r="H13" s="45">
        <v>89008.799999999988</v>
      </c>
      <c r="I13" s="45">
        <v>39642.199999999997</v>
      </c>
      <c r="J13" s="46">
        <v>49366.9</v>
      </c>
    </row>
    <row r="14" spans="1:79">
      <c r="A14" s="40">
        <v>40544</v>
      </c>
      <c r="B14" s="45">
        <v>12332.5</v>
      </c>
      <c r="C14" s="45">
        <v>11741.6</v>
      </c>
      <c r="D14" s="45">
        <v>590.79999999999995</v>
      </c>
      <c r="E14" s="45">
        <v>67257.3</v>
      </c>
      <c r="F14" s="45">
        <v>29830.799999999999</v>
      </c>
      <c r="G14" s="45">
        <v>37426.6</v>
      </c>
      <c r="H14" s="45">
        <v>79589.8</v>
      </c>
      <c r="I14" s="45">
        <v>41572.400000000001</v>
      </c>
      <c r="J14" s="46">
        <v>38017.4</v>
      </c>
    </row>
    <row r="15" spans="1:79">
      <c r="A15" s="40">
        <v>40575</v>
      </c>
      <c r="B15" s="45">
        <v>13205.8</v>
      </c>
      <c r="C15" s="45">
        <v>11778.6</v>
      </c>
      <c r="D15" s="45">
        <v>1427.1</v>
      </c>
      <c r="E15" s="45">
        <v>57881.4</v>
      </c>
      <c r="F15" s="45">
        <v>35329.599999999999</v>
      </c>
      <c r="G15" s="45">
        <v>22551.599999999999</v>
      </c>
      <c r="H15" s="45">
        <v>71087.199999999997</v>
      </c>
      <c r="I15" s="45">
        <v>47108.2</v>
      </c>
      <c r="J15" s="46">
        <v>23978.699999999997</v>
      </c>
    </row>
    <row r="16" spans="1:79">
      <c r="A16" s="40">
        <v>40603</v>
      </c>
      <c r="B16" s="45">
        <v>10595.2</v>
      </c>
      <c r="C16" s="45">
        <v>10848.5</v>
      </c>
      <c r="D16" s="45">
        <v>-253.3</v>
      </c>
      <c r="E16" s="45">
        <v>87949.9</v>
      </c>
      <c r="F16" s="45">
        <v>60094.6</v>
      </c>
      <c r="G16" s="45">
        <v>27855.5</v>
      </c>
      <c r="H16" s="45">
        <v>98545.099999999991</v>
      </c>
      <c r="I16" s="45">
        <v>70943.100000000006</v>
      </c>
      <c r="J16" s="46">
        <v>27602.2</v>
      </c>
    </row>
    <row r="17" spans="1:10">
      <c r="A17" s="40">
        <v>40634</v>
      </c>
      <c r="B17" s="45">
        <v>9629.9</v>
      </c>
      <c r="C17" s="45">
        <v>10093.5</v>
      </c>
      <c r="D17" s="45">
        <v>-463.7</v>
      </c>
      <c r="E17" s="45">
        <v>101333.4</v>
      </c>
      <c r="F17" s="45">
        <v>38373.199999999997</v>
      </c>
      <c r="G17" s="45">
        <v>62959.9</v>
      </c>
      <c r="H17" s="45">
        <v>110963.29999999999</v>
      </c>
      <c r="I17" s="45">
        <v>48466.7</v>
      </c>
      <c r="J17" s="46">
        <v>62496.200000000004</v>
      </c>
    </row>
    <row r="18" spans="1:10">
      <c r="A18" s="40">
        <v>40664</v>
      </c>
      <c r="B18" s="45">
        <v>12205.8</v>
      </c>
      <c r="C18" s="45">
        <v>11770.9</v>
      </c>
      <c r="D18" s="45">
        <v>434.7</v>
      </c>
      <c r="E18" s="45">
        <v>46961.4</v>
      </c>
      <c r="F18" s="45">
        <v>51133.3</v>
      </c>
      <c r="G18" s="45">
        <v>-4171.5</v>
      </c>
      <c r="H18" s="45">
        <v>59167.199999999997</v>
      </c>
      <c r="I18" s="45">
        <v>62904.200000000004</v>
      </c>
      <c r="J18" s="46">
        <v>-3736.8</v>
      </c>
    </row>
    <row r="19" spans="1:10">
      <c r="A19" s="40">
        <v>40695</v>
      </c>
      <c r="B19" s="45">
        <v>10516.5</v>
      </c>
      <c r="C19" s="45">
        <v>9693.2999999999993</v>
      </c>
      <c r="D19" s="45">
        <v>823.4</v>
      </c>
      <c r="E19" s="45">
        <v>92155.8</v>
      </c>
      <c r="F19" s="45">
        <v>56973</v>
      </c>
      <c r="G19" s="45">
        <v>35182.6</v>
      </c>
      <c r="H19" s="45">
        <v>102672.3</v>
      </c>
      <c r="I19" s="45">
        <v>66666.3</v>
      </c>
      <c r="J19" s="46">
        <v>36006</v>
      </c>
    </row>
    <row r="20" spans="1:10">
      <c r="A20" s="40">
        <v>40725</v>
      </c>
      <c r="B20" s="45">
        <v>11642.9</v>
      </c>
      <c r="C20" s="45">
        <v>10990.6</v>
      </c>
      <c r="D20" s="45">
        <v>652.20000000000005</v>
      </c>
      <c r="E20" s="45">
        <v>66195.7</v>
      </c>
      <c r="F20" s="45">
        <v>50981.1</v>
      </c>
      <c r="G20" s="45">
        <v>15214.6</v>
      </c>
      <c r="H20" s="45">
        <v>77838.599999999991</v>
      </c>
      <c r="I20" s="45">
        <v>61971.7</v>
      </c>
      <c r="J20" s="46">
        <v>15866.800000000001</v>
      </c>
    </row>
    <row r="21" spans="1:10">
      <c r="A21" s="40">
        <v>40756</v>
      </c>
      <c r="B21" s="45">
        <v>13640.2</v>
      </c>
      <c r="C21" s="45">
        <v>11116.7</v>
      </c>
      <c r="D21" s="45">
        <v>2523.5</v>
      </c>
      <c r="E21" s="45">
        <v>59739.3</v>
      </c>
      <c r="F21" s="45">
        <v>63696.800000000003</v>
      </c>
      <c r="G21" s="45">
        <v>-3957.5</v>
      </c>
      <c r="H21" s="45">
        <v>73379.5</v>
      </c>
      <c r="I21" s="45">
        <v>74813.5</v>
      </c>
      <c r="J21" s="46">
        <v>-1434</v>
      </c>
    </row>
    <row r="22" spans="1:10">
      <c r="A22" s="40">
        <v>40787</v>
      </c>
      <c r="B22" s="45">
        <v>9649.2000000000007</v>
      </c>
      <c r="C22" s="45">
        <v>10426.5</v>
      </c>
      <c r="D22" s="45">
        <v>-777.1</v>
      </c>
      <c r="E22" s="45">
        <v>86020.800000000003</v>
      </c>
      <c r="F22" s="45">
        <v>62815.3</v>
      </c>
      <c r="G22" s="45">
        <v>23205.8</v>
      </c>
      <c r="H22" s="45">
        <v>95670</v>
      </c>
      <c r="I22" s="45">
        <v>73242</v>
      </c>
      <c r="J22" s="46">
        <v>22429</v>
      </c>
    </row>
    <row r="23" spans="1:10">
      <c r="A23" s="40">
        <v>40817</v>
      </c>
      <c r="B23" s="45">
        <v>9307.7999999999993</v>
      </c>
      <c r="C23" s="45">
        <v>9669.5</v>
      </c>
      <c r="D23" s="45">
        <v>-361.7</v>
      </c>
      <c r="E23" s="45">
        <v>58011.7</v>
      </c>
      <c r="F23" s="45">
        <v>43148</v>
      </c>
      <c r="G23" s="45">
        <v>14863.6</v>
      </c>
      <c r="H23" s="45">
        <v>67319.5</v>
      </c>
      <c r="I23" s="45">
        <v>52817.5</v>
      </c>
      <c r="J23" s="46">
        <v>14501.9</v>
      </c>
    </row>
    <row r="24" spans="1:10">
      <c r="A24" s="40">
        <v>40848</v>
      </c>
      <c r="B24" s="45">
        <v>10789.4</v>
      </c>
      <c r="C24" s="45">
        <v>9979.7000000000007</v>
      </c>
      <c r="D24" s="45">
        <v>809.8</v>
      </c>
      <c r="E24" s="45">
        <v>73294.8</v>
      </c>
      <c r="F24" s="45">
        <v>63476</v>
      </c>
      <c r="G24" s="45">
        <v>9818.9</v>
      </c>
      <c r="H24" s="45">
        <v>84084.2</v>
      </c>
      <c r="I24" s="45">
        <v>73455.7</v>
      </c>
      <c r="J24" s="46">
        <v>10628.699999999999</v>
      </c>
    </row>
    <row r="25" spans="1:10">
      <c r="A25" s="40">
        <v>40878</v>
      </c>
      <c r="B25" s="45">
        <v>8808.2999999999993</v>
      </c>
      <c r="C25" s="45">
        <v>8228.1</v>
      </c>
      <c r="D25" s="45">
        <v>580.1</v>
      </c>
      <c r="E25" s="45">
        <v>151983.4</v>
      </c>
      <c r="F25" s="45">
        <v>101005.2</v>
      </c>
      <c r="G25" s="45">
        <v>50978.5</v>
      </c>
      <c r="H25" s="45">
        <v>160791.69999999998</v>
      </c>
      <c r="I25" s="45">
        <v>109233.3</v>
      </c>
      <c r="J25" s="46">
        <v>51558.6</v>
      </c>
    </row>
    <row r="26" spans="1:10">
      <c r="A26" s="40">
        <v>40919</v>
      </c>
      <c r="B26" s="45">
        <v>10421.400000000001</v>
      </c>
      <c r="C26" s="45">
        <v>12279.5</v>
      </c>
      <c r="D26" s="45">
        <v>-1858.3999999999999</v>
      </c>
      <c r="E26" s="45">
        <v>94403.5</v>
      </c>
      <c r="F26" s="45">
        <v>84963.200000000026</v>
      </c>
      <c r="G26" s="45">
        <v>9440.5</v>
      </c>
      <c r="H26" s="45">
        <v>104824.9</v>
      </c>
      <c r="I26" s="45">
        <v>97242.700000000026</v>
      </c>
      <c r="J26" s="46">
        <v>7582.1</v>
      </c>
    </row>
    <row r="27" spans="1:10">
      <c r="A27" s="40">
        <v>40951</v>
      </c>
      <c r="B27" s="45">
        <v>14940.4</v>
      </c>
      <c r="C27" s="45">
        <v>17111.5</v>
      </c>
      <c r="D27" s="45">
        <v>-2171.1</v>
      </c>
      <c r="E27" s="45">
        <v>88579.6</v>
      </c>
      <c r="F27" s="45">
        <v>67867.399999999994</v>
      </c>
      <c r="G27" s="45">
        <v>20712.3</v>
      </c>
      <c r="H27" s="45">
        <v>103520</v>
      </c>
      <c r="I27" s="45">
        <v>84978.9</v>
      </c>
      <c r="J27" s="46">
        <v>18541.2</v>
      </c>
    </row>
    <row r="28" spans="1:10">
      <c r="A28" s="40">
        <v>40979</v>
      </c>
      <c r="B28" s="45">
        <v>10585</v>
      </c>
      <c r="C28" s="45">
        <v>12134.1</v>
      </c>
      <c r="D28" s="45">
        <v>-1549.3</v>
      </c>
      <c r="E28" s="45">
        <v>198080.3</v>
      </c>
      <c r="F28" s="45">
        <v>97507.7</v>
      </c>
      <c r="G28" s="45">
        <v>100572.6</v>
      </c>
      <c r="H28" s="45">
        <v>208665.3</v>
      </c>
      <c r="I28" s="45">
        <v>109641.8</v>
      </c>
      <c r="J28" s="46">
        <v>99023.3</v>
      </c>
    </row>
    <row r="29" spans="1:10">
      <c r="A29" s="40">
        <v>41011</v>
      </c>
      <c r="B29" s="45">
        <v>9054.2000000000007</v>
      </c>
      <c r="C29" s="45">
        <v>9593.2000000000007</v>
      </c>
      <c r="D29" s="45">
        <v>-539</v>
      </c>
      <c r="E29" s="45">
        <v>104747.1</v>
      </c>
      <c r="F29" s="45">
        <v>67618</v>
      </c>
      <c r="G29" s="45">
        <v>37128.9</v>
      </c>
      <c r="H29" s="45">
        <v>113801.3</v>
      </c>
      <c r="I29" s="45">
        <v>77211.199999999997</v>
      </c>
      <c r="J29" s="46">
        <v>36589.9</v>
      </c>
    </row>
    <row r="30" spans="1:10">
      <c r="A30" s="40">
        <v>41041</v>
      </c>
      <c r="B30" s="45">
        <v>8871.6</v>
      </c>
      <c r="C30" s="45">
        <v>9269.7000000000007</v>
      </c>
      <c r="D30" s="45">
        <v>-397.8</v>
      </c>
      <c r="E30" s="45">
        <v>94499.6</v>
      </c>
      <c r="F30" s="45">
        <v>70940.5</v>
      </c>
      <c r="G30" s="45">
        <v>23559.200000000001</v>
      </c>
      <c r="H30" s="45">
        <v>103371.20000000001</v>
      </c>
      <c r="I30" s="45">
        <v>80210.2</v>
      </c>
      <c r="J30" s="46">
        <v>23161.4</v>
      </c>
    </row>
    <row r="31" spans="1:10">
      <c r="A31" s="40">
        <v>41072</v>
      </c>
      <c r="B31" s="45">
        <v>9267.7000000000007</v>
      </c>
      <c r="C31" s="45">
        <v>8972.1</v>
      </c>
      <c r="D31" s="45">
        <v>295.5</v>
      </c>
      <c r="E31" s="45">
        <v>150700.79999999999</v>
      </c>
      <c r="F31" s="45">
        <v>72235.399999999994</v>
      </c>
      <c r="G31" s="45">
        <v>78465.3</v>
      </c>
      <c r="H31" s="45">
        <v>159968.5</v>
      </c>
      <c r="I31" s="45">
        <v>81207.5</v>
      </c>
      <c r="J31" s="46">
        <v>78760.800000000003</v>
      </c>
    </row>
    <row r="32" spans="1:10">
      <c r="A32" s="40">
        <v>41091</v>
      </c>
      <c r="B32" s="45">
        <v>9008.2000000000007</v>
      </c>
      <c r="C32" s="45">
        <v>10996.699999999995</v>
      </c>
      <c r="D32" s="45">
        <v>-1988.0000000000002</v>
      </c>
      <c r="E32" s="45">
        <v>103708.9</v>
      </c>
      <c r="F32" s="45">
        <v>100724.50000000001</v>
      </c>
      <c r="G32" s="45">
        <v>2984.7000000000012</v>
      </c>
      <c r="H32" s="45">
        <v>112717.09999999999</v>
      </c>
      <c r="I32" s="45">
        <v>111721.20000000001</v>
      </c>
      <c r="J32" s="46">
        <v>996.70000000000095</v>
      </c>
    </row>
    <row r="33" spans="1:10">
      <c r="A33" s="40">
        <v>41133</v>
      </c>
      <c r="B33" s="45">
        <v>9670.7000000000007</v>
      </c>
      <c r="C33" s="45">
        <v>11301.8</v>
      </c>
      <c r="D33" s="45">
        <v>-1631</v>
      </c>
      <c r="E33" s="45">
        <v>105247.9</v>
      </c>
      <c r="F33" s="45">
        <v>76385.2</v>
      </c>
      <c r="G33" s="45">
        <v>28862.799999999999</v>
      </c>
      <c r="H33" s="45">
        <v>114918.59999999999</v>
      </c>
      <c r="I33" s="45">
        <v>87687</v>
      </c>
      <c r="J33" s="46">
        <v>27231.8</v>
      </c>
    </row>
    <row r="34" spans="1:10">
      <c r="A34" s="40">
        <v>41153</v>
      </c>
      <c r="B34" s="45">
        <v>10427.200000000001</v>
      </c>
      <c r="C34" s="45">
        <v>13625.9</v>
      </c>
      <c r="D34" s="45">
        <v>-3198.7</v>
      </c>
      <c r="E34" s="45">
        <v>125205.3</v>
      </c>
      <c r="F34" s="45">
        <v>75095.7</v>
      </c>
      <c r="G34" s="45">
        <v>50110</v>
      </c>
      <c r="H34" s="45">
        <v>135632.5</v>
      </c>
      <c r="I34" s="45">
        <v>88721.599999999991</v>
      </c>
      <c r="J34" s="46">
        <v>46911.3</v>
      </c>
    </row>
    <row r="35" spans="1:10">
      <c r="A35" s="40">
        <v>41194</v>
      </c>
      <c r="B35" s="45">
        <v>9058.7999999999993</v>
      </c>
      <c r="C35" s="45">
        <v>11578.5</v>
      </c>
      <c r="D35" s="45">
        <v>-2519.8000000000002</v>
      </c>
      <c r="E35" s="45">
        <v>94502.5</v>
      </c>
      <c r="F35" s="45">
        <v>77504.600000000006</v>
      </c>
      <c r="G35" s="45">
        <v>16997.900000000001</v>
      </c>
      <c r="H35" s="45">
        <v>103561.3</v>
      </c>
      <c r="I35" s="45">
        <v>89083.1</v>
      </c>
      <c r="J35" s="46">
        <v>14478.100000000002</v>
      </c>
    </row>
    <row r="36" spans="1:10">
      <c r="A36" s="40">
        <v>41214</v>
      </c>
      <c r="B36" s="45">
        <v>8248.7000000000007</v>
      </c>
      <c r="C36" s="45">
        <v>10645.7</v>
      </c>
      <c r="D36" s="45">
        <v>-2397.1999999999998</v>
      </c>
      <c r="E36" s="45">
        <v>109560.1</v>
      </c>
      <c r="F36" s="45">
        <v>66692</v>
      </c>
      <c r="G36" s="45">
        <v>42867.9</v>
      </c>
      <c r="H36" s="45">
        <v>117808.8</v>
      </c>
      <c r="I36" s="45">
        <v>77337.7</v>
      </c>
      <c r="J36" s="46">
        <v>40470.700000000004</v>
      </c>
    </row>
    <row r="37" spans="1:10">
      <c r="A37" s="40">
        <v>41244</v>
      </c>
      <c r="B37" s="45">
        <v>9978.1</v>
      </c>
      <c r="C37" s="45">
        <v>12676.6</v>
      </c>
      <c r="D37" s="45">
        <v>-2698.9</v>
      </c>
      <c r="E37" s="45">
        <v>135114.79999999999</v>
      </c>
      <c r="F37" s="45">
        <v>91489.9</v>
      </c>
      <c r="G37" s="45">
        <v>43625</v>
      </c>
      <c r="H37" s="45">
        <v>145092.9</v>
      </c>
      <c r="I37" s="45">
        <v>104166.5</v>
      </c>
      <c r="J37" s="46">
        <v>40926.1</v>
      </c>
    </row>
    <row r="38" spans="1:10">
      <c r="A38" s="40">
        <v>41275</v>
      </c>
      <c r="B38" s="45">
        <v>12010.4</v>
      </c>
      <c r="C38" s="45">
        <v>17222.599999999999</v>
      </c>
      <c r="D38" s="45">
        <v>-5212.3999999999996</v>
      </c>
      <c r="E38" s="45">
        <v>146458.6</v>
      </c>
      <c r="F38" s="45">
        <v>105807</v>
      </c>
      <c r="G38" s="45">
        <v>40651.5</v>
      </c>
      <c r="H38" s="45">
        <f>E38+B38</f>
        <v>158469</v>
      </c>
      <c r="I38" s="45">
        <f t="shared" ref="I38:J40" si="0">F38+C38</f>
        <v>123029.6</v>
      </c>
      <c r="J38" s="46">
        <f t="shared" si="0"/>
        <v>35439.1</v>
      </c>
    </row>
    <row r="39" spans="1:10">
      <c r="A39" s="40">
        <v>41306</v>
      </c>
      <c r="B39" s="45">
        <v>10286.1</v>
      </c>
      <c r="C39" s="45">
        <v>11134.2</v>
      </c>
      <c r="D39" s="45">
        <v>-847.9</v>
      </c>
      <c r="E39" s="45">
        <v>128316.6</v>
      </c>
      <c r="F39" s="45">
        <v>88224.5</v>
      </c>
      <c r="G39" s="45">
        <v>40092.1</v>
      </c>
      <c r="H39" s="45">
        <f>E39+B39</f>
        <v>138602.70000000001</v>
      </c>
      <c r="I39" s="45">
        <f t="shared" si="0"/>
        <v>99358.7</v>
      </c>
      <c r="J39" s="46">
        <f t="shared" si="0"/>
        <v>39244.199999999997</v>
      </c>
    </row>
    <row r="40" spans="1:10">
      <c r="A40" s="40">
        <v>41334</v>
      </c>
      <c r="B40" s="45">
        <v>7876.1</v>
      </c>
      <c r="C40" s="45">
        <v>9489.5</v>
      </c>
      <c r="D40" s="45">
        <v>-1613.6</v>
      </c>
      <c r="E40" s="45">
        <v>225330.4</v>
      </c>
      <c r="F40" s="45">
        <v>157216.6</v>
      </c>
      <c r="G40" s="45">
        <v>68114.3</v>
      </c>
      <c r="H40" s="45">
        <f>E40+B40</f>
        <v>233206.5</v>
      </c>
      <c r="I40" s="45">
        <f t="shared" si="0"/>
        <v>166706.1</v>
      </c>
      <c r="J40" s="46">
        <f t="shared" si="0"/>
        <v>66500.7</v>
      </c>
    </row>
    <row r="41" spans="1:10">
      <c r="A41" s="40">
        <v>41365</v>
      </c>
      <c r="B41" s="45">
        <v>6321</v>
      </c>
      <c r="C41" s="45">
        <v>7744</v>
      </c>
      <c r="D41" s="45">
        <v>-1422.9</v>
      </c>
      <c r="E41" s="45">
        <v>151370.5</v>
      </c>
      <c r="F41" s="45">
        <v>99516.2</v>
      </c>
      <c r="G41" s="45">
        <v>51854.6</v>
      </c>
      <c r="H41" s="45">
        <v>157691.5</v>
      </c>
      <c r="I41" s="45">
        <v>107260.2</v>
      </c>
      <c r="J41" s="46">
        <v>50431.7</v>
      </c>
    </row>
    <row r="42" spans="1:10">
      <c r="A42" s="40">
        <v>41395</v>
      </c>
      <c r="B42" s="45">
        <v>9067.2999999999993</v>
      </c>
      <c r="C42" s="45">
        <v>12575.3</v>
      </c>
      <c r="D42" s="45">
        <v>3507.9</v>
      </c>
      <c r="E42" s="45">
        <v>138989</v>
      </c>
      <c r="F42" s="45">
        <v>112149.4</v>
      </c>
      <c r="G42" s="45">
        <v>26840.1</v>
      </c>
      <c r="H42" s="45">
        <v>148056.29999999999</v>
      </c>
      <c r="I42" s="45">
        <v>124724.7</v>
      </c>
      <c r="J42" s="46">
        <v>30348</v>
      </c>
    </row>
    <row r="43" spans="1:10">
      <c r="A43" s="40">
        <v>41426</v>
      </c>
      <c r="B43" s="45">
        <v>9582.2999999999993</v>
      </c>
      <c r="C43" s="45">
        <v>9851.1</v>
      </c>
      <c r="D43" s="45">
        <v>-269</v>
      </c>
      <c r="E43" s="45">
        <v>157537.9</v>
      </c>
      <c r="F43" s="45">
        <v>92935.6</v>
      </c>
      <c r="G43" s="45">
        <v>64602.1</v>
      </c>
      <c r="H43" s="45">
        <v>167120.19999999998</v>
      </c>
      <c r="I43" s="45">
        <v>102786.70000000001</v>
      </c>
      <c r="J43" s="46">
        <v>64333.1</v>
      </c>
    </row>
    <row r="44" spans="1:10">
      <c r="A44" s="40">
        <v>41456</v>
      </c>
      <c r="B44" s="45">
        <v>10485.1</v>
      </c>
      <c r="C44" s="45">
        <v>12653.7</v>
      </c>
      <c r="D44" s="45">
        <v>-2168.5</v>
      </c>
      <c r="E44" s="45">
        <v>112007.6</v>
      </c>
      <c r="F44" s="45">
        <v>135747.70000000001</v>
      </c>
      <c r="G44" s="45">
        <v>-23740.2</v>
      </c>
      <c r="H44" s="45">
        <v>122493</v>
      </c>
      <c r="I44" s="45">
        <v>148401</v>
      </c>
      <c r="J44" s="46">
        <v>-25909</v>
      </c>
    </row>
    <row r="45" spans="1:10">
      <c r="A45" s="40">
        <v>41487</v>
      </c>
      <c r="B45" s="45">
        <v>13109</v>
      </c>
      <c r="C45" s="45">
        <v>11502.1</v>
      </c>
      <c r="D45" s="45">
        <v>1607</v>
      </c>
      <c r="E45" s="45">
        <v>65168.4</v>
      </c>
      <c r="F45" s="45">
        <v>61416.6</v>
      </c>
      <c r="G45" s="45">
        <v>3752</v>
      </c>
      <c r="H45" s="45">
        <v>78277.399999999994</v>
      </c>
      <c r="I45" s="45">
        <v>72918.7</v>
      </c>
      <c r="J45" s="46">
        <v>5359</v>
      </c>
    </row>
    <row r="46" spans="1:10">
      <c r="A46" s="40">
        <v>41518</v>
      </c>
      <c r="B46" s="45">
        <v>8172.8</v>
      </c>
      <c r="C46" s="45">
        <v>10973.6</v>
      </c>
      <c r="D46" s="45">
        <v>-2800.9</v>
      </c>
      <c r="E46" s="45">
        <v>122605.7</v>
      </c>
      <c r="F46" s="45">
        <v>40636.1</v>
      </c>
      <c r="G46" s="45">
        <v>81969.600000000006</v>
      </c>
      <c r="H46" s="45">
        <v>130778.5</v>
      </c>
      <c r="I46" s="45">
        <v>51609.7</v>
      </c>
      <c r="J46" s="46">
        <v>79168.700000000012</v>
      </c>
    </row>
    <row r="47" spans="1:10">
      <c r="A47" s="40">
        <v>41548</v>
      </c>
      <c r="B47" s="45">
        <v>7157.3</v>
      </c>
      <c r="C47" s="45">
        <v>11175.1</v>
      </c>
      <c r="D47" s="45">
        <v>-4017.8</v>
      </c>
      <c r="E47" s="45">
        <v>91637</v>
      </c>
      <c r="F47" s="45">
        <v>54466.1</v>
      </c>
      <c r="G47" s="45">
        <v>37171</v>
      </c>
      <c r="H47" s="45">
        <f t="shared" ref="H47:J49" si="1">B47+E47</f>
        <v>98794.3</v>
      </c>
      <c r="I47" s="45">
        <f t="shared" si="1"/>
        <v>65641.2</v>
      </c>
      <c r="J47" s="46">
        <f t="shared" si="1"/>
        <v>33153.199999999997</v>
      </c>
    </row>
    <row r="48" spans="1:10">
      <c r="A48" s="40">
        <v>41579</v>
      </c>
      <c r="B48" s="45">
        <v>8066.5</v>
      </c>
      <c r="C48" s="45">
        <v>8549.1</v>
      </c>
      <c r="D48" s="45">
        <v>-482.2</v>
      </c>
      <c r="E48" s="45">
        <v>97156.2</v>
      </c>
      <c r="F48" s="45">
        <v>55533</v>
      </c>
      <c r="G48" s="45">
        <v>41623.5</v>
      </c>
      <c r="H48" s="45">
        <f t="shared" si="1"/>
        <v>105222.7</v>
      </c>
      <c r="I48" s="45">
        <f t="shared" si="1"/>
        <v>64082.1</v>
      </c>
      <c r="J48" s="46">
        <f t="shared" si="1"/>
        <v>41141.300000000003</v>
      </c>
    </row>
    <row r="49" spans="1:10">
      <c r="A49" s="40">
        <v>41609</v>
      </c>
      <c r="B49" s="45">
        <v>10051</v>
      </c>
      <c r="C49" s="45">
        <v>10462.1</v>
      </c>
      <c r="D49" s="45">
        <v>-410.9</v>
      </c>
      <c r="E49" s="45">
        <v>125320.3</v>
      </c>
      <c r="F49" s="45">
        <v>73378.2</v>
      </c>
      <c r="G49" s="45">
        <v>51941.7</v>
      </c>
      <c r="H49" s="45">
        <f t="shared" si="1"/>
        <v>135371.29999999999</v>
      </c>
      <c r="I49" s="45">
        <f t="shared" si="1"/>
        <v>83840.3</v>
      </c>
      <c r="J49" s="46">
        <f t="shared" si="1"/>
        <v>51530.799999999996</v>
      </c>
    </row>
    <row r="50" spans="1:10">
      <c r="A50" s="40">
        <v>41640</v>
      </c>
      <c r="B50" s="45">
        <v>9348.7999999999993</v>
      </c>
      <c r="C50" s="45">
        <v>11864.3</v>
      </c>
      <c r="D50" s="45">
        <v>-2515.3000000000002</v>
      </c>
      <c r="E50" s="45">
        <v>143613.70000000001</v>
      </c>
      <c r="F50" s="45">
        <v>98198.399999999994</v>
      </c>
      <c r="G50" s="45">
        <v>45415.4</v>
      </c>
      <c r="H50" s="45">
        <v>152962.5</v>
      </c>
      <c r="I50" s="45">
        <v>110062.7</v>
      </c>
      <c r="J50" s="46">
        <v>42900.1</v>
      </c>
    </row>
    <row r="51" spans="1:10">
      <c r="A51" s="40">
        <v>41671</v>
      </c>
      <c r="B51" s="45">
        <v>8468.7999999999993</v>
      </c>
      <c r="C51" s="45">
        <v>9814.1</v>
      </c>
      <c r="D51" s="45">
        <v>-1345.4</v>
      </c>
      <c r="E51" s="45">
        <v>118152.7</v>
      </c>
      <c r="F51" s="45">
        <v>56138.1</v>
      </c>
      <c r="G51" s="45">
        <v>62014.8</v>
      </c>
      <c r="H51" s="45">
        <v>126621.5</v>
      </c>
      <c r="I51" s="45">
        <v>65952.2</v>
      </c>
      <c r="J51" s="46">
        <v>60669.4</v>
      </c>
    </row>
    <row r="52" spans="1:10">
      <c r="A52" s="40">
        <v>41699</v>
      </c>
      <c r="B52" s="45">
        <v>12301.4</v>
      </c>
      <c r="C52" s="45">
        <v>16191.1</v>
      </c>
      <c r="D52" s="45">
        <v>-3889.9</v>
      </c>
      <c r="E52" s="45">
        <v>214183.1</v>
      </c>
      <c r="F52" s="45">
        <v>114726.8</v>
      </c>
      <c r="G52" s="45">
        <v>99456.5</v>
      </c>
      <c r="H52" s="45">
        <v>226484.5</v>
      </c>
      <c r="I52" s="45">
        <v>130917.90000000001</v>
      </c>
      <c r="J52" s="46">
        <v>95566.6</v>
      </c>
    </row>
    <row r="53" spans="1:10">
      <c r="A53" s="40">
        <v>41730</v>
      </c>
      <c r="B53" s="45">
        <v>12017.5</v>
      </c>
      <c r="C53" s="45">
        <v>14715.4</v>
      </c>
      <c r="D53" s="45">
        <v>-2698.1</v>
      </c>
      <c r="E53" s="45">
        <v>149934.6</v>
      </c>
      <c r="F53" s="45">
        <v>100000.9</v>
      </c>
      <c r="G53" s="45">
        <v>49933.8</v>
      </c>
      <c r="H53" s="45">
        <v>161952.1</v>
      </c>
      <c r="I53" s="45">
        <v>114716.29999999999</v>
      </c>
      <c r="J53" s="46">
        <v>47235.700000000004</v>
      </c>
    </row>
    <row r="54" spans="1:10">
      <c r="A54" s="40">
        <v>41760</v>
      </c>
      <c r="B54" s="45">
        <v>20399.5</v>
      </c>
      <c r="C54" s="45">
        <v>20294.099999999999</v>
      </c>
      <c r="D54" s="45">
        <v>105.6</v>
      </c>
      <c r="E54" s="45">
        <v>155449.29999999999</v>
      </c>
      <c r="F54" s="45">
        <v>104769.2</v>
      </c>
      <c r="G54" s="45">
        <v>50680.2</v>
      </c>
      <c r="H54" s="45">
        <v>175848.8</v>
      </c>
      <c r="I54" s="45">
        <v>125063.29999999999</v>
      </c>
      <c r="J54" s="46">
        <v>50785.799999999996</v>
      </c>
    </row>
    <row r="55" spans="1:10">
      <c r="A55" s="40">
        <v>41791</v>
      </c>
      <c r="B55" s="45">
        <v>19743.5</v>
      </c>
      <c r="C55" s="45">
        <v>16403.900000000001</v>
      </c>
      <c r="D55" s="45">
        <v>3339.6</v>
      </c>
      <c r="E55" s="45">
        <v>167120</v>
      </c>
      <c r="F55" s="45">
        <v>99251.9</v>
      </c>
      <c r="G55" s="45">
        <v>67868.2</v>
      </c>
      <c r="H55" s="45">
        <v>186863.5</v>
      </c>
      <c r="I55" s="45">
        <v>115655.79999999999</v>
      </c>
      <c r="J55" s="46">
        <v>71207.8</v>
      </c>
    </row>
    <row r="56" spans="1:10">
      <c r="A56" s="40">
        <v>41821</v>
      </c>
      <c r="B56" s="45">
        <v>21526.5</v>
      </c>
      <c r="C56" s="45">
        <v>16462.8</v>
      </c>
      <c r="D56" s="45">
        <v>5063.8</v>
      </c>
      <c r="E56" s="45">
        <v>128416.8</v>
      </c>
      <c r="F56" s="45">
        <v>109629.7</v>
      </c>
      <c r="G56" s="45">
        <v>18787.099999999999</v>
      </c>
      <c r="H56" s="45">
        <v>149943.29999999999</v>
      </c>
      <c r="I56" s="45">
        <v>126092.5</v>
      </c>
      <c r="J56" s="46">
        <v>23850.899999999998</v>
      </c>
    </row>
    <row r="57" spans="1:10">
      <c r="A57" s="40">
        <v>41852</v>
      </c>
      <c r="B57" s="45">
        <v>17876.5</v>
      </c>
      <c r="C57" s="45">
        <v>10918.9</v>
      </c>
      <c r="D57" s="45">
        <v>6957.4</v>
      </c>
      <c r="E57" s="45">
        <v>149787.70000000001</v>
      </c>
      <c r="F57" s="45">
        <v>77893</v>
      </c>
      <c r="G57" s="45">
        <v>71894.899999999994</v>
      </c>
      <c r="H57" s="45">
        <v>167664.20000000001</v>
      </c>
      <c r="I57" s="45">
        <v>88811.9</v>
      </c>
      <c r="J57" s="46">
        <v>78852.299999999988</v>
      </c>
    </row>
    <row r="58" spans="1:10">
      <c r="A58" s="40">
        <v>41883</v>
      </c>
      <c r="B58" s="45">
        <v>20322.2</v>
      </c>
      <c r="C58" s="45">
        <v>16150.8</v>
      </c>
      <c r="D58" s="45">
        <v>4171.5</v>
      </c>
      <c r="E58" s="45">
        <v>151140.1</v>
      </c>
      <c r="F58" s="45">
        <v>127723.3</v>
      </c>
      <c r="G58" s="45">
        <v>23416.6</v>
      </c>
      <c r="H58" s="45">
        <v>171462.30000000002</v>
      </c>
      <c r="I58" s="45">
        <v>143874.1</v>
      </c>
      <c r="J58" s="46">
        <v>27588.1</v>
      </c>
    </row>
    <row r="59" spans="1:10">
      <c r="A59" s="40">
        <v>41913</v>
      </c>
      <c r="B59" s="45">
        <v>17482.900000000001</v>
      </c>
      <c r="C59" s="45">
        <v>11543.2</v>
      </c>
      <c r="D59" s="45">
        <v>5939.7</v>
      </c>
      <c r="E59" s="45">
        <v>112188.7</v>
      </c>
      <c r="F59" s="45">
        <v>80271.600000000006</v>
      </c>
      <c r="G59" s="45">
        <v>31917.1</v>
      </c>
      <c r="H59" s="45">
        <v>129671.6</v>
      </c>
      <c r="I59" s="45">
        <v>91814.8</v>
      </c>
      <c r="J59" s="46">
        <v>37856.799999999996</v>
      </c>
    </row>
    <row r="60" spans="1:10">
      <c r="A60" s="40">
        <v>41944</v>
      </c>
      <c r="B60" s="45">
        <v>16565.400000000001</v>
      </c>
      <c r="C60" s="45">
        <v>14888.4</v>
      </c>
      <c r="D60" s="45">
        <v>1676.9</v>
      </c>
      <c r="E60" s="45">
        <v>125995.4</v>
      </c>
      <c r="F60" s="45">
        <v>81409.2</v>
      </c>
      <c r="G60" s="45">
        <v>44586.400000000001</v>
      </c>
      <c r="H60" s="45">
        <v>142560.79999999999</v>
      </c>
      <c r="I60" s="45">
        <v>96297.599999999991</v>
      </c>
      <c r="J60" s="46">
        <v>46263.3</v>
      </c>
    </row>
    <row r="61" spans="1:10">
      <c r="A61" s="40">
        <v>41974</v>
      </c>
      <c r="B61" s="45">
        <v>23188.2</v>
      </c>
      <c r="C61" s="45">
        <v>16151.2</v>
      </c>
      <c r="D61" s="45">
        <v>7036.9</v>
      </c>
      <c r="E61" s="45">
        <v>149343.6</v>
      </c>
      <c r="F61" s="45">
        <v>95411.8</v>
      </c>
      <c r="G61" s="45">
        <v>53931.6</v>
      </c>
      <c r="H61" s="45">
        <v>172531.80000000002</v>
      </c>
      <c r="I61" s="45">
        <v>111563</v>
      </c>
      <c r="J61" s="46">
        <v>60968.5</v>
      </c>
    </row>
    <row r="62" spans="1:10">
      <c r="A62" s="40">
        <v>42005</v>
      </c>
      <c r="B62" s="45">
        <v>19290.8</v>
      </c>
      <c r="C62" s="45">
        <v>18411.3</v>
      </c>
      <c r="D62" s="45">
        <v>879.5</v>
      </c>
      <c r="E62" s="45">
        <v>123698.5</v>
      </c>
      <c r="F62" s="45">
        <v>90574.5</v>
      </c>
      <c r="G62" s="45">
        <v>33124.400000000001</v>
      </c>
      <c r="H62" s="45">
        <v>142989.29999999999</v>
      </c>
      <c r="I62" s="45">
        <v>108985.8</v>
      </c>
      <c r="J62" s="46">
        <v>34003.9</v>
      </c>
    </row>
    <row r="63" spans="1:10">
      <c r="A63" s="40">
        <v>42036</v>
      </c>
      <c r="B63" s="45">
        <v>21207.7</v>
      </c>
      <c r="C63" s="45">
        <v>16898.8</v>
      </c>
      <c r="D63" s="45">
        <v>4309.2</v>
      </c>
      <c r="E63" s="45">
        <v>132448.1</v>
      </c>
      <c r="F63" s="45">
        <v>68869.600000000006</v>
      </c>
      <c r="G63" s="45">
        <v>63578.3</v>
      </c>
      <c r="H63" s="45">
        <f t="shared" ref="H63:J64" si="2">SUM(B63,E63)</f>
        <v>153655.80000000002</v>
      </c>
      <c r="I63" s="45">
        <f t="shared" si="2"/>
        <v>85768.400000000009</v>
      </c>
      <c r="J63" s="46">
        <f t="shared" si="2"/>
        <v>67887.5</v>
      </c>
    </row>
    <row r="64" spans="1:10">
      <c r="A64" s="40">
        <v>42064</v>
      </c>
      <c r="B64" s="45">
        <v>21788.7</v>
      </c>
      <c r="C64" s="45">
        <v>17848.2</v>
      </c>
      <c r="D64" s="45">
        <v>3940.3</v>
      </c>
      <c r="E64" s="45">
        <v>171632.6</v>
      </c>
      <c r="F64" s="45">
        <v>94333.1</v>
      </c>
      <c r="G64" s="45">
        <v>77299.8</v>
      </c>
      <c r="H64" s="45">
        <f t="shared" si="2"/>
        <v>193421.30000000002</v>
      </c>
      <c r="I64" s="45">
        <f t="shared" si="2"/>
        <v>112181.3</v>
      </c>
      <c r="J64" s="46">
        <f t="shared" si="2"/>
        <v>81240.100000000006</v>
      </c>
    </row>
    <row r="65" spans="1:12">
      <c r="A65" s="40">
        <v>42108</v>
      </c>
      <c r="B65" s="45">
        <v>24367.4</v>
      </c>
      <c r="C65" s="45">
        <v>15123.1</v>
      </c>
      <c r="D65" s="45">
        <v>9243.9</v>
      </c>
      <c r="E65" s="45">
        <v>141786.79999999999</v>
      </c>
      <c r="F65" s="45">
        <v>119137.4</v>
      </c>
      <c r="G65" s="45">
        <v>22649.599999999999</v>
      </c>
      <c r="H65" s="45">
        <f t="shared" ref="H65:J73" si="3">B65+E65</f>
        <v>166154.19999999998</v>
      </c>
      <c r="I65" s="45">
        <f t="shared" si="3"/>
        <v>134260.5</v>
      </c>
      <c r="J65" s="46">
        <f t="shared" si="3"/>
        <v>31893.5</v>
      </c>
    </row>
    <row r="66" spans="1:12">
      <c r="A66" s="40">
        <v>42138</v>
      </c>
      <c r="B66" s="45">
        <v>21700.5</v>
      </c>
      <c r="C66" s="45">
        <v>17524.2</v>
      </c>
      <c r="D66" s="45">
        <v>4176.7</v>
      </c>
      <c r="E66" s="45">
        <v>104974.39999999999</v>
      </c>
      <c r="F66" s="45">
        <v>87585.8</v>
      </c>
      <c r="G66" s="45">
        <v>17388.8</v>
      </c>
      <c r="H66" s="45">
        <f t="shared" si="3"/>
        <v>126674.9</v>
      </c>
      <c r="I66" s="45">
        <f t="shared" si="3"/>
        <v>105110</v>
      </c>
      <c r="J66" s="46">
        <f t="shared" si="3"/>
        <v>21565.5</v>
      </c>
    </row>
    <row r="67" spans="1:12">
      <c r="A67" s="40">
        <v>42169</v>
      </c>
      <c r="B67" s="45">
        <v>25608</v>
      </c>
      <c r="C67" s="45">
        <v>15282.5</v>
      </c>
      <c r="D67" s="45">
        <v>10325.5</v>
      </c>
      <c r="E67" s="45">
        <v>146832.1</v>
      </c>
      <c r="F67" s="45">
        <v>92177.4</v>
      </c>
      <c r="G67" s="45">
        <v>54654.9</v>
      </c>
      <c r="H67" s="45">
        <f t="shared" si="3"/>
        <v>172440.1</v>
      </c>
      <c r="I67" s="45">
        <f t="shared" si="3"/>
        <v>107459.9</v>
      </c>
      <c r="J67" s="46">
        <f t="shared" si="3"/>
        <v>64980.4</v>
      </c>
    </row>
    <row r="68" spans="1:12">
      <c r="A68" s="40">
        <v>42199</v>
      </c>
      <c r="B68" s="45">
        <v>23107.599999999999</v>
      </c>
      <c r="C68" s="45">
        <v>17665.7</v>
      </c>
      <c r="D68" s="45">
        <v>5442.1</v>
      </c>
      <c r="E68" s="45">
        <v>106551.6</v>
      </c>
      <c r="F68" s="45">
        <v>77058.2</v>
      </c>
      <c r="G68" s="45">
        <v>29493.599999999999</v>
      </c>
      <c r="H68" s="45">
        <f t="shared" si="3"/>
        <v>129659.20000000001</v>
      </c>
      <c r="I68" s="45">
        <f t="shared" si="3"/>
        <v>94723.9</v>
      </c>
      <c r="J68" s="46">
        <f t="shared" si="3"/>
        <v>34935.699999999997</v>
      </c>
    </row>
    <row r="69" spans="1:12">
      <c r="A69" s="40">
        <v>42230</v>
      </c>
      <c r="B69" s="45">
        <v>28255.9</v>
      </c>
      <c r="C69" s="45">
        <v>17723</v>
      </c>
      <c r="D69" s="45">
        <v>10533</v>
      </c>
      <c r="E69" s="45">
        <v>118362</v>
      </c>
      <c r="F69" s="45">
        <v>94099.9</v>
      </c>
      <c r="G69" s="45">
        <v>24262.1</v>
      </c>
      <c r="H69" s="45">
        <f t="shared" si="3"/>
        <v>146617.9</v>
      </c>
      <c r="I69" s="45">
        <f t="shared" si="3"/>
        <v>111822.9</v>
      </c>
      <c r="J69" s="46">
        <f t="shared" si="3"/>
        <v>34795.1</v>
      </c>
    </row>
    <row r="70" spans="1:12">
      <c r="A70" s="40">
        <v>42261</v>
      </c>
      <c r="B70" s="45">
        <v>23398.3</v>
      </c>
      <c r="C70" s="45">
        <v>14078.3</v>
      </c>
      <c r="D70" s="45">
        <v>9320.2000000000007</v>
      </c>
      <c r="E70" s="45">
        <v>114333.4</v>
      </c>
      <c r="F70" s="45">
        <v>97698.9</v>
      </c>
      <c r="G70" s="45">
        <v>16634.3</v>
      </c>
      <c r="H70" s="45">
        <f t="shared" si="3"/>
        <v>137731.69999999998</v>
      </c>
      <c r="I70" s="45">
        <f t="shared" si="3"/>
        <v>111777.2</v>
      </c>
      <c r="J70" s="46">
        <f t="shared" si="3"/>
        <v>25954.5</v>
      </c>
    </row>
    <row r="71" spans="1:12">
      <c r="A71" s="40">
        <v>42291</v>
      </c>
      <c r="B71" s="45">
        <v>21691.1</v>
      </c>
      <c r="C71" s="45">
        <v>18756</v>
      </c>
      <c r="D71" s="45">
        <v>2935.4</v>
      </c>
      <c r="E71" s="45">
        <v>93852.4</v>
      </c>
      <c r="F71" s="45">
        <v>68841.600000000006</v>
      </c>
      <c r="G71" s="45">
        <v>25011.200000000001</v>
      </c>
      <c r="H71" s="45">
        <f t="shared" si="3"/>
        <v>115543.5</v>
      </c>
      <c r="I71" s="45">
        <f t="shared" si="3"/>
        <v>87597.6</v>
      </c>
      <c r="J71" s="46">
        <f t="shared" si="3"/>
        <v>27946.600000000002</v>
      </c>
    </row>
    <row r="72" spans="1:12">
      <c r="A72" s="40">
        <v>42322</v>
      </c>
      <c r="B72" s="45">
        <v>21313.8</v>
      </c>
      <c r="C72" s="45">
        <v>14765.9</v>
      </c>
      <c r="D72" s="45">
        <v>6547.7</v>
      </c>
      <c r="E72" s="45">
        <v>94767.9</v>
      </c>
      <c r="F72" s="45">
        <v>63929.4</v>
      </c>
      <c r="G72" s="45">
        <v>30838.9</v>
      </c>
      <c r="H72" s="45">
        <f t="shared" si="3"/>
        <v>116081.7</v>
      </c>
      <c r="I72" s="45">
        <f t="shared" si="3"/>
        <v>78695.3</v>
      </c>
      <c r="J72" s="46">
        <f t="shared" si="3"/>
        <v>37386.6</v>
      </c>
    </row>
    <row r="73" spans="1:12">
      <c r="A73" s="40">
        <v>42352</v>
      </c>
      <c r="B73" s="45">
        <v>22096.7</v>
      </c>
      <c r="C73" s="45">
        <v>17552.599999999999</v>
      </c>
      <c r="D73" s="45">
        <f>B73-C73</f>
        <v>4544.1000000000022</v>
      </c>
      <c r="E73" s="45">
        <v>148009.20000000001</v>
      </c>
      <c r="F73" s="45">
        <v>108846.5</v>
      </c>
      <c r="G73" s="45">
        <f>E73-F73</f>
        <v>39162.700000000012</v>
      </c>
      <c r="H73" s="45">
        <f t="shared" si="3"/>
        <v>170105.90000000002</v>
      </c>
      <c r="I73" s="45">
        <f t="shared" si="3"/>
        <v>126399.1</v>
      </c>
      <c r="J73" s="46">
        <f>D73+G73</f>
        <v>43706.800000000017</v>
      </c>
    </row>
    <row r="74" spans="1:12">
      <c r="A74" s="16" t="s">
        <v>183</v>
      </c>
    </row>
    <row r="75" spans="1:12">
      <c r="A75" s="3"/>
      <c r="B75" s="3"/>
      <c r="C75" s="3"/>
      <c r="D75" s="3"/>
      <c r="E75" s="3"/>
      <c r="F75" s="3"/>
      <c r="G75" s="3"/>
      <c r="H75" s="3"/>
      <c r="I75" s="3"/>
      <c r="J75" s="3"/>
      <c r="K75" s="3"/>
      <c r="L75" s="3"/>
    </row>
    <row r="76" spans="1:12">
      <c r="A76" s="3"/>
      <c r="B76" s="3"/>
      <c r="C76" s="3"/>
      <c r="D76" s="3"/>
      <c r="E76" s="3"/>
      <c r="F76" s="3"/>
      <c r="G76" s="3"/>
      <c r="H76" s="3"/>
      <c r="I76" s="3"/>
      <c r="J76" s="3"/>
      <c r="K76" s="3"/>
      <c r="L76" s="3"/>
    </row>
    <row r="77" spans="1:12">
      <c r="A77" s="3"/>
      <c r="B77" s="3"/>
      <c r="C77" s="3"/>
      <c r="D77" s="3"/>
      <c r="E77" s="3"/>
      <c r="F77" s="3"/>
      <c r="G77" s="3"/>
      <c r="H77" s="3"/>
      <c r="I77" s="3"/>
      <c r="J77" s="3"/>
      <c r="K77" s="3"/>
      <c r="L77" s="3"/>
    </row>
    <row r="78" spans="1:12">
      <c r="A78" s="3"/>
      <c r="B78" s="3"/>
      <c r="C78" s="3"/>
      <c r="D78" s="3"/>
      <c r="E78" s="3"/>
      <c r="F78" s="3"/>
      <c r="G78" s="3"/>
      <c r="H78" s="3"/>
      <c r="I78" s="3"/>
      <c r="J78" s="3"/>
      <c r="K78" s="3"/>
      <c r="L78" s="3"/>
    </row>
  </sheetData>
  <mergeCells count="5">
    <mergeCell ref="A1:J1"/>
    <mergeCell ref="A2:A3"/>
    <mergeCell ref="B2:D2"/>
    <mergeCell ref="E2:G2"/>
    <mergeCell ref="H2:J2"/>
  </mergeCells>
  <pageMargins left="0.7" right="0.7" top="0.75" bottom="0.75" header="0.3" footer="0.3"/>
  <pageSetup orientation="landscape" r:id="rId1"/>
</worksheet>
</file>

<file path=xl/worksheets/sheet45.xml><?xml version="1.0" encoding="utf-8"?>
<worksheet xmlns="http://schemas.openxmlformats.org/spreadsheetml/2006/main" xmlns:r="http://schemas.openxmlformats.org/officeDocument/2006/relationships">
  <sheetPr>
    <tabColor rgb="FF92D050"/>
  </sheetPr>
  <dimension ref="A1:BU17"/>
  <sheetViews>
    <sheetView zoomScale="110" zoomScaleNormal="110" workbookViewId="0">
      <selection activeCell="F22" sqref="F22"/>
    </sheetView>
  </sheetViews>
  <sheetFormatPr defaultRowHeight="12.75"/>
  <cols>
    <col min="1" max="1" width="20.83203125" style="1" customWidth="1"/>
    <col min="2" max="2" width="8.5" style="1" customWidth="1"/>
    <col min="3" max="204" width="9.33203125" style="1"/>
    <col min="205" max="205" width="40.6640625" style="1" customWidth="1"/>
    <col min="206" max="206" width="10.1640625" style="1" bestFit="1" customWidth="1"/>
    <col min="207" max="207" width="9.33203125" style="1" bestFit="1" customWidth="1"/>
    <col min="208" max="209" width="9.33203125" style="1"/>
    <col min="210" max="210" width="9.33203125" style="1" bestFit="1" customWidth="1"/>
    <col min="211" max="211" width="9.33203125" style="1"/>
    <col min="212" max="212" width="11.33203125" style="1" bestFit="1" customWidth="1"/>
    <col min="213" max="214" width="9.33203125" style="1"/>
    <col min="215" max="215" width="11.33203125" style="1" bestFit="1" customWidth="1"/>
    <col min="216" max="232" width="9.33203125" style="1"/>
    <col min="233" max="233" width="10.1640625" style="1" bestFit="1" customWidth="1"/>
    <col min="234" max="234" width="9.33203125" style="1"/>
    <col min="235" max="235" width="10.83203125" style="1" bestFit="1" customWidth="1"/>
    <col min="236" max="460" width="9.33203125" style="1"/>
    <col min="461" max="461" width="40.6640625" style="1" customWidth="1"/>
    <col min="462" max="462" width="10.1640625" style="1" bestFit="1" customWidth="1"/>
    <col min="463" max="463" width="9.33203125" style="1" bestFit="1" customWidth="1"/>
    <col min="464" max="465" width="9.33203125" style="1"/>
    <col min="466" max="466" width="9.33203125" style="1" bestFit="1" customWidth="1"/>
    <col min="467" max="467" width="9.33203125" style="1"/>
    <col min="468" max="468" width="11.33203125" style="1" bestFit="1" customWidth="1"/>
    <col min="469" max="470" width="9.33203125" style="1"/>
    <col min="471" max="471" width="11.33203125" style="1" bestFit="1" customWidth="1"/>
    <col min="472" max="488" width="9.33203125" style="1"/>
    <col min="489" max="489" width="10.1640625" style="1" bestFit="1" customWidth="1"/>
    <col min="490" max="490" width="9.33203125" style="1"/>
    <col min="491" max="491" width="10.83203125" style="1" bestFit="1" customWidth="1"/>
    <col min="492" max="716" width="9.33203125" style="1"/>
    <col min="717" max="717" width="40.6640625" style="1" customWidth="1"/>
    <col min="718" max="718" width="10.1640625" style="1" bestFit="1" customWidth="1"/>
    <col min="719" max="719" width="9.33203125" style="1" bestFit="1" customWidth="1"/>
    <col min="720" max="721" width="9.33203125" style="1"/>
    <col min="722" max="722" width="9.33203125" style="1" bestFit="1" customWidth="1"/>
    <col min="723" max="723" width="9.33203125" style="1"/>
    <col min="724" max="724" width="11.33203125" style="1" bestFit="1" customWidth="1"/>
    <col min="725" max="726" width="9.33203125" style="1"/>
    <col min="727" max="727" width="11.33203125" style="1" bestFit="1" customWidth="1"/>
    <col min="728" max="744" width="9.33203125" style="1"/>
    <col min="745" max="745" width="10.1640625" style="1" bestFit="1" customWidth="1"/>
    <col min="746" max="746" width="9.33203125" style="1"/>
    <col min="747" max="747" width="10.83203125" style="1" bestFit="1" customWidth="1"/>
    <col min="748" max="972" width="9.33203125" style="1"/>
    <col min="973" max="973" width="40.6640625" style="1" customWidth="1"/>
    <col min="974" max="974" width="10.1640625" style="1" bestFit="1" customWidth="1"/>
    <col min="975" max="975" width="9.33203125" style="1" bestFit="1" customWidth="1"/>
    <col min="976" max="977" width="9.33203125" style="1"/>
    <col min="978" max="978" width="9.33203125" style="1" bestFit="1" customWidth="1"/>
    <col min="979" max="979" width="9.33203125" style="1"/>
    <col min="980" max="980" width="11.33203125" style="1" bestFit="1" customWidth="1"/>
    <col min="981" max="982" width="9.33203125" style="1"/>
    <col min="983" max="983" width="11.33203125" style="1" bestFit="1" customWidth="1"/>
    <col min="984" max="1000" width="9.33203125" style="1"/>
    <col min="1001" max="1001" width="10.1640625" style="1" bestFit="1" customWidth="1"/>
    <col min="1002" max="1002" width="9.33203125" style="1"/>
    <col min="1003" max="1003" width="10.83203125" style="1" bestFit="1" customWidth="1"/>
    <col min="1004" max="1228" width="9.33203125" style="1"/>
    <col min="1229" max="1229" width="40.6640625" style="1" customWidth="1"/>
    <col min="1230" max="1230" width="10.1640625" style="1" bestFit="1" customWidth="1"/>
    <col min="1231" max="1231" width="9.33203125" style="1" bestFit="1" customWidth="1"/>
    <col min="1232" max="1233" width="9.33203125" style="1"/>
    <col min="1234" max="1234" width="9.33203125" style="1" bestFit="1" customWidth="1"/>
    <col min="1235" max="1235" width="9.33203125" style="1"/>
    <col min="1236" max="1236" width="11.33203125" style="1" bestFit="1" customWidth="1"/>
    <col min="1237" max="1238" width="9.33203125" style="1"/>
    <col min="1239" max="1239" width="11.33203125" style="1" bestFit="1" customWidth="1"/>
    <col min="1240" max="1256" width="9.33203125" style="1"/>
    <col min="1257" max="1257" width="10.1640625" style="1" bestFit="1" customWidth="1"/>
    <col min="1258" max="1258" width="9.33203125" style="1"/>
    <col min="1259" max="1259" width="10.83203125" style="1" bestFit="1" customWidth="1"/>
    <col min="1260" max="1484" width="9.33203125" style="1"/>
    <col min="1485" max="1485" width="40.6640625" style="1" customWidth="1"/>
    <col min="1486" max="1486" width="10.1640625" style="1" bestFit="1" customWidth="1"/>
    <col min="1487" max="1487" width="9.33203125" style="1" bestFit="1" customWidth="1"/>
    <col min="1488" max="1489" width="9.33203125" style="1"/>
    <col min="1490" max="1490" width="9.33203125" style="1" bestFit="1" customWidth="1"/>
    <col min="1491" max="1491" width="9.33203125" style="1"/>
    <col min="1492" max="1492" width="11.33203125" style="1" bestFit="1" customWidth="1"/>
    <col min="1493" max="1494" width="9.33203125" style="1"/>
    <col min="1495" max="1495" width="11.33203125" style="1" bestFit="1" customWidth="1"/>
    <col min="1496" max="1512" width="9.33203125" style="1"/>
    <col min="1513" max="1513" width="10.1640625" style="1" bestFit="1" customWidth="1"/>
    <col min="1514" max="1514" width="9.33203125" style="1"/>
    <col min="1515" max="1515" width="10.83203125" style="1" bestFit="1" customWidth="1"/>
    <col min="1516" max="1740" width="9.33203125" style="1"/>
    <col min="1741" max="1741" width="40.6640625" style="1" customWidth="1"/>
    <col min="1742" max="1742" width="10.1640625" style="1" bestFit="1" customWidth="1"/>
    <col min="1743" max="1743" width="9.33203125" style="1" bestFit="1" customWidth="1"/>
    <col min="1744" max="1745" width="9.33203125" style="1"/>
    <col min="1746" max="1746" width="9.33203125" style="1" bestFit="1" customWidth="1"/>
    <col min="1747" max="1747" width="9.33203125" style="1"/>
    <col min="1748" max="1748" width="11.33203125" style="1" bestFit="1" customWidth="1"/>
    <col min="1749" max="1750" width="9.33203125" style="1"/>
    <col min="1751" max="1751" width="11.33203125" style="1" bestFit="1" customWidth="1"/>
    <col min="1752" max="1768" width="9.33203125" style="1"/>
    <col min="1769" max="1769" width="10.1640625" style="1" bestFit="1" customWidth="1"/>
    <col min="1770" max="1770" width="9.33203125" style="1"/>
    <col min="1771" max="1771" width="10.83203125" style="1" bestFit="1" customWidth="1"/>
    <col min="1772" max="1996" width="9.33203125" style="1"/>
    <col min="1997" max="1997" width="40.6640625" style="1" customWidth="1"/>
    <col min="1998" max="1998" width="10.1640625" style="1" bestFit="1" customWidth="1"/>
    <col min="1999" max="1999" width="9.33203125" style="1" bestFit="1" customWidth="1"/>
    <col min="2000" max="2001" width="9.33203125" style="1"/>
    <col min="2002" max="2002" width="9.33203125" style="1" bestFit="1" customWidth="1"/>
    <col min="2003" max="2003" width="9.33203125" style="1"/>
    <col min="2004" max="2004" width="11.33203125" style="1" bestFit="1" customWidth="1"/>
    <col min="2005" max="2006" width="9.33203125" style="1"/>
    <col min="2007" max="2007" width="11.33203125" style="1" bestFit="1" customWidth="1"/>
    <col min="2008" max="2024" width="9.33203125" style="1"/>
    <col min="2025" max="2025" width="10.1640625" style="1" bestFit="1" customWidth="1"/>
    <col min="2026" max="2026" width="9.33203125" style="1"/>
    <col min="2027" max="2027" width="10.83203125" style="1" bestFit="1" customWidth="1"/>
    <col min="2028" max="2252" width="9.33203125" style="1"/>
    <col min="2253" max="2253" width="40.6640625" style="1" customWidth="1"/>
    <col min="2254" max="2254" width="10.1640625" style="1" bestFit="1" customWidth="1"/>
    <col min="2255" max="2255" width="9.33203125" style="1" bestFit="1" customWidth="1"/>
    <col min="2256" max="2257" width="9.33203125" style="1"/>
    <col min="2258" max="2258" width="9.33203125" style="1" bestFit="1" customWidth="1"/>
    <col min="2259" max="2259" width="9.33203125" style="1"/>
    <col min="2260" max="2260" width="11.33203125" style="1" bestFit="1" customWidth="1"/>
    <col min="2261" max="2262" width="9.33203125" style="1"/>
    <col min="2263" max="2263" width="11.33203125" style="1" bestFit="1" customWidth="1"/>
    <col min="2264" max="2280" width="9.33203125" style="1"/>
    <col min="2281" max="2281" width="10.1640625" style="1" bestFit="1" customWidth="1"/>
    <col min="2282" max="2282" width="9.33203125" style="1"/>
    <col min="2283" max="2283" width="10.83203125" style="1" bestFit="1" customWidth="1"/>
    <col min="2284" max="2508" width="9.33203125" style="1"/>
    <col min="2509" max="2509" width="40.6640625" style="1" customWidth="1"/>
    <col min="2510" max="2510" width="10.1640625" style="1" bestFit="1" customWidth="1"/>
    <col min="2511" max="2511" width="9.33203125" style="1" bestFit="1" customWidth="1"/>
    <col min="2512" max="2513" width="9.33203125" style="1"/>
    <col min="2514" max="2514" width="9.33203125" style="1" bestFit="1" customWidth="1"/>
    <col min="2515" max="2515" width="9.33203125" style="1"/>
    <col min="2516" max="2516" width="11.33203125" style="1" bestFit="1" customWidth="1"/>
    <col min="2517" max="2518" width="9.33203125" style="1"/>
    <col min="2519" max="2519" width="11.33203125" style="1" bestFit="1" customWidth="1"/>
    <col min="2520" max="2536" width="9.33203125" style="1"/>
    <col min="2537" max="2537" width="10.1640625" style="1" bestFit="1" customWidth="1"/>
    <col min="2538" max="2538" width="9.33203125" style="1"/>
    <col min="2539" max="2539" width="10.83203125" style="1" bestFit="1" customWidth="1"/>
    <col min="2540" max="2764" width="9.33203125" style="1"/>
    <col min="2765" max="2765" width="40.6640625" style="1" customWidth="1"/>
    <col min="2766" max="2766" width="10.1640625" style="1" bestFit="1" customWidth="1"/>
    <col min="2767" max="2767" width="9.33203125" style="1" bestFit="1" customWidth="1"/>
    <col min="2768" max="2769" width="9.33203125" style="1"/>
    <col min="2770" max="2770" width="9.33203125" style="1" bestFit="1" customWidth="1"/>
    <col min="2771" max="2771" width="9.33203125" style="1"/>
    <col min="2772" max="2772" width="11.33203125" style="1" bestFit="1" customWidth="1"/>
    <col min="2773" max="2774" width="9.33203125" style="1"/>
    <col min="2775" max="2775" width="11.33203125" style="1" bestFit="1" customWidth="1"/>
    <col min="2776" max="2792" width="9.33203125" style="1"/>
    <col min="2793" max="2793" width="10.1640625" style="1" bestFit="1" customWidth="1"/>
    <col min="2794" max="2794" width="9.33203125" style="1"/>
    <col min="2795" max="2795" width="10.83203125" style="1" bestFit="1" customWidth="1"/>
    <col min="2796" max="3020" width="9.33203125" style="1"/>
    <col min="3021" max="3021" width="40.6640625" style="1" customWidth="1"/>
    <col min="3022" max="3022" width="10.1640625" style="1" bestFit="1" customWidth="1"/>
    <col min="3023" max="3023" width="9.33203125" style="1" bestFit="1" customWidth="1"/>
    <col min="3024" max="3025" width="9.33203125" style="1"/>
    <col min="3026" max="3026" width="9.33203125" style="1" bestFit="1" customWidth="1"/>
    <col min="3027" max="3027" width="9.33203125" style="1"/>
    <col min="3028" max="3028" width="11.33203125" style="1" bestFit="1" customWidth="1"/>
    <col min="3029" max="3030" width="9.33203125" style="1"/>
    <col min="3031" max="3031" width="11.33203125" style="1" bestFit="1" customWidth="1"/>
    <col min="3032" max="3048" width="9.33203125" style="1"/>
    <col min="3049" max="3049" width="10.1640625" style="1" bestFit="1" customWidth="1"/>
    <col min="3050" max="3050" width="9.33203125" style="1"/>
    <col min="3051" max="3051" width="10.83203125" style="1" bestFit="1" customWidth="1"/>
    <col min="3052" max="3276" width="9.33203125" style="1"/>
    <col min="3277" max="3277" width="40.6640625" style="1" customWidth="1"/>
    <col min="3278" max="3278" width="10.1640625" style="1" bestFit="1" customWidth="1"/>
    <col min="3279" max="3279" width="9.33203125" style="1" bestFit="1" customWidth="1"/>
    <col min="3280" max="3281" width="9.33203125" style="1"/>
    <col min="3282" max="3282" width="9.33203125" style="1" bestFit="1" customWidth="1"/>
    <col min="3283" max="3283" width="9.33203125" style="1"/>
    <col min="3284" max="3284" width="11.33203125" style="1" bestFit="1" customWidth="1"/>
    <col min="3285" max="3286" width="9.33203125" style="1"/>
    <col min="3287" max="3287" width="11.33203125" style="1" bestFit="1" customWidth="1"/>
    <col min="3288" max="3304" width="9.33203125" style="1"/>
    <col min="3305" max="3305" width="10.1640625" style="1" bestFit="1" customWidth="1"/>
    <col min="3306" max="3306" width="9.33203125" style="1"/>
    <col min="3307" max="3307" width="10.83203125" style="1" bestFit="1" customWidth="1"/>
    <col min="3308" max="3532" width="9.33203125" style="1"/>
    <col min="3533" max="3533" width="40.6640625" style="1" customWidth="1"/>
    <col min="3534" max="3534" width="10.1640625" style="1" bestFit="1" customWidth="1"/>
    <col min="3535" max="3535" width="9.33203125" style="1" bestFit="1" customWidth="1"/>
    <col min="3536" max="3537" width="9.33203125" style="1"/>
    <col min="3538" max="3538" width="9.33203125" style="1" bestFit="1" customWidth="1"/>
    <col min="3539" max="3539" width="9.33203125" style="1"/>
    <col min="3540" max="3540" width="11.33203125" style="1" bestFit="1" customWidth="1"/>
    <col min="3541" max="3542" width="9.33203125" style="1"/>
    <col min="3543" max="3543" width="11.33203125" style="1" bestFit="1" customWidth="1"/>
    <col min="3544" max="3560" width="9.33203125" style="1"/>
    <col min="3561" max="3561" width="10.1640625" style="1" bestFit="1" customWidth="1"/>
    <col min="3562" max="3562" width="9.33203125" style="1"/>
    <col min="3563" max="3563" width="10.83203125" style="1" bestFit="1" customWidth="1"/>
    <col min="3564" max="3788" width="9.33203125" style="1"/>
    <col min="3789" max="3789" width="40.6640625" style="1" customWidth="1"/>
    <col min="3790" max="3790" width="10.1640625" style="1" bestFit="1" customWidth="1"/>
    <col min="3791" max="3791" width="9.33203125" style="1" bestFit="1" customWidth="1"/>
    <col min="3792" max="3793" width="9.33203125" style="1"/>
    <col min="3794" max="3794" width="9.33203125" style="1" bestFit="1" customWidth="1"/>
    <col min="3795" max="3795" width="9.33203125" style="1"/>
    <col min="3796" max="3796" width="11.33203125" style="1" bestFit="1" customWidth="1"/>
    <col min="3797" max="3798" width="9.33203125" style="1"/>
    <col min="3799" max="3799" width="11.33203125" style="1" bestFit="1" customWidth="1"/>
    <col min="3800" max="3816" width="9.33203125" style="1"/>
    <col min="3817" max="3817" width="10.1640625" style="1" bestFit="1" customWidth="1"/>
    <col min="3818" max="3818" width="9.33203125" style="1"/>
    <col min="3819" max="3819" width="10.83203125" style="1" bestFit="1" customWidth="1"/>
    <col min="3820" max="4044" width="9.33203125" style="1"/>
    <col min="4045" max="4045" width="40.6640625" style="1" customWidth="1"/>
    <col min="4046" max="4046" width="10.1640625" style="1" bestFit="1" customWidth="1"/>
    <col min="4047" max="4047" width="9.33203125" style="1" bestFit="1" customWidth="1"/>
    <col min="4048" max="4049" width="9.33203125" style="1"/>
    <col min="4050" max="4050" width="9.33203125" style="1" bestFit="1" customWidth="1"/>
    <col min="4051" max="4051" width="9.33203125" style="1"/>
    <col min="4052" max="4052" width="11.33203125" style="1" bestFit="1" customWidth="1"/>
    <col min="4053" max="4054" width="9.33203125" style="1"/>
    <col min="4055" max="4055" width="11.33203125" style="1" bestFit="1" customWidth="1"/>
    <col min="4056" max="4072" width="9.33203125" style="1"/>
    <col min="4073" max="4073" width="10.1640625" style="1" bestFit="1" customWidth="1"/>
    <col min="4074" max="4074" width="9.33203125" style="1"/>
    <col min="4075" max="4075" width="10.83203125" style="1" bestFit="1" customWidth="1"/>
    <col min="4076" max="4300" width="9.33203125" style="1"/>
    <col min="4301" max="4301" width="40.6640625" style="1" customWidth="1"/>
    <col min="4302" max="4302" width="10.1640625" style="1" bestFit="1" customWidth="1"/>
    <col min="4303" max="4303" width="9.33203125" style="1" bestFit="1" customWidth="1"/>
    <col min="4304" max="4305" width="9.33203125" style="1"/>
    <col min="4306" max="4306" width="9.33203125" style="1" bestFit="1" customWidth="1"/>
    <col min="4307" max="4307" width="9.33203125" style="1"/>
    <col min="4308" max="4308" width="11.33203125" style="1" bestFit="1" customWidth="1"/>
    <col min="4309" max="4310" width="9.33203125" style="1"/>
    <col min="4311" max="4311" width="11.33203125" style="1" bestFit="1" customWidth="1"/>
    <col min="4312" max="4328" width="9.33203125" style="1"/>
    <col min="4329" max="4329" width="10.1640625" style="1" bestFit="1" customWidth="1"/>
    <col min="4330" max="4330" width="9.33203125" style="1"/>
    <col min="4331" max="4331" width="10.83203125" style="1" bestFit="1" customWidth="1"/>
    <col min="4332" max="4556" width="9.33203125" style="1"/>
    <col min="4557" max="4557" width="40.6640625" style="1" customWidth="1"/>
    <col min="4558" max="4558" width="10.1640625" style="1" bestFit="1" customWidth="1"/>
    <col min="4559" max="4559" width="9.33203125" style="1" bestFit="1" customWidth="1"/>
    <col min="4560" max="4561" width="9.33203125" style="1"/>
    <col min="4562" max="4562" width="9.33203125" style="1" bestFit="1" customWidth="1"/>
    <col min="4563" max="4563" width="9.33203125" style="1"/>
    <col min="4564" max="4564" width="11.33203125" style="1" bestFit="1" customWidth="1"/>
    <col min="4565" max="4566" width="9.33203125" style="1"/>
    <col min="4567" max="4567" width="11.33203125" style="1" bestFit="1" customWidth="1"/>
    <col min="4568" max="4584" width="9.33203125" style="1"/>
    <col min="4585" max="4585" width="10.1640625" style="1" bestFit="1" customWidth="1"/>
    <col min="4586" max="4586" width="9.33203125" style="1"/>
    <col min="4587" max="4587" width="10.83203125" style="1" bestFit="1" customWidth="1"/>
    <col min="4588" max="4812" width="9.33203125" style="1"/>
    <col min="4813" max="4813" width="40.6640625" style="1" customWidth="1"/>
    <col min="4814" max="4814" width="10.1640625" style="1" bestFit="1" customWidth="1"/>
    <col min="4815" max="4815" width="9.33203125" style="1" bestFit="1" customWidth="1"/>
    <col min="4816" max="4817" width="9.33203125" style="1"/>
    <col min="4818" max="4818" width="9.33203125" style="1" bestFit="1" customWidth="1"/>
    <col min="4819" max="4819" width="9.33203125" style="1"/>
    <col min="4820" max="4820" width="11.33203125" style="1" bestFit="1" customWidth="1"/>
    <col min="4821" max="4822" width="9.33203125" style="1"/>
    <col min="4823" max="4823" width="11.33203125" style="1" bestFit="1" customWidth="1"/>
    <col min="4824" max="4840" width="9.33203125" style="1"/>
    <col min="4841" max="4841" width="10.1640625" style="1" bestFit="1" customWidth="1"/>
    <col min="4842" max="4842" width="9.33203125" style="1"/>
    <col min="4843" max="4843" width="10.83203125" style="1" bestFit="1" customWidth="1"/>
    <col min="4844" max="5068" width="9.33203125" style="1"/>
    <col min="5069" max="5069" width="40.6640625" style="1" customWidth="1"/>
    <col min="5070" max="5070" width="10.1640625" style="1" bestFit="1" customWidth="1"/>
    <col min="5071" max="5071" width="9.33203125" style="1" bestFit="1" customWidth="1"/>
    <col min="5072" max="5073" width="9.33203125" style="1"/>
    <col min="5074" max="5074" width="9.33203125" style="1" bestFit="1" customWidth="1"/>
    <col min="5075" max="5075" width="9.33203125" style="1"/>
    <col min="5076" max="5076" width="11.33203125" style="1" bestFit="1" customWidth="1"/>
    <col min="5077" max="5078" width="9.33203125" style="1"/>
    <col min="5079" max="5079" width="11.33203125" style="1" bestFit="1" customWidth="1"/>
    <col min="5080" max="5096" width="9.33203125" style="1"/>
    <col min="5097" max="5097" width="10.1640625" style="1" bestFit="1" customWidth="1"/>
    <col min="5098" max="5098" width="9.33203125" style="1"/>
    <col min="5099" max="5099" width="10.83203125" style="1" bestFit="1" customWidth="1"/>
    <col min="5100" max="5324" width="9.33203125" style="1"/>
    <col min="5325" max="5325" width="40.6640625" style="1" customWidth="1"/>
    <col min="5326" max="5326" width="10.1640625" style="1" bestFit="1" customWidth="1"/>
    <col min="5327" max="5327" width="9.33203125" style="1" bestFit="1" customWidth="1"/>
    <col min="5328" max="5329" width="9.33203125" style="1"/>
    <col min="5330" max="5330" width="9.33203125" style="1" bestFit="1" customWidth="1"/>
    <col min="5331" max="5331" width="9.33203125" style="1"/>
    <col min="5332" max="5332" width="11.33203125" style="1" bestFit="1" customWidth="1"/>
    <col min="5333" max="5334" width="9.33203125" style="1"/>
    <col min="5335" max="5335" width="11.33203125" style="1" bestFit="1" customWidth="1"/>
    <col min="5336" max="5352" width="9.33203125" style="1"/>
    <col min="5353" max="5353" width="10.1640625" style="1" bestFit="1" customWidth="1"/>
    <col min="5354" max="5354" width="9.33203125" style="1"/>
    <col min="5355" max="5355" width="10.83203125" style="1" bestFit="1" customWidth="1"/>
    <col min="5356" max="5580" width="9.33203125" style="1"/>
    <col min="5581" max="5581" width="40.6640625" style="1" customWidth="1"/>
    <col min="5582" max="5582" width="10.1640625" style="1" bestFit="1" customWidth="1"/>
    <col min="5583" max="5583" width="9.33203125" style="1" bestFit="1" customWidth="1"/>
    <col min="5584" max="5585" width="9.33203125" style="1"/>
    <col min="5586" max="5586" width="9.33203125" style="1" bestFit="1" customWidth="1"/>
    <col min="5587" max="5587" width="9.33203125" style="1"/>
    <col min="5588" max="5588" width="11.33203125" style="1" bestFit="1" customWidth="1"/>
    <col min="5589" max="5590" width="9.33203125" style="1"/>
    <col min="5591" max="5591" width="11.33203125" style="1" bestFit="1" customWidth="1"/>
    <col min="5592" max="5608" width="9.33203125" style="1"/>
    <col min="5609" max="5609" width="10.1640625" style="1" bestFit="1" customWidth="1"/>
    <col min="5610" max="5610" width="9.33203125" style="1"/>
    <col min="5611" max="5611" width="10.83203125" style="1" bestFit="1" customWidth="1"/>
    <col min="5612" max="5836" width="9.33203125" style="1"/>
    <col min="5837" max="5837" width="40.6640625" style="1" customWidth="1"/>
    <col min="5838" max="5838" width="10.1640625" style="1" bestFit="1" customWidth="1"/>
    <col min="5839" max="5839" width="9.33203125" style="1" bestFit="1" customWidth="1"/>
    <col min="5840" max="5841" width="9.33203125" style="1"/>
    <col min="5842" max="5842" width="9.33203125" style="1" bestFit="1" customWidth="1"/>
    <col min="5843" max="5843" width="9.33203125" style="1"/>
    <col min="5844" max="5844" width="11.33203125" style="1" bestFit="1" customWidth="1"/>
    <col min="5845" max="5846" width="9.33203125" style="1"/>
    <col min="5847" max="5847" width="11.33203125" style="1" bestFit="1" customWidth="1"/>
    <col min="5848" max="5864" width="9.33203125" style="1"/>
    <col min="5865" max="5865" width="10.1640625" style="1" bestFit="1" customWidth="1"/>
    <col min="5866" max="5866" width="9.33203125" style="1"/>
    <col min="5867" max="5867" width="10.83203125" style="1" bestFit="1" customWidth="1"/>
    <col min="5868" max="6092" width="9.33203125" style="1"/>
    <col min="6093" max="6093" width="40.6640625" style="1" customWidth="1"/>
    <col min="6094" max="6094" width="10.1640625" style="1" bestFit="1" customWidth="1"/>
    <col min="6095" max="6095" width="9.33203125" style="1" bestFit="1" customWidth="1"/>
    <col min="6096" max="6097" width="9.33203125" style="1"/>
    <col min="6098" max="6098" width="9.33203125" style="1" bestFit="1" customWidth="1"/>
    <col min="6099" max="6099" width="9.33203125" style="1"/>
    <col min="6100" max="6100" width="11.33203125" style="1" bestFit="1" customWidth="1"/>
    <col min="6101" max="6102" width="9.33203125" style="1"/>
    <col min="6103" max="6103" width="11.33203125" style="1" bestFit="1" customWidth="1"/>
    <col min="6104" max="6120" width="9.33203125" style="1"/>
    <col min="6121" max="6121" width="10.1640625" style="1" bestFit="1" customWidth="1"/>
    <col min="6122" max="6122" width="9.33203125" style="1"/>
    <col min="6123" max="6123" width="10.83203125" style="1" bestFit="1" customWidth="1"/>
    <col min="6124" max="6348" width="9.33203125" style="1"/>
    <col min="6349" max="6349" width="40.6640625" style="1" customWidth="1"/>
    <col min="6350" max="6350" width="10.1640625" style="1" bestFit="1" customWidth="1"/>
    <col min="6351" max="6351" width="9.33203125" style="1" bestFit="1" customWidth="1"/>
    <col min="6352" max="6353" width="9.33203125" style="1"/>
    <col min="6354" max="6354" width="9.33203125" style="1" bestFit="1" customWidth="1"/>
    <col min="6355" max="6355" width="9.33203125" style="1"/>
    <col min="6356" max="6356" width="11.33203125" style="1" bestFit="1" customWidth="1"/>
    <col min="6357" max="6358" width="9.33203125" style="1"/>
    <col min="6359" max="6359" width="11.33203125" style="1" bestFit="1" customWidth="1"/>
    <col min="6360" max="6376" width="9.33203125" style="1"/>
    <col min="6377" max="6377" width="10.1640625" style="1" bestFit="1" customWidth="1"/>
    <col min="6378" max="6378" width="9.33203125" style="1"/>
    <col min="6379" max="6379" width="10.83203125" style="1" bestFit="1" customWidth="1"/>
    <col min="6380" max="6604" width="9.33203125" style="1"/>
    <col min="6605" max="6605" width="40.6640625" style="1" customWidth="1"/>
    <col min="6606" max="6606" width="10.1640625" style="1" bestFit="1" customWidth="1"/>
    <col min="6607" max="6607" width="9.33203125" style="1" bestFit="1" customWidth="1"/>
    <col min="6608" max="6609" width="9.33203125" style="1"/>
    <col min="6610" max="6610" width="9.33203125" style="1" bestFit="1" customWidth="1"/>
    <col min="6611" max="6611" width="9.33203125" style="1"/>
    <col min="6612" max="6612" width="11.33203125" style="1" bestFit="1" customWidth="1"/>
    <col min="6613" max="6614" width="9.33203125" style="1"/>
    <col min="6615" max="6615" width="11.33203125" style="1" bestFit="1" customWidth="1"/>
    <col min="6616" max="6632" width="9.33203125" style="1"/>
    <col min="6633" max="6633" width="10.1640625" style="1" bestFit="1" customWidth="1"/>
    <col min="6634" max="6634" width="9.33203125" style="1"/>
    <col min="6635" max="6635" width="10.83203125" style="1" bestFit="1" customWidth="1"/>
    <col min="6636" max="6860" width="9.33203125" style="1"/>
    <col min="6861" max="6861" width="40.6640625" style="1" customWidth="1"/>
    <col min="6862" max="6862" width="10.1640625" style="1" bestFit="1" customWidth="1"/>
    <col min="6863" max="6863" width="9.33203125" style="1" bestFit="1" customWidth="1"/>
    <col min="6864" max="6865" width="9.33203125" style="1"/>
    <col min="6866" max="6866" width="9.33203125" style="1" bestFit="1" customWidth="1"/>
    <col min="6867" max="6867" width="9.33203125" style="1"/>
    <col min="6868" max="6868" width="11.33203125" style="1" bestFit="1" customWidth="1"/>
    <col min="6869" max="6870" width="9.33203125" style="1"/>
    <col min="6871" max="6871" width="11.33203125" style="1" bestFit="1" customWidth="1"/>
    <col min="6872" max="6888" width="9.33203125" style="1"/>
    <col min="6889" max="6889" width="10.1640625" style="1" bestFit="1" customWidth="1"/>
    <col min="6890" max="6890" width="9.33203125" style="1"/>
    <col min="6891" max="6891" width="10.83203125" style="1" bestFit="1" customWidth="1"/>
    <col min="6892" max="7116" width="9.33203125" style="1"/>
    <col min="7117" max="7117" width="40.6640625" style="1" customWidth="1"/>
    <col min="7118" max="7118" width="10.1640625" style="1" bestFit="1" customWidth="1"/>
    <col min="7119" max="7119" width="9.33203125" style="1" bestFit="1" customWidth="1"/>
    <col min="7120" max="7121" width="9.33203125" style="1"/>
    <col min="7122" max="7122" width="9.33203125" style="1" bestFit="1" customWidth="1"/>
    <col min="7123" max="7123" width="9.33203125" style="1"/>
    <col min="7124" max="7124" width="11.33203125" style="1" bestFit="1" customWidth="1"/>
    <col min="7125" max="7126" width="9.33203125" style="1"/>
    <col min="7127" max="7127" width="11.33203125" style="1" bestFit="1" customWidth="1"/>
    <col min="7128" max="7144" width="9.33203125" style="1"/>
    <col min="7145" max="7145" width="10.1640625" style="1" bestFit="1" customWidth="1"/>
    <col min="7146" max="7146" width="9.33203125" style="1"/>
    <col min="7147" max="7147" width="10.83203125" style="1" bestFit="1" customWidth="1"/>
    <col min="7148" max="7372" width="9.33203125" style="1"/>
    <col min="7373" max="7373" width="40.6640625" style="1" customWidth="1"/>
    <col min="7374" max="7374" width="10.1640625" style="1" bestFit="1" customWidth="1"/>
    <col min="7375" max="7375" width="9.33203125" style="1" bestFit="1" customWidth="1"/>
    <col min="7376" max="7377" width="9.33203125" style="1"/>
    <col min="7378" max="7378" width="9.33203125" style="1" bestFit="1" customWidth="1"/>
    <col min="7379" max="7379" width="9.33203125" style="1"/>
    <col min="7380" max="7380" width="11.33203125" style="1" bestFit="1" customWidth="1"/>
    <col min="7381" max="7382" width="9.33203125" style="1"/>
    <col min="7383" max="7383" width="11.33203125" style="1" bestFit="1" customWidth="1"/>
    <col min="7384" max="7400" width="9.33203125" style="1"/>
    <col min="7401" max="7401" width="10.1640625" style="1" bestFit="1" customWidth="1"/>
    <col min="7402" max="7402" width="9.33203125" style="1"/>
    <col min="7403" max="7403" width="10.83203125" style="1" bestFit="1" customWidth="1"/>
    <col min="7404" max="7628" width="9.33203125" style="1"/>
    <col min="7629" max="7629" width="40.6640625" style="1" customWidth="1"/>
    <col min="7630" max="7630" width="10.1640625" style="1" bestFit="1" customWidth="1"/>
    <col min="7631" max="7631" width="9.33203125" style="1" bestFit="1" customWidth="1"/>
    <col min="7632" max="7633" width="9.33203125" style="1"/>
    <col min="7634" max="7634" width="9.33203125" style="1" bestFit="1" customWidth="1"/>
    <col min="7635" max="7635" width="9.33203125" style="1"/>
    <col min="7636" max="7636" width="11.33203125" style="1" bestFit="1" customWidth="1"/>
    <col min="7637" max="7638" width="9.33203125" style="1"/>
    <col min="7639" max="7639" width="11.33203125" style="1" bestFit="1" customWidth="1"/>
    <col min="7640" max="7656" width="9.33203125" style="1"/>
    <col min="7657" max="7657" width="10.1640625" style="1" bestFit="1" customWidth="1"/>
    <col min="7658" max="7658" width="9.33203125" style="1"/>
    <col min="7659" max="7659" width="10.83203125" style="1" bestFit="1" customWidth="1"/>
    <col min="7660" max="7884" width="9.33203125" style="1"/>
    <col min="7885" max="7885" width="40.6640625" style="1" customWidth="1"/>
    <col min="7886" max="7886" width="10.1640625" style="1" bestFit="1" customWidth="1"/>
    <col min="7887" max="7887" width="9.33203125" style="1" bestFit="1" customWidth="1"/>
    <col min="7888" max="7889" width="9.33203125" style="1"/>
    <col min="7890" max="7890" width="9.33203125" style="1" bestFit="1" customWidth="1"/>
    <col min="7891" max="7891" width="9.33203125" style="1"/>
    <col min="7892" max="7892" width="11.33203125" style="1" bestFit="1" customWidth="1"/>
    <col min="7893" max="7894" width="9.33203125" style="1"/>
    <col min="7895" max="7895" width="11.33203125" style="1" bestFit="1" customWidth="1"/>
    <col min="7896" max="7912" width="9.33203125" style="1"/>
    <col min="7913" max="7913" width="10.1640625" style="1" bestFit="1" customWidth="1"/>
    <col min="7914" max="7914" width="9.33203125" style="1"/>
    <col min="7915" max="7915" width="10.83203125" style="1" bestFit="1" customWidth="1"/>
    <col min="7916" max="8140" width="9.33203125" style="1"/>
    <col min="8141" max="8141" width="40.6640625" style="1" customWidth="1"/>
    <col min="8142" max="8142" width="10.1640625" style="1" bestFit="1" customWidth="1"/>
    <col min="8143" max="8143" width="9.33203125" style="1" bestFit="1" customWidth="1"/>
    <col min="8144" max="8145" width="9.33203125" style="1"/>
    <col min="8146" max="8146" width="9.33203125" style="1" bestFit="1" customWidth="1"/>
    <col min="8147" max="8147" width="9.33203125" style="1"/>
    <col min="8148" max="8148" width="11.33203125" style="1" bestFit="1" customWidth="1"/>
    <col min="8149" max="8150" width="9.33203125" style="1"/>
    <col min="8151" max="8151" width="11.33203125" style="1" bestFit="1" customWidth="1"/>
    <col min="8152" max="8168" width="9.33203125" style="1"/>
    <col min="8169" max="8169" width="10.1640625" style="1" bestFit="1" customWidth="1"/>
    <col min="8170" max="8170" width="9.33203125" style="1"/>
    <col min="8171" max="8171" width="10.83203125" style="1" bestFit="1" customWidth="1"/>
    <col min="8172" max="8396" width="9.33203125" style="1"/>
    <col min="8397" max="8397" width="40.6640625" style="1" customWidth="1"/>
    <col min="8398" max="8398" width="10.1640625" style="1" bestFit="1" customWidth="1"/>
    <col min="8399" max="8399" width="9.33203125" style="1" bestFit="1" customWidth="1"/>
    <col min="8400" max="8401" width="9.33203125" style="1"/>
    <col min="8402" max="8402" width="9.33203125" style="1" bestFit="1" customWidth="1"/>
    <col min="8403" max="8403" width="9.33203125" style="1"/>
    <col min="8404" max="8404" width="11.33203125" style="1" bestFit="1" customWidth="1"/>
    <col min="8405" max="8406" width="9.33203125" style="1"/>
    <col min="8407" max="8407" width="11.33203125" style="1" bestFit="1" customWidth="1"/>
    <col min="8408" max="8424" width="9.33203125" style="1"/>
    <col min="8425" max="8425" width="10.1640625" style="1" bestFit="1" customWidth="1"/>
    <col min="8426" max="8426" width="9.33203125" style="1"/>
    <col min="8427" max="8427" width="10.83203125" style="1" bestFit="1" customWidth="1"/>
    <col min="8428" max="8652" width="9.33203125" style="1"/>
    <col min="8653" max="8653" width="40.6640625" style="1" customWidth="1"/>
    <col min="8654" max="8654" width="10.1640625" style="1" bestFit="1" customWidth="1"/>
    <col min="8655" max="8655" width="9.33203125" style="1" bestFit="1" customWidth="1"/>
    <col min="8656" max="8657" width="9.33203125" style="1"/>
    <col min="8658" max="8658" width="9.33203125" style="1" bestFit="1" customWidth="1"/>
    <col min="8659" max="8659" width="9.33203125" style="1"/>
    <col min="8660" max="8660" width="11.33203125" style="1" bestFit="1" customWidth="1"/>
    <col min="8661" max="8662" width="9.33203125" style="1"/>
    <col min="8663" max="8663" width="11.33203125" style="1" bestFit="1" customWidth="1"/>
    <col min="8664" max="8680" width="9.33203125" style="1"/>
    <col min="8681" max="8681" width="10.1640625" style="1" bestFit="1" customWidth="1"/>
    <col min="8682" max="8682" width="9.33203125" style="1"/>
    <col min="8683" max="8683" width="10.83203125" style="1" bestFit="1" customWidth="1"/>
    <col min="8684" max="8908" width="9.33203125" style="1"/>
    <col min="8909" max="8909" width="40.6640625" style="1" customWidth="1"/>
    <col min="8910" max="8910" width="10.1640625" style="1" bestFit="1" customWidth="1"/>
    <col min="8911" max="8911" width="9.33203125" style="1" bestFit="1" customWidth="1"/>
    <col min="8912" max="8913" width="9.33203125" style="1"/>
    <col min="8914" max="8914" width="9.33203125" style="1" bestFit="1" customWidth="1"/>
    <col min="8915" max="8915" width="9.33203125" style="1"/>
    <col min="8916" max="8916" width="11.33203125" style="1" bestFit="1" customWidth="1"/>
    <col min="8917" max="8918" width="9.33203125" style="1"/>
    <col min="8919" max="8919" width="11.33203125" style="1" bestFit="1" customWidth="1"/>
    <col min="8920" max="8936" width="9.33203125" style="1"/>
    <col min="8937" max="8937" width="10.1640625" style="1" bestFit="1" customWidth="1"/>
    <col min="8938" max="8938" width="9.33203125" style="1"/>
    <col min="8939" max="8939" width="10.83203125" style="1" bestFit="1" customWidth="1"/>
    <col min="8940" max="9164" width="9.33203125" style="1"/>
    <col min="9165" max="9165" width="40.6640625" style="1" customWidth="1"/>
    <col min="9166" max="9166" width="10.1640625" style="1" bestFit="1" customWidth="1"/>
    <col min="9167" max="9167" width="9.33203125" style="1" bestFit="1" customWidth="1"/>
    <col min="9168" max="9169" width="9.33203125" style="1"/>
    <col min="9170" max="9170" width="9.33203125" style="1" bestFit="1" customWidth="1"/>
    <col min="9171" max="9171" width="9.33203125" style="1"/>
    <col min="9172" max="9172" width="11.33203125" style="1" bestFit="1" customWidth="1"/>
    <col min="9173" max="9174" width="9.33203125" style="1"/>
    <col min="9175" max="9175" width="11.33203125" style="1" bestFit="1" customWidth="1"/>
    <col min="9176" max="9192" width="9.33203125" style="1"/>
    <col min="9193" max="9193" width="10.1640625" style="1" bestFit="1" customWidth="1"/>
    <col min="9194" max="9194" width="9.33203125" style="1"/>
    <col min="9195" max="9195" width="10.83203125" style="1" bestFit="1" customWidth="1"/>
    <col min="9196" max="9420" width="9.33203125" style="1"/>
    <col min="9421" max="9421" width="40.6640625" style="1" customWidth="1"/>
    <col min="9422" max="9422" width="10.1640625" style="1" bestFit="1" customWidth="1"/>
    <col min="9423" max="9423" width="9.33203125" style="1" bestFit="1" customWidth="1"/>
    <col min="9424" max="9425" width="9.33203125" style="1"/>
    <col min="9426" max="9426" width="9.33203125" style="1" bestFit="1" customWidth="1"/>
    <col min="9427" max="9427" width="9.33203125" style="1"/>
    <col min="9428" max="9428" width="11.33203125" style="1" bestFit="1" customWidth="1"/>
    <col min="9429" max="9430" width="9.33203125" style="1"/>
    <col min="9431" max="9431" width="11.33203125" style="1" bestFit="1" customWidth="1"/>
    <col min="9432" max="9448" width="9.33203125" style="1"/>
    <col min="9449" max="9449" width="10.1640625" style="1" bestFit="1" customWidth="1"/>
    <col min="9450" max="9450" width="9.33203125" style="1"/>
    <col min="9451" max="9451" width="10.83203125" style="1" bestFit="1" customWidth="1"/>
    <col min="9452" max="9676" width="9.33203125" style="1"/>
    <col min="9677" max="9677" width="40.6640625" style="1" customWidth="1"/>
    <col min="9678" max="9678" width="10.1640625" style="1" bestFit="1" customWidth="1"/>
    <col min="9679" max="9679" width="9.33203125" style="1" bestFit="1" customWidth="1"/>
    <col min="9680" max="9681" width="9.33203125" style="1"/>
    <col min="9682" max="9682" width="9.33203125" style="1" bestFit="1" customWidth="1"/>
    <col min="9683" max="9683" width="9.33203125" style="1"/>
    <col min="9684" max="9684" width="11.33203125" style="1" bestFit="1" customWidth="1"/>
    <col min="9685" max="9686" width="9.33203125" style="1"/>
    <col min="9687" max="9687" width="11.33203125" style="1" bestFit="1" customWidth="1"/>
    <col min="9688" max="9704" width="9.33203125" style="1"/>
    <col min="9705" max="9705" width="10.1640625" style="1" bestFit="1" customWidth="1"/>
    <col min="9706" max="9706" width="9.33203125" style="1"/>
    <col min="9707" max="9707" width="10.83203125" style="1" bestFit="1" customWidth="1"/>
    <col min="9708" max="9932" width="9.33203125" style="1"/>
    <col min="9933" max="9933" width="40.6640625" style="1" customWidth="1"/>
    <col min="9934" max="9934" width="10.1640625" style="1" bestFit="1" customWidth="1"/>
    <col min="9935" max="9935" width="9.33203125" style="1" bestFit="1" customWidth="1"/>
    <col min="9936" max="9937" width="9.33203125" style="1"/>
    <col min="9938" max="9938" width="9.33203125" style="1" bestFit="1" customWidth="1"/>
    <col min="9939" max="9939" width="9.33203125" style="1"/>
    <col min="9940" max="9940" width="11.33203125" style="1" bestFit="1" customWidth="1"/>
    <col min="9941" max="9942" width="9.33203125" style="1"/>
    <col min="9943" max="9943" width="11.33203125" style="1" bestFit="1" customWidth="1"/>
    <col min="9944" max="9960" width="9.33203125" style="1"/>
    <col min="9961" max="9961" width="10.1640625" style="1" bestFit="1" customWidth="1"/>
    <col min="9962" max="9962" width="9.33203125" style="1"/>
    <col min="9963" max="9963" width="10.83203125" style="1" bestFit="1" customWidth="1"/>
    <col min="9964" max="10188" width="9.33203125" style="1"/>
    <col min="10189" max="10189" width="40.6640625" style="1" customWidth="1"/>
    <col min="10190" max="10190" width="10.1640625" style="1" bestFit="1" customWidth="1"/>
    <col min="10191" max="10191" width="9.33203125" style="1" bestFit="1" customWidth="1"/>
    <col min="10192" max="10193" width="9.33203125" style="1"/>
    <col min="10194" max="10194" width="9.33203125" style="1" bestFit="1" customWidth="1"/>
    <col min="10195" max="10195" width="9.33203125" style="1"/>
    <col min="10196" max="10196" width="11.33203125" style="1" bestFit="1" customWidth="1"/>
    <col min="10197" max="10198" width="9.33203125" style="1"/>
    <col min="10199" max="10199" width="11.33203125" style="1" bestFit="1" customWidth="1"/>
    <col min="10200" max="10216" width="9.33203125" style="1"/>
    <col min="10217" max="10217" width="10.1640625" style="1" bestFit="1" customWidth="1"/>
    <col min="10218" max="10218" width="9.33203125" style="1"/>
    <col min="10219" max="10219" width="10.83203125" style="1" bestFit="1" customWidth="1"/>
    <col min="10220" max="10444" width="9.33203125" style="1"/>
    <col min="10445" max="10445" width="40.6640625" style="1" customWidth="1"/>
    <col min="10446" max="10446" width="10.1640625" style="1" bestFit="1" customWidth="1"/>
    <col min="10447" max="10447" width="9.33203125" style="1" bestFit="1" customWidth="1"/>
    <col min="10448" max="10449" width="9.33203125" style="1"/>
    <col min="10450" max="10450" width="9.33203125" style="1" bestFit="1" customWidth="1"/>
    <col min="10451" max="10451" width="9.33203125" style="1"/>
    <col min="10452" max="10452" width="11.33203125" style="1" bestFit="1" customWidth="1"/>
    <col min="10453" max="10454" width="9.33203125" style="1"/>
    <col min="10455" max="10455" width="11.33203125" style="1" bestFit="1" customWidth="1"/>
    <col min="10456" max="10472" width="9.33203125" style="1"/>
    <col min="10473" max="10473" width="10.1640625" style="1" bestFit="1" customWidth="1"/>
    <col min="10474" max="10474" width="9.33203125" style="1"/>
    <col min="10475" max="10475" width="10.83203125" style="1" bestFit="1" customWidth="1"/>
    <col min="10476" max="10700" width="9.33203125" style="1"/>
    <col min="10701" max="10701" width="40.6640625" style="1" customWidth="1"/>
    <col min="10702" max="10702" width="10.1640625" style="1" bestFit="1" customWidth="1"/>
    <col min="10703" max="10703" width="9.33203125" style="1" bestFit="1" customWidth="1"/>
    <col min="10704" max="10705" width="9.33203125" style="1"/>
    <col min="10706" max="10706" width="9.33203125" style="1" bestFit="1" customWidth="1"/>
    <col min="10707" max="10707" width="9.33203125" style="1"/>
    <col min="10708" max="10708" width="11.33203125" style="1" bestFit="1" customWidth="1"/>
    <col min="10709" max="10710" width="9.33203125" style="1"/>
    <col min="10711" max="10711" width="11.33203125" style="1" bestFit="1" customWidth="1"/>
    <col min="10712" max="10728" width="9.33203125" style="1"/>
    <col min="10729" max="10729" width="10.1640625" style="1" bestFit="1" customWidth="1"/>
    <col min="10730" max="10730" width="9.33203125" style="1"/>
    <col min="10731" max="10731" width="10.83203125" style="1" bestFit="1" customWidth="1"/>
    <col min="10732" max="10956" width="9.33203125" style="1"/>
    <col min="10957" max="10957" width="40.6640625" style="1" customWidth="1"/>
    <col min="10958" max="10958" width="10.1640625" style="1" bestFit="1" customWidth="1"/>
    <col min="10959" max="10959" width="9.33203125" style="1" bestFit="1" customWidth="1"/>
    <col min="10960" max="10961" width="9.33203125" style="1"/>
    <col min="10962" max="10962" width="9.33203125" style="1" bestFit="1" customWidth="1"/>
    <col min="10963" max="10963" width="9.33203125" style="1"/>
    <col min="10964" max="10964" width="11.33203125" style="1" bestFit="1" customWidth="1"/>
    <col min="10965" max="10966" width="9.33203125" style="1"/>
    <col min="10967" max="10967" width="11.33203125" style="1" bestFit="1" customWidth="1"/>
    <col min="10968" max="10984" width="9.33203125" style="1"/>
    <col min="10985" max="10985" width="10.1640625" style="1" bestFit="1" customWidth="1"/>
    <col min="10986" max="10986" width="9.33203125" style="1"/>
    <col min="10987" max="10987" width="10.83203125" style="1" bestFit="1" customWidth="1"/>
    <col min="10988" max="11212" width="9.33203125" style="1"/>
    <col min="11213" max="11213" width="40.6640625" style="1" customWidth="1"/>
    <col min="11214" max="11214" width="10.1640625" style="1" bestFit="1" customWidth="1"/>
    <col min="11215" max="11215" width="9.33203125" style="1" bestFit="1" customWidth="1"/>
    <col min="11216" max="11217" width="9.33203125" style="1"/>
    <col min="11218" max="11218" width="9.33203125" style="1" bestFit="1" customWidth="1"/>
    <col min="11219" max="11219" width="9.33203125" style="1"/>
    <col min="11220" max="11220" width="11.33203125" style="1" bestFit="1" customWidth="1"/>
    <col min="11221" max="11222" width="9.33203125" style="1"/>
    <col min="11223" max="11223" width="11.33203125" style="1" bestFit="1" customWidth="1"/>
    <col min="11224" max="11240" width="9.33203125" style="1"/>
    <col min="11241" max="11241" width="10.1640625" style="1" bestFit="1" customWidth="1"/>
    <col min="11242" max="11242" width="9.33203125" style="1"/>
    <col min="11243" max="11243" width="10.83203125" style="1" bestFit="1" customWidth="1"/>
    <col min="11244" max="11468" width="9.33203125" style="1"/>
    <col min="11469" max="11469" width="40.6640625" style="1" customWidth="1"/>
    <col min="11470" max="11470" width="10.1640625" style="1" bestFit="1" customWidth="1"/>
    <col min="11471" max="11471" width="9.33203125" style="1" bestFit="1" customWidth="1"/>
    <col min="11472" max="11473" width="9.33203125" style="1"/>
    <col min="11474" max="11474" width="9.33203125" style="1" bestFit="1" customWidth="1"/>
    <col min="11475" max="11475" width="9.33203125" style="1"/>
    <col min="11476" max="11476" width="11.33203125" style="1" bestFit="1" customWidth="1"/>
    <col min="11477" max="11478" width="9.33203125" style="1"/>
    <col min="11479" max="11479" width="11.33203125" style="1" bestFit="1" customWidth="1"/>
    <col min="11480" max="11496" width="9.33203125" style="1"/>
    <col min="11497" max="11497" width="10.1640625" style="1" bestFit="1" customWidth="1"/>
    <col min="11498" max="11498" width="9.33203125" style="1"/>
    <col min="11499" max="11499" width="10.83203125" style="1" bestFit="1" customWidth="1"/>
    <col min="11500" max="11724" width="9.33203125" style="1"/>
    <col min="11725" max="11725" width="40.6640625" style="1" customWidth="1"/>
    <col min="11726" max="11726" width="10.1640625" style="1" bestFit="1" customWidth="1"/>
    <col min="11727" max="11727" width="9.33203125" style="1" bestFit="1" customWidth="1"/>
    <col min="11728" max="11729" width="9.33203125" style="1"/>
    <col min="11730" max="11730" width="9.33203125" style="1" bestFit="1" customWidth="1"/>
    <col min="11731" max="11731" width="9.33203125" style="1"/>
    <col min="11732" max="11732" width="11.33203125" style="1" bestFit="1" customWidth="1"/>
    <col min="11733" max="11734" width="9.33203125" style="1"/>
    <col min="11735" max="11735" width="11.33203125" style="1" bestFit="1" customWidth="1"/>
    <col min="11736" max="11752" width="9.33203125" style="1"/>
    <col min="11753" max="11753" width="10.1640625" style="1" bestFit="1" customWidth="1"/>
    <col min="11754" max="11754" width="9.33203125" style="1"/>
    <col min="11755" max="11755" width="10.83203125" style="1" bestFit="1" customWidth="1"/>
    <col min="11756" max="11980" width="9.33203125" style="1"/>
    <col min="11981" max="11981" width="40.6640625" style="1" customWidth="1"/>
    <col min="11982" max="11982" width="10.1640625" style="1" bestFit="1" customWidth="1"/>
    <col min="11983" max="11983" width="9.33203125" style="1" bestFit="1" customWidth="1"/>
    <col min="11984" max="11985" width="9.33203125" style="1"/>
    <col min="11986" max="11986" width="9.33203125" style="1" bestFit="1" customWidth="1"/>
    <col min="11987" max="11987" width="9.33203125" style="1"/>
    <col min="11988" max="11988" width="11.33203125" style="1" bestFit="1" customWidth="1"/>
    <col min="11989" max="11990" width="9.33203125" style="1"/>
    <col min="11991" max="11991" width="11.33203125" style="1" bestFit="1" customWidth="1"/>
    <col min="11992" max="12008" width="9.33203125" style="1"/>
    <col min="12009" max="12009" width="10.1640625" style="1" bestFit="1" customWidth="1"/>
    <col min="12010" max="12010" width="9.33203125" style="1"/>
    <col min="12011" max="12011" width="10.83203125" style="1" bestFit="1" customWidth="1"/>
    <col min="12012" max="12236" width="9.33203125" style="1"/>
    <col min="12237" max="12237" width="40.6640625" style="1" customWidth="1"/>
    <col min="12238" max="12238" width="10.1640625" style="1" bestFit="1" customWidth="1"/>
    <col min="12239" max="12239" width="9.33203125" style="1" bestFit="1" customWidth="1"/>
    <col min="12240" max="12241" width="9.33203125" style="1"/>
    <col min="12242" max="12242" width="9.33203125" style="1" bestFit="1" customWidth="1"/>
    <col min="12243" max="12243" width="9.33203125" style="1"/>
    <col min="12244" max="12244" width="11.33203125" style="1" bestFit="1" customWidth="1"/>
    <col min="12245" max="12246" width="9.33203125" style="1"/>
    <col min="12247" max="12247" width="11.33203125" style="1" bestFit="1" customWidth="1"/>
    <col min="12248" max="12264" width="9.33203125" style="1"/>
    <col min="12265" max="12265" width="10.1640625" style="1" bestFit="1" customWidth="1"/>
    <col min="12266" max="12266" width="9.33203125" style="1"/>
    <col min="12267" max="12267" width="10.83203125" style="1" bestFit="1" customWidth="1"/>
    <col min="12268" max="12492" width="9.33203125" style="1"/>
    <col min="12493" max="12493" width="40.6640625" style="1" customWidth="1"/>
    <col min="12494" max="12494" width="10.1640625" style="1" bestFit="1" customWidth="1"/>
    <col min="12495" max="12495" width="9.33203125" style="1" bestFit="1" customWidth="1"/>
    <col min="12496" max="12497" width="9.33203125" style="1"/>
    <col min="12498" max="12498" width="9.33203125" style="1" bestFit="1" customWidth="1"/>
    <col min="12499" max="12499" width="9.33203125" style="1"/>
    <col min="12500" max="12500" width="11.33203125" style="1" bestFit="1" customWidth="1"/>
    <col min="12501" max="12502" width="9.33203125" style="1"/>
    <col min="12503" max="12503" width="11.33203125" style="1" bestFit="1" customWidth="1"/>
    <col min="12504" max="12520" width="9.33203125" style="1"/>
    <col min="12521" max="12521" width="10.1640625" style="1" bestFit="1" customWidth="1"/>
    <col min="12522" max="12522" width="9.33203125" style="1"/>
    <col min="12523" max="12523" width="10.83203125" style="1" bestFit="1" customWidth="1"/>
    <col min="12524" max="12748" width="9.33203125" style="1"/>
    <col min="12749" max="12749" width="40.6640625" style="1" customWidth="1"/>
    <col min="12750" max="12750" width="10.1640625" style="1" bestFit="1" customWidth="1"/>
    <col min="12751" max="12751" width="9.33203125" style="1" bestFit="1" customWidth="1"/>
    <col min="12752" max="12753" width="9.33203125" style="1"/>
    <col min="12754" max="12754" width="9.33203125" style="1" bestFit="1" customWidth="1"/>
    <col min="12755" max="12755" width="9.33203125" style="1"/>
    <col min="12756" max="12756" width="11.33203125" style="1" bestFit="1" customWidth="1"/>
    <col min="12757" max="12758" width="9.33203125" style="1"/>
    <col min="12759" max="12759" width="11.33203125" style="1" bestFit="1" customWidth="1"/>
    <col min="12760" max="12776" width="9.33203125" style="1"/>
    <col min="12777" max="12777" width="10.1640625" style="1" bestFit="1" customWidth="1"/>
    <col min="12778" max="12778" width="9.33203125" style="1"/>
    <col min="12779" max="12779" width="10.83203125" style="1" bestFit="1" customWidth="1"/>
    <col min="12780" max="13004" width="9.33203125" style="1"/>
    <col min="13005" max="13005" width="40.6640625" style="1" customWidth="1"/>
    <col min="13006" max="13006" width="10.1640625" style="1" bestFit="1" customWidth="1"/>
    <col min="13007" max="13007" width="9.33203125" style="1" bestFit="1" customWidth="1"/>
    <col min="13008" max="13009" width="9.33203125" style="1"/>
    <col min="13010" max="13010" width="9.33203125" style="1" bestFit="1" customWidth="1"/>
    <col min="13011" max="13011" width="9.33203125" style="1"/>
    <col min="13012" max="13012" width="11.33203125" style="1" bestFit="1" customWidth="1"/>
    <col min="13013" max="13014" width="9.33203125" style="1"/>
    <col min="13015" max="13015" width="11.33203125" style="1" bestFit="1" customWidth="1"/>
    <col min="13016" max="13032" width="9.33203125" style="1"/>
    <col min="13033" max="13033" width="10.1640625" style="1" bestFit="1" customWidth="1"/>
    <col min="13034" max="13034" width="9.33203125" style="1"/>
    <col min="13035" max="13035" width="10.83203125" style="1" bestFit="1" customWidth="1"/>
    <col min="13036" max="13260" width="9.33203125" style="1"/>
    <col min="13261" max="13261" width="40.6640625" style="1" customWidth="1"/>
    <col min="13262" max="13262" width="10.1640625" style="1" bestFit="1" customWidth="1"/>
    <col min="13263" max="13263" width="9.33203125" style="1" bestFit="1" customWidth="1"/>
    <col min="13264" max="13265" width="9.33203125" style="1"/>
    <col min="13266" max="13266" width="9.33203125" style="1" bestFit="1" customWidth="1"/>
    <col min="13267" max="13267" width="9.33203125" style="1"/>
    <col min="13268" max="13268" width="11.33203125" style="1" bestFit="1" customWidth="1"/>
    <col min="13269" max="13270" width="9.33203125" style="1"/>
    <col min="13271" max="13271" width="11.33203125" style="1" bestFit="1" customWidth="1"/>
    <col min="13272" max="13288" width="9.33203125" style="1"/>
    <col min="13289" max="13289" width="10.1640625" style="1" bestFit="1" customWidth="1"/>
    <col min="13290" max="13290" width="9.33203125" style="1"/>
    <col min="13291" max="13291" width="10.83203125" style="1" bestFit="1" customWidth="1"/>
    <col min="13292" max="13516" width="9.33203125" style="1"/>
    <col min="13517" max="13517" width="40.6640625" style="1" customWidth="1"/>
    <col min="13518" max="13518" width="10.1640625" style="1" bestFit="1" customWidth="1"/>
    <col min="13519" max="13519" width="9.33203125" style="1" bestFit="1" customWidth="1"/>
    <col min="13520" max="13521" width="9.33203125" style="1"/>
    <col min="13522" max="13522" width="9.33203125" style="1" bestFit="1" customWidth="1"/>
    <col min="13523" max="13523" width="9.33203125" style="1"/>
    <col min="13524" max="13524" width="11.33203125" style="1" bestFit="1" customWidth="1"/>
    <col min="13525" max="13526" width="9.33203125" style="1"/>
    <col min="13527" max="13527" width="11.33203125" style="1" bestFit="1" customWidth="1"/>
    <col min="13528" max="13544" width="9.33203125" style="1"/>
    <col min="13545" max="13545" width="10.1640625" style="1" bestFit="1" customWidth="1"/>
    <col min="13546" max="13546" width="9.33203125" style="1"/>
    <col min="13547" max="13547" width="10.83203125" style="1" bestFit="1" customWidth="1"/>
    <col min="13548" max="13772" width="9.33203125" style="1"/>
    <col min="13773" max="13773" width="40.6640625" style="1" customWidth="1"/>
    <col min="13774" max="13774" width="10.1640625" style="1" bestFit="1" customWidth="1"/>
    <col min="13775" max="13775" width="9.33203125" style="1" bestFit="1" customWidth="1"/>
    <col min="13776" max="13777" width="9.33203125" style="1"/>
    <col min="13778" max="13778" width="9.33203125" style="1" bestFit="1" customWidth="1"/>
    <col min="13779" max="13779" width="9.33203125" style="1"/>
    <col min="13780" max="13780" width="11.33203125" style="1" bestFit="1" customWidth="1"/>
    <col min="13781" max="13782" width="9.33203125" style="1"/>
    <col min="13783" max="13783" width="11.33203125" style="1" bestFit="1" customWidth="1"/>
    <col min="13784" max="13800" width="9.33203125" style="1"/>
    <col min="13801" max="13801" width="10.1640625" style="1" bestFit="1" customWidth="1"/>
    <col min="13802" max="13802" width="9.33203125" style="1"/>
    <col min="13803" max="13803" width="10.83203125" style="1" bestFit="1" customWidth="1"/>
    <col min="13804" max="14028" width="9.33203125" style="1"/>
    <col min="14029" max="14029" width="40.6640625" style="1" customWidth="1"/>
    <col min="14030" max="14030" width="10.1640625" style="1" bestFit="1" customWidth="1"/>
    <col min="14031" max="14031" width="9.33203125" style="1" bestFit="1" customWidth="1"/>
    <col min="14032" max="14033" width="9.33203125" style="1"/>
    <col min="14034" max="14034" width="9.33203125" style="1" bestFit="1" customWidth="1"/>
    <col min="14035" max="14035" width="9.33203125" style="1"/>
    <col min="14036" max="14036" width="11.33203125" style="1" bestFit="1" customWidth="1"/>
    <col min="14037" max="14038" width="9.33203125" style="1"/>
    <col min="14039" max="14039" width="11.33203125" style="1" bestFit="1" customWidth="1"/>
    <col min="14040" max="14056" width="9.33203125" style="1"/>
    <col min="14057" max="14057" width="10.1640625" style="1" bestFit="1" customWidth="1"/>
    <col min="14058" max="14058" width="9.33203125" style="1"/>
    <col min="14059" max="14059" width="10.83203125" style="1" bestFit="1" customWidth="1"/>
    <col min="14060" max="14284" width="9.33203125" style="1"/>
    <col min="14285" max="14285" width="40.6640625" style="1" customWidth="1"/>
    <col min="14286" max="14286" width="10.1640625" style="1" bestFit="1" customWidth="1"/>
    <col min="14287" max="14287" width="9.33203125" style="1" bestFit="1" customWidth="1"/>
    <col min="14288" max="14289" width="9.33203125" style="1"/>
    <col min="14290" max="14290" width="9.33203125" style="1" bestFit="1" customWidth="1"/>
    <col min="14291" max="14291" width="9.33203125" style="1"/>
    <col min="14292" max="14292" width="11.33203125" style="1" bestFit="1" customWidth="1"/>
    <col min="14293" max="14294" width="9.33203125" style="1"/>
    <col min="14295" max="14295" width="11.33203125" style="1" bestFit="1" customWidth="1"/>
    <col min="14296" max="14312" width="9.33203125" style="1"/>
    <col min="14313" max="14313" width="10.1640625" style="1" bestFit="1" customWidth="1"/>
    <col min="14314" max="14314" width="9.33203125" style="1"/>
    <col min="14315" max="14315" width="10.83203125" style="1" bestFit="1" customWidth="1"/>
    <col min="14316" max="14540" width="9.33203125" style="1"/>
    <col min="14541" max="14541" width="40.6640625" style="1" customWidth="1"/>
    <col min="14542" max="14542" width="10.1640625" style="1" bestFit="1" customWidth="1"/>
    <col min="14543" max="14543" width="9.33203125" style="1" bestFit="1" customWidth="1"/>
    <col min="14544" max="14545" width="9.33203125" style="1"/>
    <col min="14546" max="14546" width="9.33203125" style="1" bestFit="1" customWidth="1"/>
    <col min="14547" max="14547" width="9.33203125" style="1"/>
    <col min="14548" max="14548" width="11.33203125" style="1" bestFit="1" customWidth="1"/>
    <col min="14549" max="14550" width="9.33203125" style="1"/>
    <col min="14551" max="14551" width="11.33203125" style="1" bestFit="1" customWidth="1"/>
    <col min="14552" max="14568" width="9.33203125" style="1"/>
    <col min="14569" max="14569" width="10.1640625" style="1" bestFit="1" customWidth="1"/>
    <col min="14570" max="14570" width="9.33203125" style="1"/>
    <col min="14571" max="14571" width="10.83203125" style="1" bestFit="1" customWidth="1"/>
    <col min="14572" max="14796" width="9.33203125" style="1"/>
    <col min="14797" max="14797" width="40.6640625" style="1" customWidth="1"/>
    <col min="14798" max="14798" width="10.1640625" style="1" bestFit="1" customWidth="1"/>
    <col min="14799" max="14799" width="9.33203125" style="1" bestFit="1" customWidth="1"/>
    <col min="14800" max="14801" width="9.33203125" style="1"/>
    <col min="14802" max="14802" width="9.33203125" style="1" bestFit="1" customWidth="1"/>
    <col min="14803" max="14803" width="9.33203125" style="1"/>
    <col min="14804" max="14804" width="11.33203125" style="1" bestFit="1" customWidth="1"/>
    <col min="14805" max="14806" width="9.33203125" style="1"/>
    <col min="14807" max="14807" width="11.33203125" style="1" bestFit="1" customWidth="1"/>
    <col min="14808" max="14824" width="9.33203125" style="1"/>
    <col min="14825" max="14825" width="10.1640625" style="1" bestFit="1" customWidth="1"/>
    <col min="14826" max="14826" width="9.33203125" style="1"/>
    <col min="14827" max="14827" width="10.83203125" style="1" bestFit="1" customWidth="1"/>
    <col min="14828" max="15052" width="9.33203125" style="1"/>
    <col min="15053" max="15053" width="40.6640625" style="1" customWidth="1"/>
    <col min="15054" max="15054" width="10.1640625" style="1" bestFit="1" customWidth="1"/>
    <col min="15055" max="15055" width="9.33203125" style="1" bestFit="1" customWidth="1"/>
    <col min="15056" max="15057" width="9.33203125" style="1"/>
    <col min="15058" max="15058" width="9.33203125" style="1" bestFit="1" customWidth="1"/>
    <col min="15059" max="15059" width="9.33203125" style="1"/>
    <col min="15060" max="15060" width="11.33203125" style="1" bestFit="1" customWidth="1"/>
    <col min="15061" max="15062" width="9.33203125" style="1"/>
    <col min="15063" max="15063" width="11.33203125" style="1" bestFit="1" customWidth="1"/>
    <col min="15064" max="15080" width="9.33203125" style="1"/>
    <col min="15081" max="15081" width="10.1640625" style="1" bestFit="1" customWidth="1"/>
    <col min="15082" max="15082" width="9.33203125" style="1"/>
    <col min="15083" max="15083" width="10.83203125" style="1" bestFit="1" customWidth="1"/>
    <col min="15084" max="15308" width="9.33203125" style="1"/>
    <col min="15309" max="15309" width="40.6640625" style="1" customWidth="1"/>
    <col min="15310" max="15310" width="10.1640625" style="1" bestFit="1" customWidth="1"/>
    <col min="15311" max="15311" width="9.33203125" style="1" bestFit="1" customWidth="1"/>
    <col min="15312" max="15313" width="9.33203125" style="1"/>
    <col min="15314" max="15314" width="9.33203125" style="1" bestFit="1" customWidth="1"/>
    <col min="15315" max="15315" width="9.33203125" style="1"/>
    <col min="15316" max="15316" width="11.33203125" style="1" bestFit="1" customWidth="1"/>
    <col min="15317" max="15318" width="9.33203125" style="1"/>
    <col min="15319" max="15319" width="11.33203125" style="1" bestFit="1" customWidth="1"/>
    <col min="15320" max="15336" width="9.33203125" style="1"/>
    <col min="15337" max="15337" width="10.1640625" style="1" bestFit="1" customWidth="1"/>
    <col min="15338" max="15338" width="9.33203125" style="1"/>
    <col min="15339" max="15339" width="10.83203125" style="1" bestFit="1" customWidth="1"/>
    <col min="15340" max="15564" width="9.33203125" style="1"/>
    <col min="15565" max="15565" width="40.6640625" style="1" customWidth="1"/>
    <col min="15566" max="15566" width="10.1640625" style="1" bestFit="1" customWidth="1"/>
    <col min="15567" max="15567" width="9.33203125" style="1" bestFit="1" customWidth="1"/>
    <col min="15568" max="15569" width="9.33203125" style="1"/>
    <col min="15570" max="15570" width="9.33203125" style="1" bestFit="1" customWidth="1"/>
    <col min="15571" max="15571" width="9.33203125" style="1"/>
    <col min="15572" max="15572" width="11.33203125" style="1" bestFit="1" customWidth="1"/>
    <col min="15573" max="15574" width="9.33203125" style="1"/>
    <col min="15575" max="15575" width="11.33203125" style="1" bestFit="1" customWidth="1"/>
    <col min="15576" max="15592" width="9.33203125" style="1"/>
    <col min="15593" max="15593" width="10.1640625" style="1" bestFit="1" customWidth="1"/>
    <col min="15594" max="15594" width="9.33203125" style="1"/>
    <col min="15595" max="15595" width="10.83203125" style="1" bestFit="1" customWidth="1"/>
    <col min="15596" max="15820" width="9.33203125" style="1"/>
    <col min="15821" max="15821" width="40.6640625" style="1" customWidth="1"/>
    <col min="15822" max="15822" width="10.1640625" style="1" bestFit="1" customWidth="1"/>
    <col min="15823" max="15823" width="9.33203125" style="1" bestFit="1" customWidth="1"/>
    <col min="15824" max="15825" width="9.33203125" style="1"/>
    <col min="15826" max="15826" width="9.33203125" style="1" bestFit="1" customWidth="1"/>
    <col min="15827" max="15827" width="9.33203125" style="1"/>
    <col min="15828" max="15828" width="11.33203125" style="1" bestFit="1" customWidth="1"/>
    <col min="15829" max="15830" width="9.33203125" style="1"/>
    <col min="15831" max="15831" width="11.33203125" style="1" bestFit="1" customWidth="1"/>
    <col min="15832" max="15848" width="9.33203125" style="1"/>
    <col min="15849" max="15849" width="10.1640625" style="1" bestFit="1" customWidth="1"/>
    <col min="15850" max="15850" width="9.33203125" style="1"/>
    <col min="15851" max="15851" width="10.83203125" style="1" bestFit="1" customWidth="1"/>
    <col min="15852" max="16076" width="9.33203125" style="1"/>
    <col min="16077" max="16077" width="40.6640625" style="1" customWidth="1"/>
    <col min="16078" max="16078" width="10.1640625" style="1" bestFit="1" customWidth="1"/>
    <col min="16079" max="16079" width="9.33203125" style="1" bestFit="1" customWidth="1"/>
    <col min="16080" max="16081" width="9.33203125" style="1"/>
    <col min="16082" max="16082" width="9.33203125" style="1" bestFit="1" customWidth="1"/>
    <col min="16083" max="16083" width="9.33203125" style="1"/>
    <col min="16084" max="16084" width="11.33203125" style="1" bestFit="1" customWidth="1"/>
    <col min="16085" max="16086" width="9.33203125" style="1"/>
    <col min="16087" max="16087" width="11.33203125" style="1" bestFit="1" customWidth="1"/>
    <col min="16088" max="16104" width="9.33203125" style="1"/>
    <col min="16105" max="16105" width="10.1640625" style="1" bestFit="1" customWidth="1"/>
    <col min="16106" max="16106" width="9.33203125" style="1"/>
    <col min="16107" max="16107" width="10.83203125" style="1" bestFit="1" customWidth="1"/>
    <col min="16108" max="16384" width="9.33203125" style="1"/>
  </cols>
  <sheetData>
    <row r="1" spans="1:73" s="102" customFormat="1">
      <c r="A1" s="102" t="s">
        <v>517</v>
      </c>
    </row>
    <row r="2" spans="1:73" ht="12.75" customHeight="1">
      <c r="A2" s="980" t="s">
        <v>127</v>
      </c>
      <c r="B2" s="886" t="s">
        <v>197</v>
      </c>
      <c r="C2" s="886"/>
      <c r="D2" s="886"/>
      <c r="E2" s="886" t="s">
        <v>196</v>
      </c>
      <c r="F2" s="886"/>
      <c r="G2" s="886"/>
      <c r="H2" s="886" t="s">
        <v>198</v>
      </c>
      <c r="I2" s="886"/>
      <c r="J2" s="886"/>
      <c r="K2" s="886" t="s">
        <v>217</v>
      </c>
      <c r="L2" s="886"/>
      <c r="M2" s="886"/>
      <c r="N2" s="884" t="s">
        <v>218</v>
      </c>
      <c r="O2" s="886"/>
      <c r="P2" s="886"/>
      <c r="Q2" s="886" t="s">
        <v>219</v>
      </c>
      <c r="R2" s="886"/>
      <c r="S2" s="886"/>
      <c r="T2" s="886" t="s">
        <v>220</v>
      </c>
      <c r="U2" s="886"/>
      <c r="V2" s="886"/>
      <c r="W2" s="886" t="s">
        <v>224</v>
      </c>
      <c r="X2" s="886"/>
      <c r="Y2" s="976"/>
      <c r="Z2" s="884" t="s">
        <v>235</v>
      </c>
      <c r="AA2" s="886"/>
      <c r="AB2" s="886"/>
      <c r="AC2" s="886" t="s">
        <v>236</v>
      </c>
      <c r="AD2" s="886"/>
      <c r="AE2" s="886"/>
      <c r="AF2" s="886" t="s">
        <v>237</v>
      </c>
      <c r="AG2" s="886"/>
      <c r="AH2" s="886"/>
      <c r="AI2" s="886" t="s">
        <v>234</v>
      </c>
      <c r="AJ2" s="886"/>
      <c r="AK2" s="976"/>
      <c r="AL2" s="884" t="s">
        <v>247</v>
      </c>
      <c r="AM2" s="886"/>
      <c r="AN2" s="886"/>
      <c r="AO2" s="886" t="s">
        <v>248</v>
      </c>
      <c r="AP2" s="886"/>
      <c r="AQ2" s="886"/>
      <c r="AR2" s="886" t="s">
        <v>249</v>
      </c>
      <c r="AS2" s="886"/>
      <c r="AT2" s="886"/>
      <c r="AU2" s="886" t="s">
        <v>250</v>
      </c>
      <c r="AV2" s="886"/>
      <c r="AW2" s="976"/>
      <c r="AX2" s="884" t="s">
        <v>294</v>
      </c>
      <c r="AY2" s="886"/>
      <c r="AZ2" s="886"/>
      <c r="BA2" s="886" t="s">
        <v>295</v>
      </c>
      <c r="BB2" s="886"/>
      <c r="BC2" s="886"/>
      <c r="BD2" s="886" t="s">
        <v>296</v>
      </c>
      <c r="BE2" s="886"/>
      <c r="BF2" s="886"/>
      <c r="BG2" s="886" t="s">
        <v>297</v>
      </c>
      <c r="BH2" s="886"/>
      <c r="BI2" s="976"/>
      <c r="BJ2" s="884" t="s">
        <v>437</v>
      </c>
      <c r="BK2" s="886"/>
      <c r="BL2" s="886"/>
      <c r="BM2" s="886" t="s">
        <v>438</v>
      </c>
      <c r="BN2" s="886"/>
      <c r="BO2" s="886"/>
      <c r="BP2" s="886" t="s">
        <v>439</v>
      </c>
      <c r="BQ2" s="886"/>
      <c r="BR2" s="886"/>
      <c r="BS2" s="886" t="s">
        <v>440</v>
      </c>
      <c r="BT2" s="886"/>
      <c r="BU2" s="976"/>
    </row>
    <row r="3" spans="1:73" ht="9.75" customHeight="1">
      <c r="A3" s="981"/>
      <c r="B3" s="977"/>
      <c r="C3" s="977"/>
      <c r="D3" s="977"/>
      <c r="E3" s="977"/>
      <c r="F3" s="977"/>
      <c r="G3" s="977"/>
      <c r="H3" s="977"/>
      <c r="I3" s="977"/>
      <c r="J3" s="977"/>
      <c r="K3" s="977"/>
      <c r="L3" s="977"/>
      <c r="M3" s="977"/>
      <c r="N3" s="979"/>
      <c r="O3" s="977"/>
      <c r="P3" s="977"/>
      <c r="Q3" s="977"/>
      <c r="R3" s="977"/>
      <c r="S3" s="977"/>
      <c r="T3" s="977"/>
      <c r="U3" s="977"/>
      <c r="V3" s="977"/>
      <c r="W3" s="977"/>
      <c r="X3" s="977"/>
      <c r="Y3" s="978"/>
      <c r="Z3" s="979"/>
      <c r="AA3" s="977"/>
      <c r="AB3" s="977"/>
      <c r="AC3" s="977"/>
      <c r="AD3" s="977"/>
      <c r="AE3" s="977"/>
      <c r="AF3" s="977"/>
      <c r="AG3" s="977"/>
      <c r="AH3" s="977"/>
      <c r="AI3" s="977"/>
      <c r="AJ3" s="977"/>
      <c r="AK3" s="978"/>
      <c r="AL3" s="979"/>
      <c r="AM3" s="977"/>
      <c r="AN3" s="977"/>
      <c r="AO3" s="977"/>
      <c r="AP3" s="977"/>
      <c r="AQ3" s="977"/>
      <c r="AR3" s="977"/>
      <c r="AS3" s="977"/>
      <c r="AT3" s="977"/>
      <c r="AU3" s="977"/>
      <c r="AV3" s="977"/>
      <c r="AW3" s="978"/>
      <c r="AX3" s="979"/>
      <c r="AY3" s="977"/>
      <c r="AZ3" s="977"/>
      <c r="BA3" s="977"/>
      <c r="BB3" s="977"/>
      <c r="BC3" s="977"/>
      <c r="BD3" s="977"/>
      <c r="BE3" s="977"/>
      <c r="BF3" s="977"/>
      <c r="BG3" s="977"/>
      <c r="BH3" s="977"/>
      <c r="BI3" s="978"/>
      <c r="BJ3" s="979"/>
      <c r="BK3" s="977"/>
      <c r="BL3" s="977"/>
      <c r="BM3" s="977"/>
      <c r="BN3" s="977"/>
      <c r="BO3" s="977"/>
      <c r="BP3" s="977"/>
      <c r="BQ3" s="977"/>
      <c r="BR3" s="977"/>
      <c r="BS3" s="977"/>
      <c r="BT3" s="977"/>
      <c r="BU3" s="978"/>
    </row>
    <row r="4" spans="1:73" ht="25.5" customHeight="1">
      <c r="A4" s="982"/>
      <c r="B4" s="279" t="s">
        <v>128</v>
      </c>
      <c r="C4" s="279" t="s">
        <v>129</v>
      </c>
      <c r="D4" s="279" t="s">
        <v>121</v>
      </c>
      <c r="E4" s="279" t="s">
        <v>128</v>
      </c>
      <c r="F4" s="279" t="s">
        <v>129</v>
      </c>
      <c r="G4" s="279" t="s">
        <v>121</v>
      </c>
      <c r="H4" s="279" t="s">
        <v>128</v>
      </c>
      <c r="I4" s="279" t="s">
        <v>129</v>
      </c>
      <c r="J4" s="279" t="s">
        <v>121</v>
      </c>
      <c r="K4" s="279" t="s">
        <v>128</v>
      </c>
      <c r="L4" s="279" t="s">
        <v>129</v>
      </c>
      <c r="M4" s="279" t="s">
        <v>121</v>
      </c>
      <c r="N4" s="278" t="s">
        <v>128</v>
      </c>
      <c r="O4" s="279" t="s">
        <v>129</v>
      </c>
      <c r="P4" s="279" t="s">
        <v>121</v>
      </c>
      <c r="Q4" s="279" t="s">
        <v>128</v>
      </c>
      <c r="R4" s="279" t="s">
        <v>129</v>
      </c>
      <c r="S4" s="279" t="s">
        <v>121</v>
      </c>
      <c r="T4" s="279" t="s">
        <v>128</v>
      </c>
      <c r="U4" s="279" t="s">
        <v>129</v>
      </c>
      <c r="V4" s="279" t="s">
        <v>121</v>
      </c>
      <c r="W4" s="279" t="s">
        <v>128</v>
      </c>
      <c r="X4" s="279" t="s">
        <v>129</v>
      </c>
      <c r="Y4" s="262" t="s">
        <v>121</v>
      </c>
      <c r="Z4" s="278" t="s">
        <v>128</v>
      </c>
      <c r="AA4" s="279" t="s">
        <v>129</v>
      </c>
      <c r="AB4" s="279" t="s">
        <v>121</v>
      </c>
      <c r="AC4" s="279" t="s">
        <v>128</v>
      </c>
      <c r="AD4" s="279" t="s">
        <v>129</v>
      </c>
      <c r="AE4" s="279" t="s">
        <v>121</v>
      </c>
      <c r="AF4" s="279" t="s">
        <v>128</v>
      </c>
      <c r="AG4" s="279" t="s">
        <v>129</v>
      </c>
      <c r="AH4" s="279" t="s">
        <v>121</v>
      </c>
      <c r="AI4" s="279" t="s">
        <v>128</v>
      </c>
      <c r="AJ4" s="279" t="s">
        <v>129</v>
      </c>
      <c r="AK4" s="262" t="s">
        <v>121</v>
      </c>
      <c r="AL4" s="278" t="s">
        <v>128</v>
      </c>
      <c r="AM4" s="279" t="s">
        <v>129</v>
      </c>
      <c r="AN4" s="279" t="s">
        <v>121</v>
      </c>
      <c r="AO4" s="279" t="s">
        <v>128</v>
      </c>
      <c r="AP4" s="279" t="s">
        <v>129</v>
      </c>
      <c r="AQ4" s="279" t="s">
        <v>121</v>
      </c>
      <c r="AR4" s="279" t="s">
        <v>128</v>
      </c>
      <c r="AS4" s="279" t="s">
        <v>129</v>
      </c>
      <c r="AT4" s="279" t="s">
        <v>121</v>
      </c>
      <c r="AU4" s="279" t="s">
        <v>128</v>
      </c>
      <c r="AV4" s="279" t="s">
        <v>129</v>
      </c>
      <c r="AW4" s="262" t="s">
        <v>121</v>
      </c>
      <c r="AX4" s="278" t="s">
        <v>128</v>
      </c>
      <c r="AY4" s="279" t="s">
        <v>129</v>
      </c>
      <c r="AZ4" s="279" t="s">
        <v>121</v>
      </c>
      <c r="BA4" s="279" t="s">
        <v>128</v>
      </c>
      <c r="BB4" s="279" t="s">
        <v>129</v>
      </c>
      <c r="BC4" s="279" t="s">
        <v>121</v>
      </c>
      <c r="BD4" s="279" t="s">
        <v>128</v>
      </c>
      <c r="BE4" s="279" t="s">
        <v>129</v>
      </c>
      <c r="BF4" s="279" t="s">
        <v>121</v>
      </c>
      <c r="BG4" s="279" t="s">
        <v>128</v>
      </c>
      <c r="BH4" s="279" t="s">
        <v>129</v>
      </c>
      <c r="BI4" s="262" t="s">
        <v>121</v>
      </c>
      <c r="BJ4" s="278" t="s">
        <v>128</v>
      </c>
      <c r="BK4" s="279" t="s">
        <v>129</v>
      </c>
      <c r="BL4" s="279" t="s">
        <v>121</v>
      </c>
      <c r="BM4" s="279" t="s">
        <v>128</v>
      </c>
      <c r="BN4" s="279" t="s">
        <v>129</v>
      </c>
      <c r="BO4" s="279" t="s">
        <v>121</v>
      </c>
      <c r="BP4" s="279" t="s">
        <v>128</v>
      </c>
      <c r="BQ4" s="279" t="s">
        <v>129</v>
      </c>
      <c r="BR4" s="279" t="s">
        <v>121</v>
      </c>
      <c r="BS4" s="279" t="s">
        <v>128</v>
      </c>
      <c r="BT4" s="279" t="s">
        <v>129</v>
      </c>
      <c r="BU4" s="262" t="s">
        <v>121</v>
      </c>
    </row>
    <row r="5" spans="1:73" s="102" customFormat="1">
      <c r="A5" s="280">
        <v>1</v>
      </c>
      <c r="B5" s="279">
        <v>2</v>
      </c>
      <c r="C5" s="279">
        <f>B5+1</f>
        <v>3</v>
      </c>
      <c r="D5" s="279">
        <f t="shared" ref="D5:BO5" si="0">C5+1</f>
        <v>4</v>
      </c>
      <c r="E5" s="279">
        <f t="shared" si="0"/>
        <v>5</v>
      </c>
      <c r="F5" s="279">
        <f t="shared" si="0"/>
        <v>6</v>
      </c>
      <c r="G5" s="279">
        <f t="shared" si="0"/>
        <v>7</v>
      </c>
      <c r="H5" s="279">
        <f t="shared" si="0"/>
        <v>8</v>
      </c>
      <c r="I5" s="279">
        <f t="shared" si="0"/>
        <v>9</v>
      </c>
      <c r="J5" s="279">
        <f t="shared" si="0"/>
        <v>10</v>
      </c>
      <c r="K5" s="279">
        <f t="shared" si="0"/>
        <v>11</v>
      </c>
      <c r="L5" s="279">
        <f t="shared" si="0"/>
        <v>12</v>
      </c>
      <c r="M5" s="279">
        <f t="shared" si="0"/>
        <v>13</v>
      </c>
      <c r="N5" s="279">
        <f t="shared" si="0"/>
        <v>14</v>
      </c>
      <c r="O5" s="279">
        <f t="shared" si="0"/>
        <v>15</v>
      </c>
      <c r="P5" s="279">
        <f t="shared" si="0"/>
        <v>16</v>
      </c>
      <c r="Q5" s="279">
        <f t="shared" si="0"/>
        <v>17</v>
      </c>
      <c r="R5" s="279">
        <f t="shared" si="0"/>
        <v>18</v>
      </c>
      <c r="S5" s="279">
        <f t="shared" si="0"/>
        <v>19</v>
      </c>
      <c r="T5" s="279">
        <f t="shared" si="0"/>
        <v>20</v>
      </c>
      <c r="U5" s="279">
        <f t="shared" si="0"/>
        <v>21</v>
      </c>
      <c r="V5" s="279">
        <f t="shared" si="0"/>
        <v>22</v>
      </c>
      <c r="W5" s="279">
        <f t="shared" si="0"/>
        <v>23</v>
      </c>
      <c r="X5" s="279">
        <f t="shared" si="0"/>
        <v>24</v>
      </c>
      <c r="Y5" s="279">
        <f t="shared" si="0"/>
        <v>25</v>
      </c>
      <c r="Z5" s="279">
        <f t="shared" si="0"/>
        <v>26</v>
      </c>
      <c r="AA5" s="279">
        <f t="shared" si="0"/>
        <v>27</v>
      </c>
      <c r="AB5" s="279">
        <f t="shared" si="0"/>
        <v>28</v>
      </c>
      <c r="AC5" s="279">
        <f t="shared" si="0"/>
        <v>29</v>
      </c>
      <c r="AD5" s="279">
        <f t="shared" si="0"/>
        <v>30</v>
      </c>
      <c r="AE5" s="279">
        <f t="shared" si="0"/>
        <v>31</v>
      </c>
      <c r="AF5" s="279">
        <f t="shared" si="0"/>
        <v>32</v>
      </c>
      <c r="AG5" s="279">
        <f t="shared" si="0"/>
        <v>33</v>
      </c>
      <c r="AH5" s="279">
        <f t="shared" si="0"/>
        <v>34</v>
      </c>
      <c r="AI5" s="279">
        <f t="shared" si="0"/>
        <v>35</v>
      </c>
      <c r="AJ5" s="279">
        <f t="shared" si="0"/>
        <v>36</v>
      </c>
      <c r="AK5" s="279">
        <f t="shared" si="0"/>
        <v>37</v>
      </c>
      <c r="AL5" s="279">
        <f t="shared" si="0"/>
        <v>38</v>
      </c>
      <c r="AM5" s="279">
        <f t="shared" si="0"/>
        <v>39</v>
      </c>
      <c r="AN5" s="279">
        <f t="shared" si="0"/>
        <v>40</v>
      </c>
      <c r="AO5" s="279">
        <f t="shared" si="0"/>
        <v>41</v>
      </c>
      <c r="AP5" s="279">
        <f t="shared" si="0"/>
        <v>42</v>
      </c>
      <c r="AQ5" s="279">
        <f t="shared" si="0"/>
        <v>43</v>
      </c>
      <c r="AR5" s="279">
        <f t="shared" si="0"/>
        <v>44</v>
      </c>
      <c r="AS5" s="279">
        <f t="shared" si="0"/>
        <v>45</v>
      </c>
      <c r="AT5" s="279">
        <f t="shared" si="0"/>
        <v>46</v>
      </c>
      <c r="AU5" s="279">
        <f t="shared" si="0"/>
        <v>47</v>
      </c>
      <c r="AV5" s="279">
        <f t="shared" si="0"/>
        <v>48</v>
      </c>
      <c r="AW5" s="279">
        <f t="shared" si="0"/>
        <v>49</v>
      </c>
      <c r="AX5" s="279">
        <f t="shared" si="0"/>
        <v>50</v>
      </c>
      <c r="AY5" s="279">
        <f t="shared" si="0"/>
        <v>51</v>
      </c>
      <c r="AZ5" s="279">
        <f t="shared" si="0"/>
        <v>52</v>
      </c>
      <c r="BA5" s="279">
        <f t="shared" si="0"/>
        <v>53</v>
      </c>
      <c r="BB5" s="279">
        <f t="shared" si="0"/>
        <v>54</v>
      </c>
      <c r="BC5" s="279">
        <f t="shared" si="0"/>
        <v>55</v>
      </c>
      <c r="BD5" s="279">
        <f t="shared" si="0"/>
        <v>56</v>
      </c>
      <c r="BE5" s="279">
        <f t="shared" si="0"/>
        <v>57</v>
      </c>
      <c r="BF5" s="279">
        <f t="shared" si="0"/>
        <v>58</v>
      </c>
      <c r="BG5" s="279">
        <f t="shared" si="0"/>
        <v>59</v>
      </c>
      <c r="BH5" s="279">
        <f t="shared" si="0"/>
        <v>60</v>
      </c>
      <c r="BI5" s="279">
        <f t="shared" si="0"/>
        <v>61</v>
      </c>
      <c r="BJ5" s="279">
        <f t="shared" si="0"/>
        <v>62</v>
      </c>
      <c r="BK5" s="279">
        <f t="shared" si="0"/>
        <v>63</v>
      </c>
      <c r="BL5" s="279">
        <f t="shared" si="0"/>
        <v>64</v>
      </c>
      <c r="BM5" s="279">
        <f t="shared" si="0"/>
        <v>65</v>
      </c>
      <c r="BN5" s="279">
        <f t="shared" si="0"/>
        <v>66</v>
      </c>
      <c r="BO5" s="279">
        <f t="shared" si="0"/>
        <v>67</v>
      </c>
      <c r="BP5" s="279">
        <f t="shared" ref="BP5:BU5" si="1">BO5+1</f>
        <v>68</v>
      </c>
      <c r="BQ5" s="279">
        <f t="shared" si="1"/>
        <v>69</v>
      </c>
      <c r="BR5" s="279">
        <f t="shared" si="1"/>
        <v>70</v>
      </c>
      <c r="BS5" s="279">
        <f t="shared" si="1"/>
        <v>71</v>
      </c>
      <c r="BT5" s="279">
        <f t="shared" si="1"/>
        <v>72</v>
      </c>
      <c r="BU5" s="262">
        <f t="shared" si="1"/>
        <v>73</v>
      </c>
    </row>
    <row r="6" spans="1:73" ht="15.75" customHeight="1">
      <c r="A6" s="281" t="s">
        <v>130</v>
      </c>
      <c r="B6" s="276">
        <v>562.86651029999996</v>
      </c>
      <c r="C6" s="276">
        <v>2787.1098487050212</v>
      </c>
      <c r="D6" s="276">
        <f>B6+C6</f>
        <v>3349.9763590050211</v>
      </c>
      <c r="E6" s="276">
        <v>538.37594220000005</v>
      </c>
      <c r="F6" s="276">
        <v>3367.1582969018245</v>
      </c>
      <c r="G6" s="276">
        <f>E6+F6</f>
        <v>3905.5342391018248</v>
      </c>
      <c r="H6" s="276">
        <v>528.51847434999991</v>
      </c>
      <c r="I6" s="276">
        <v>3025.8132705898252</v>
      </c>
      <c r="J6" s="276">
        <f>H6+I6</f>
        <v>3554.3317449398251</v>
      </c>
      <c r="K6" s="276">
        <v>533</v>
      </c>
      <c r="L6" s="276">
        <v>3016</v>
      </c>
      <c r="M6" s="276">
        <v>3319</v>
      </c>
      <c r="N6" s="282">
        <v>564</v>
      </c>
      <c r="O6" s="276">
        <v>3436</v>
      </c>
      <c r="P6" s="276">
        <v>3878</v>
      </c>
      <c r="Q6" s="276">
        <v>554</v>
      </c>
      <c r="R6" s="276">
        <v>3475</v>
      </c>
      <c r="S6" s="276">
        <v>3961</v>
      </c>
      <c r="T6" s="276">
        <v>547</v>
      </c>
      <c r="U6" s="276">
        <v>3168</v>
      </c>
      <c r="V6" s="276">
        <v>3647</v>
      </c>
      <c r="W6" s="276">
        <v>578</v>
      </c>
      <c r="X6" s="276">
        <v>3813</v>
      </c>
      <c r="Y6" s="277">
        <v>4322</v>
      </c>
      <c r="Z6" s="282">
        <v>597</v>
      </c>
      <c r="AA6" s="276">
        <v>3863</v>
      </c>
      <c r="AB6" s="276">
        <v>4385</v>
      </c>
      <c r="AC6" s="276">
        <v>611</v>
      </c>
      <c r="AD6" s="276">
        <v>3947</v>
      </c>
      <c r="AE6" s="276">
        <v>4467</v>
      </c>
      <c r="AF6" s="276">
        <v>723.9111550609997</v>
      </c>
      <c r="AG6" s="276">
        <v>3799.4123594879975</v>
      </c>
      <c r="AH6" s="276">
        <v>4403.5888743676733</v>
      </c>
      <c r="AI6" s="276">
        <v>769.87484833099984</v>
      </c>
      <c r="AJ6" s="276">
        <v>3786.8334472879988</v>
      </c>
      <c r="AK6" s="277">
        <v>4480.9681315484322</v>
      </c>
      <c r="AL6" s="282">
        <v>744.08600000000001</v>
      </c>
      <c r="AM6" s="276">
        <v>3908.8029999999999</v>
      </c>
      <c r="AN6" s="276">
        <v>4652.8890000000001</v>
      </c>
      <c r="AO6" s="276">
        <v>787.48104661099978</v>
      </c>
      <c r="AP6" s="276">
        <v>4035.5040553879999</v>
      </c>
      <c r="AQ6" s="276">
        <v>4761.4051019990002</v>
      </c>
      <c r="AR6" s="276">
        <v>846.34112599999992</v>
      </c>
      <c r="AS6" s="276">
        <v>4191.9530817000004</v>
      </c>
      <c r="AT6" s="276">
        <v>4971.3742077000006</v>
      </c>
      <c r="AU6" s="276">
        <v>954.20732101099986</v>
      </c>
      <c r="AV6" s="276">
        <v>4498.7869268880013</v>
      </c>
      <c r="AW6" s="277">
        <v>5325.4842478990013</v>
      </c>
      <c r="AX6" s="282">
        <v>974</v>
      </c>
      <c r="AY6" s="276">
        <v>4529</v>
      </c>
      <c r="AZ6" s="276">
        <v>5380</v>
      </c>
      <c r="BA6" s="276">
        <v>1006.1436104110001</v>
      </c>
      <c r="BB6" s="276">
        <v>4340.7701759039992</v>
      </c>
      <c r="BC6" s="276">
        <v>5214.0136500149993</v>
      </c>
      <c r="BD6" s="276">
        <v>1071.8036907639998</v>
      </c>
      <c r="BE6" s="276">
        <v>4433.2051083039996</v>
      </c>
      <c r="BF6" s="276">
        <v>5359.8686627679999</v>
      </c>
      <c r="BG6" s="276">
        <v>1365.8811785900002</v>
      </c>
      <c r="BH6" s="276">
        <v>4530.3629708758745</v>
      </c>
      <c r="BI6" s="277">
        <v>5760.6940131658748</v>
      </c>
      <c r="BJ6" s="282">
        <v>1334.7498414230001</v>
      </c>
      <c r="BK6" s="276">
        <v>4964.6762579967808</v>
      </c>
      <c r="BL6" s="276">
        <v>6422.1459631197813</v>
      </c>
      <c r="BM6" s="276">
        <v>1599.3503084880001</v>
      </c>
      <c r="BN6" s="276">
        <v>4207.2553304228759</v>
      </c>
      <c r="BO6" s="276">
        <v>5602.4555026108765</v>
      </c>
      <c r="BP6" s="276">
        <v>1806.4459756130002</v>
      </c>
      <c r="BQ6" s="276">
        <v>4875.1560905228744</v>
      </c>
      <c r="BR6" s="276">
        <v>6441.051929835874</v>
      </c>
      <c r="BS6" s="276">
        <v>1838.8313489939987</v>
      </c>
      <c r="BT6" s="276">
        <v>4850.1838958369526</v>
      </c>
      <c r="BU6" s="277">
        <v>6412.2751085309501</v>
      </c>
    </row>
    <row r="7" spans="1:73">
      <c r="A7" s="265" t="s">
        <v>131</v>
      </c>
      <c r="B7" s="263">
        <v>777.44</v>
      </c>
      <c r="C7" s="263">
        <v>6199.0839999999998</v>
      </c>
      <c r="D7" s="263">
        <f t="shared" ref="D7:D14" si="2">B7+C7</f>
        <v>6976.5239999999994</v>
      </c>
      <c r="E7" s="263">
        <v>857.53000000000009</v>
      </c>
      <c r="F7" s="263">
        <v>6321.4139944675426</v>
      </c>
      <c r="G7" s="263">
        <f t="shared" ref="G7:G14" si="3">E7+F7</f>
        <v>7178.9439944675423</v>
      </c>
      <c r="H7" s="263">
        <v>856.32100000000003</v>
      </c>
      <c r="I7" s="263">
        <v>7465.951994467543</v>
      </c>
      <c r="J7" s="263">
        <f t="shared" ref="J7:J14" si="4">H7+I7</f>
        <v>8322.272994467543</v>
      </c>
      <c r="K7" s="263">
        <v>858</v>
      </c>
      <c r="L7" s="263">
        <v>7145</v>
      </c>
      <c r="M7" s="263">
        <v>7469</v>
      </c>
      <c r="N7" s="266">
        <v>1092</v>
      </c>
      <c r="O7" s="263">
        <v>7221</v>
      </c>
      <c r="P7" s="263">
        <v>7865</v>
      </c>
      <c r="Q7" s="263">
        <v>1092</v>
      </c>
      <c r="R7" s="263">
        <v>7234</v>
      </c>
      <c r="S7" s="263">
        <v>7878</v>
      </c>
      <c r="T7" s="263">
        <v>1092</v>
      </c>
      <c r="U7" s="263">
        <v>6763</v>
      </c>
      <c r="V7" s="263">
        <v>7408</v>
      </c>
      <c r="W7" s="263">
        <v>1185</v>
      </c>
      <c r="X7" s="263">
        <v>6778</v>
      </c>
      <c r="Y7" s="264">
        <v>7516</v>
      </c>
      <c r="Z7" s="266">
        <v>1183</v>
      </c>
      <c r="AA7" s="263">
        <v>6786</v>
      </c>
      <c r="AB7" s="263">
        <v>7522</v>
      </c>
      <c r="AC7" s="263">
        <v>1187</v>
      </c>
      <c r="AD7" s="263">
        <v>6786</v>
      </c>
      <c r="AE7" s="263">
        <v>7525</v>
      </c>
      <c r="AF7" s="263">
        <v>1180.6110000000001</v>
      </c>
      <c r="AG7" s="263">
        <v>6338.17</v>
      </c>
      <c r="AH7" s="263">
        <v>7104.7395495324572</v>
      </c>
      <c r="AI7" s="263">
        <v>1182.3010000000002</v>
      </c>
      <c r="AJ7" s="263">
        <v>6351.58</v>
      </c>
      <c r="AK7" s="264">
        <v>7086.2515495324578</v>
      </c>
      <c r="AL7" s="266">
        <v>930.48099999999999</v>
      </c>
      <c r="AM7" s="263">
        <v>5587.3289999999997</v>
      </c>
      <c r="AN7" s="263">
        <v>6517.81</v>
      </c>
      <c r="AO7" s="263">
        <v>931.64099999999996</v>
      </c>
      <c r="AP7" s="263">
        <v>5580.4594504675433</v>
      </c>
      <c r="AQ7" s="263">
        <v>6097.9710000000005</v>
      </c>
      <c r="AR7" s="263">
        <v>892.67599070000006</v>
      </c>
      <c r="AS7" s="263">
        <v>6699.5104504675428</v>
      </c>
      <c r="AT7" s="263">
        <v>7177.9849907000007</v>
      </c>
      <c r="AU7" s="263">
        <v>1468.2279906000003</v>
      </c>
      <c r="AV7" s="263">
        <v>7012.600518067542</v>
      </c>
      <c r="AW7" s="264">
        <v>7798.0070581999998</v>
      </c>
      <c r="AX7" s="266">
        <v>1255</v>
      </c>
      <c r="AY7" s="263">
        <v>7070</v>
      </c>
      <c r="AZ7" s="263">
        <v>7642</v>
      </c>
      <c r="BA7" s="263">
        <v>1312.5079906000001</v>
      </c>
      <c r="BB7" s="263">
        <v>6975.7005180675424</v>
      </c>
      <c r="BC7" s="263">
        <v>7605.3870582000009</v>
      </c>
      <c r="BD7" s="263">
        <v>1299.494134</v>
      </c>
      <c r="BE7" s="263">
        <v>6479.6465180675423</v>
      </c>
      <c r="BF7" s="263">
        <v>7096.3732016000004</v>
      </c>
      <c r="BG7" s="263">
        <v>1299.4294001000001</v>
      </c>
      <c r="BH7" s="263">
        <v>6404.8909033675427</v>
      </c>
      <c r="BI7" s="264">
        <v>7021.5588529999995</v>
      </c>
      <c r="BJ7" s="266">
        <v>1350.6004002000002</v>
      </c>
      <c r="BK7" s="263">
        <v>6403.9051568475425</v>
      </c>
      <c r="BL7" s="263">
        <v>7071.8161065799995</v>
      </c>
      <c r="BM7" s="263">
        <v>1288.7104002000001</v>
      </c>
      <c r="BN7" s="263">
        <v>6443.9555944055428</v>
      </c>
      <c r="BO7" s="263">
        <v>7016.3165441379997</v>
      </c>
      <c r="BP7" s="263">
        <v>1332.6994001999999</v>
      </c>
      <c r="BQ7" s="263">
        <v>6402.2955944055429</v>
      </c>
      <c r="BR7" s="263">
        <v>7052.3055441380002</v>
      </c>
      <c r="BS7" s="263">
        <v>1349.6846947000001</v>
      </c>
      <c r="BT7" s="263">
        <v>6667.3275944055422</v>
      </c>
      <c r="BU7" s="264">
        <v>7300.7028386379998</v>
      </c>
    </row>
    <row r="8" spans="1:73">
      <c r="A8" s="265" t="s">
        <v>132</v>
      </c>
      <c r="B8" s="263">
        <v>568.1675906879999</v>
      </c>
      <c r="C8" s="263">
        <v>1089.4192</v>
      </c>
      <c r="D8" s="263">
        <f t="shared" si="2"/>
        <v>1657.5867906879998</v>
      </c>
      <c r="E8" s="263">
        <v>507.46759068799986</v>
      </c>
      <c r="F8" s="263">
        <v>1085.0491999999999</v>
      </c>
      <c r="G8" s="263">
        <f t="shared" si="3"/>
        <v>1592.5167906879997</v>
      </c>
      <c r="H8" s="263">
        <v>537.9735007873121</v>
      </c>
      <c r="I8" s="263">
        <v>1050.049199999999</v>
      </c>
      <c r="J8" s="263">
        <f t="shared" si="4"/>
        <v>1588.0227007873111</v>
      </c>
      <c r="K8" s="263">
        <v>460</v>
      </c>
      <c r="L8" s="263">
        <v>985</v>
      </c>
      <c r="M8" s="263">
        <v>1325</v>
      </c>
      <c r="N8" s="266">
        <v>457</v>
      </c>
      <c r="O8" s="263">
        <v>976</v>
      </c>
      <c r="P8" s="263">
        <v>1313</v>
      </c>
      <c r="Q8" s="263">
        <v>464</v>
      </c>
      <c r="R8" s="263">
        <v>971</v>
      </c>
      <c r="S8" s="263">
        <v>1316</v>
      </c>
      <c r="T8" s="263">
        <v>446</v>
      </c>
      <c r="U8" s="263">
        <v>775</v>
      </c>
      <c r="V8" s="263">
        <v>1109</v>
      </c>
      <c r="W8" s="263">
        <v>469</v>
      </c>
      <c r="X8" s="263">
        <v>775</v>
      </c>
      <c r="Y8" s="264">
        <v>1132</v>
      </c>
      <c r="Z8" s="266">
        <v>543</v>
      </c>
      <c r="AA8" s="263">
        <v>774</v>
      </c>
      <c r="AB8" s="263">
        <v>1206</v>
      </c>
      <c r="AC8" s="263">
        <v>519</v>
      </c>
      <c r="AD8" s="263">
        <v>774</v>
      </c>
      <c r="AE8" s="263">
        <v>1182</v>
      </c>
      <c r="AF8" s="263">
        <v>519.41578509931207</v>
      </c>
      <c r="AG8" s="263">
        <v>712.51859999999999</v>
      </c>
      <c r="AH8" s="263">
        <v>1120.8662153256239</v>
      </c>
      <c r="AI8" s="263">
        <v>549.89578509931198</v>
      </c>
      <c r="AJ8" s="263">
        <v>712.51859999999999</v>
      </c>
      <c r="AK8" s="264">
        <v>1151.3462153256237</v>
      </c>
      <c r="AL8" s="266">
        <v>425.54599999999999</v>
      </c>
      <c r="AM8" s="263">
        <v>744.327</v>
      </c>
      <c r="AN8" s="263">
        <v>1169.8720000000001</v>
      </c>
      <c r="AO8" s="263">
        <v>433.50000000000011</v>
      </c>
      <c r="AP8" s="263">
        <v>744.32860000000005</v>
      </c>
      <c r="AQ8" s="263">
        <v>1116.0786000000003</v>
      </c>
      <c r="AR8" s="263">
        <v>421.73000000000008</v>
      </c>
      <c r="AS8" s="263">
        <v>642.60860000000002</v>
      </c>
      <c r="AT8" s="263">
        <v>1004.2986000000001</v>
      </c>
      <c r="AU8" s="263">
        <v>420.23000000000008</v>
      </c>
      <c r="AV8" s="263">
        <v>645.60860000000002</v>
      </c>
      <c r="AW8" s="264">
        <v>1005.7986000000001</v>
      </c>
      <c r="AX8" s="266">
        <v>411</v>
      </c>
      <c r="AY8" s="263">
        <v>688</v>
      </c>
      <c r="AZ8" s="263">
        <v>1039</v>
      </c>
      <c r="BA8" s="263">
        <v>378.24051550000001</v>
      </c>
      <c r="BB8" s="263">
        <v>450.53860000000003</v>
      </c>
      <c r="BC8" s="263">
        <v>768.73911550000003</v>
      </c>
      <c r="BD8" s="263">
        <v>375.56687500000004</v>
      </c>
      <c r="BE8" s="263">
        <v>462.53860000000003</v>
      </c>
      <c r="BF8" s="263">
        <v>778.06547500000011</v>
      </c>
      <c r="BG8" s="263">
        <v>379.16687500000006</v>
      </c>
      <c r="BH8" s="263">
        <v>462.54</v>
      </c>
      <c r="BI8" s="264">
        <v>781.66687500000012</v>
      </c>
      <c r="BJ8" s="266">
        <v>386.66687500000006</v>
      </c>
      <c r="BK8" s="263">
        <v>470.54</v>
      </c>
      <c r="BL8" s="263">
        <v>797.16687500000012</v>
      </c>
      <c r="BM8" s="263">
        <v>381.91687500000006</v>
      </c>
      <c r="BN8" s="263">
        <v>393.22669999999999</v>
      </c>
      <c r="BO8" s="263">
        <v>715.10357500000009</v>
      </c>
      <c r="BP8" s="263">
        <v>381.91687500000006</v>
      </c>
      <c r="BQ8" s="263">
        <v>423.87</v>
      </c>
      <c r="BR8" s="263">
        <v>745.74687500000005</v>
      </c>
      <c r="BS8" s="263">
        <v>476.11687499999903</v>
      </c>
      <c r="BT8" s="263">
        <v>326.87200000000001</v>
      </c>
      <c r="BU8" s="264">
        <v>742.94887499999902</v>
      </c>
    </row>
    <row r="9" spans="1:73">
      <c r="A9" s="265" t="s">
        <v>133</v>
      </c>
      <c r="B9" s="263">
        <v>227.56693270000002</v>
      </c>
      <c r="C9" s="263">
        <v>188.04004220000002</v>
      </c>
      <c r="D9" s="263">
        <f t="shared" si="2"/>
        <v>415.60697490000007</v>
      </c>
      <c r="E9" s="263">
        <v>211.87000000000003</v>
      </c>
      <c r="F9" s="263">
        <v>198.13</v>
      </c>
      <c r="G9" s="263">
        <f t="shared" si="3"/>
        <v>410</v>
      </c>
      <c r="H9" s="263">
        <v>211.76000000000002</v>
      </c>
      <c r="I9" s="263">
        <v>146.02000000000001</v>
      </c>
      <c r="J9" s="263">
        <f t="shared" si="4"/>
        <v>357.78000000000003</v>
      </c>
      <c r="K9" s="263">
        <v>187</v>
      </c>
      <c r="L9" s="263">
        <v>140</v>
      </c>
      <c r="M9" s="263">
        <v>289</v>
      </c>
      <c r="N9" s="266">
        <v>186</v>
      </c>
      <c r="O9" s="263">
        <v>139</v>
      </c>
      <c r="P9" s="263">
        <v>288</v>
      </c>
      <c r="Q9" s="263">
        <v>167</v>
      </c>
      <c r="R9" s="263">
        <v>141</v>
      </c>
      <c r="S9" s="263">
        <v>272</v>
      </c>
      <c r="T9" s="263">
        <v>185</v>
      </c>
      <c r="U9" s="263">
        <v>134</v>
      </c>
      <c r="V9" s="263">
        <v>282</v>
      </c>
      <c r="W9" s="263">
        <v>188</v>
      </c>
      <c r="X9" s="263">
        <v>140</v>
      </c>
      <c r="Y9" s="264">
        <v>283</v>
      </c>
      <c r="Z9" s="266">
        <v>188</v>
      </c>
      <c r="AA9" s="263">
        <v>140</v>
      </c>
      <c r="AB9" s="263">
        <v>290</v>
      </c>
      <c r="AC9" s="263">
        <v>170</v>
      </c>
      <c r="AD9" s="263">
        <v>140</v>
      </c>
      <c r="AE9" s="263">
        <v>272</v>
      </c>
      <c r="AF9" s="263">
        <v>208.49</v>
      </c>
      <c r="AG9" s="263">
        <v>102.19015</v>
      </c>
      <c r="AH9" s="263">
        <v>273.21015</v>
      </c>
      <c r="AI9" s="263">
        <v>215.92000000000002</v>
      </c>
      <c r="AJ9" s="263">
        <v>99.899999999999991</v>
      </c>
      <c r="AK9" s="264">
        <v>278.35000000000002</v>
      </c>
      <c r="AL9" s="266">
        <v>209.96</v>
      </c>
      <c r="AM9" s="263">
        <v>106.6</v>
      </c>
      <c r="AN9" s="263">
        <v>316.56</v>
      </c>
      <c r="AO9" s="263">
        <v>220.89999999999998</v>
      </c>
      <c r="AP9" s="263">
        <v>106.60014999999999</v>
      </c>
      <c r="AQ9" s="263">
        <v>325.04014999999998</v>
      </c>
      <c r="AR9" s="263">
        <v>220.89999999999998</v>
      </c>
      <c r="AS9" s="263">
        <v>141.61015</v>
      </c>
      <c r="AT9" s="263">
        <v>325.04014999999993</v>
      </c>
      <c r="AU9" s="263">
        <v>221.89999999999998</v>
      </c>
      <c r="AV9" s="263">
        <v>141.61015</v>
      </c>
      <c r="AW9" s="264">
        <v>326.04014999999993</v>
      </c>
      <c r="AX9" s="266">
        <v>223</v>
      </c>
      <c r="AY9" s="263">
        <v>142</v>
      </c>
      <c r="AZ9" s="263">
        <v>327</v>
      </c>
      <c r="BA9" s="263">
        <v>223.02999999999997</v>
      </c>
      <c r="BB9" s="263">
        <v>141.61015</v>
      </c>
      <c r="BC9" s="263">
        <v>327.17014999999992</v>
      </c>
      <c r="BD9" s="263">
        <v>222.5499999999999</v>
      </c>
      <c r="BE9" s="263">
        <v>141.49015</v>
      </c>
      <c r="BF9" s="263">
        <v>326.6901499999999</v>
      </c>
      <c r="BG9" s="263">
        <v>220.54999999999998</v>
      </c>
      <c r="BH9" s="263">
        <v>140.29014999999993</v>
      </c>
      <c r="BI9" s="264">
        <v>324.69014999999996</v>
      </c>
      <c r="BJ9" s="266">
        <v>203.53</v>
      </c>
      <c r="BK9" s="263">
        <v>105.44014999999999</v>
      </c>
      <c r="BL9" s="263">
        <v>307.67014999999998</v>
      </c>
      <c r="BM9" s="263">
        <v>219.50000000000003</v>
      </c>
      <c r="BN9" s="263">
        <v>140.31014999999999</v>
      </c>
      <c r="BO9" s="263">
        <v>326.64015000000001</v>
      </c>
      <c r="BP9" s="263">
        <v>255.22000000000003</v>
      </c>
      <c r="BQ9" s="263">
        <v>108.44014999999999</v>
      </c>
      <c r="BR9" s="263">
        <v>362.36015000000003</v>
      </c>
      <c r="BS9" s="263">
        <v>241.21999999999997</v>
      </c>
      <c r="BT9" s="263">
        <v>140.31015000000002</v>
      </c>
      <c r="BU9" s="264">
        <v>348.36014999999998</v>
      </c>
    </row>
    <row r="10" spans="1:73">
      <c r="A10" s="265" t="s">
        <v>134</v>
      </c>
      <c r="B10" s="263">
        <v>584.11101540000004</v>
      </c>
      <c r="C10" s="263">
        <v>762.64499999999998</v>
      </c>
      <c r="D10" s="263">
        <f t="shared" si="2"/>
        <v>1346.7560154</v>
      </c>
      <c r="E10" s="263">
        <v>816.7299999999999</v>
      </c>
      <c r="F10" s="263">
        <v>788.26628084763945</v>
      </c>
      <c r="G10" s="263">
        <f t="shared" si="3"/>
        <v>1604.9962808476394</v>
      </c>
      <c r="H10" s="263">
        <v>847.21588469999995</v>
      </c>
      <c r="I10" s="263">
        <v>801.31628084763747</v>
      </c>
      <c r="J10" s="263">
        <f t="shared" si="4"/>
        <v>1648.5321655476373</v>
      </c>
      <c r="K10" s="263">
        <v>802</v>
      </c>
      <c r="L10" s="263">
        <v>701</v>
      </c>
      <c r="M10" s="263">
        <v>1006</v>
      </c>
      <c r="N10" s="266">
        <v>903</v>
      </c>
      <c r="O10" s="263">
        <v>705</v>
      </c>
      <c r="P10" s="263">
        <v>1101</v>
      </c>
      <c r="Q10" s="263">
        <v>924</v>
      </c>
      <c r="R10" s="263">
        <v>718</v>
      </c>
      <c r="S10" s="263">
        <v>1119</v>
      </c>
      <c r="T10" s="263">
        <v>881</v>
      </c>
      <c r="U10" s="263">
        <v>677</v>
      </c>
      <c r="V10" s="263">
        <v>1074</v>
      </c>
      <c r="W10" s="263">
        <v>911</v>
      </c>
      <c r="X10" s="263">
        <v>720</v>
      </c>
      <c r="Y10" s="264">
        <v>1124</v>
      </c>
      <c r="Z10" s="266">
        <v>853</v>
      </c>
      <c r="AA10" s="263">
        <v>746</v>
      </c>
      <c r="AB10" s="263">
        <v>1066</v>
      </c>
      <c r="AC10" s="263">
        <v>893</v>
      </c>
      <c r="AD10" s="263">
        <v>762</v>
      </c>
      <c r="AE10" s="263">
        <v>1094</v>
      </c>
      <c r="AF10" s="263">
        <v>913.76212699999974</v>
      </c>
      <c r="AG10" s="263">
        <v>198.61765199999999</v>
      </c>
      <c r="AH10" s="263">
        <v>542.30676491549366</v>
      </c>
      <c r="AI10" s="263">
        <v>1100.7176749999996</v>
      </c>
      <c r="AJ10" s="263">
        <v>208.79500499999997</v>
      </c>
      <c r="AK10" s="264">
        <v>739.45267999999953</v>
      </c>
      <c r="AL10" s="266">
        <v>927.654</v>
      </c>
      <c r="AM10" s="263">
        <v>792.28</v>
      </c>
      <c r="AN10" s="263">
        <v>1719.933</v>
      </c>
      <c r="AO10" s="263">
        <v>858.15800019999972</v>
      </c>
      <c r="AP10" s="263">
        <v>781.24159470900008</v>
      </c>
      <c r="AQ10" s="263">
        <v>1079.9056522000001</v>
      </c>
      <c r="AR10" s="263">
        <v>1004.3919384959988</v>
      </c>
      <c r="AS10" s="263">
        <v>762.86415734900004</v>
      </c>
      <c r="AT10" s="263">
        <v>1197.2795904959989</v>
      </c>
      <c r="AU10" s="263">
        <v>1148.321938496</v>
      </c>
      <c r="AV10" s="263">
        <v>827.38215734900007</v>
      </c>
      <c r="AW10" s="264">
        <v>1405.7295904960001</v>
      </c>
      <c r="AX10" s="266">
        <v>1011</v>
      </c>
      <c r="AY10" s="263">
        <v>830</v>
      </c>
      <c r="AZ10" s="263">
        <v>1271</v>
      </c>
      <c r="BA10" s="263">
        <v>1180.4988927959998</v>
      </c>
      <c r="BB10" s="263">
        <v>1056.6743926490001</v>
      </c>
      <c r="BC10" s="263">
        <v>1667.7085808960001</v>
      </c>
      <c r="BD10" s="263">
        <v>1078.4926807959998</v>
      </c>
      <c r="BE10" s="263">
        <v>1107.4937071090001</v>
      </c>
      <c r="BF10" s="263">
        <v>1615.8390421959998</v>
      </c>
      <c r="BG10" s="263">
        <v>865.65048339599889</v>
      </c>
      <c r="BH10" s="263">
        <v>904.43499770900007</v>
      </c>
      <c r="BI10" s="264">
        <v>1266.8681353959989</v>
      </c>
      <c r="BJ10" s="266">
        <v>930.36732429599977</v>
      </c>
      <c r="BK10" s="263">
        <v>961.25150227695985</v>
      </c>
      <c r="BL10" s="263">
        <v>1415.1049762959997</v>
      </c>
      <c r="BM10" s="263">
        <v>874.24744179599998</v>
      </c>
      <c r="BN10" s="263">
        <v>866.6431887</v>
      </c>
      <c r="BO10" s="263">
        <v>1352.195093796</v>
      </c>
      <c r="BP10" s="263">
        <v>717.48500429599994</v>
      </c>
      <c r="BQ10" s="263">
        <v>849.65387930112593</v>
      </c>
      <c r="BR10" s="263">
        <v>1188.9226512959999</v>
      </c>
      <c r="BS10" s="263">
        <v>812.40015529599987</v>
      </c>
      <c r="BT10" s="263">
        <v>934.399816101125</v>
      </c>
      <c r="BU10" s="264">
        <v>1356.4278072959989</v>
      </c>
    </row>
    <row r="11" spans="1:73">
      <c r="A11" s="265" t="s">
        <v>135</v>
      </c>
      <c r="B11" s="263">
        <v>902.20148874100016</v>
      </c>
      <c r="C11" s="263">
        <v>2156.5283744000003</v>
      </c>
      <c r="D11" s="263">
        <f t="shared" si="2"/>
        <v>3058.7298631410004</v>
      </c>
      <c r="E11" s="263">
        <v>1099.8178214049999</v>
      </c>
      <c r="F11" s="263">
        <v>1964.4218438206008</v>
      </c>
      <c r="G11" s="263">
        <f t="shared" si="3"/>
        <v>3064.2396652256007</v>
      </c>
      <c r="H11" s="263">
        <v>1222.050755126261</v>
      </c>
      <c r="I11" s="263">
        <v>1910.7333694206</v>
      </c>
      <c r="J11" s="263">
        <f t="shared" si="4"/>
        <v>3132.7841245468608</v>
      </c>
      <c r="K11" s="263">
        <v>1215</v>
      </c>
      <c r="L11" s="263">
        <v>2039</v>
      </c>
      <c r="M11" s="263">
        <v>2677</v>
      </c>
      <c r="N11" s="266">
        <v>1168</v>
      </c>
      <c r="O11" s="263">
        <v>1903</v>
      </c>
      <c r="P11" s="263">
        <v>2493</v>
      </c>
      <c r="Q11" s="263">
        <v>1334</v>
      </c>
      <c r="R11" s="263">
        <v>2191</v>
      </c>
      <c r="S11" s="263">
        <v>2837</v>
      </c>
      <c r="T11" s="263">
        <v>1365</v>
      </c>
      <c r="U11" s="263">
        <v>2231</v>
      </c>
      <c r="V11" s="263">
        <v>2892</v>
      </c>
      <c r="W11" s="263">
        <v>1443</v>
      </c>
      <c r="X11" s="263">
        <v>2256</v>
      </c>
      <c r="Y11" s="264">
        <v>2973</v>
      </c>
      <c r="Z11" s="266">
        <v>1991</v>
      </c>
      <c r="AA11" s="263">
        <v>2355</v>
      </c>
      <c r="AB11" s="263">
        <v>3531</v>
      </c>
      <c r="AC11" s="263">
        <v>2054</v>
      </c>
      <c r="AD11" s="263">
        <v>2480</v>
      </c>
      <c r="AE11" s="263">
        <v>3668</v>
      </c>
      <c r="AF11" s="263">
        <v>2072.0616401460002</v>
      </c>
      <c r="AG11" s="263">
        <v>1585.5030415649978</v>
      </c>
      <c r="AH11" s="263">
        <v>2775.5741365339227</v>
      </c>
      <c r="AI11" s="263">
        <v>2137.0071038310002</v>
      </c>
      <c r="AJ11" s="263">
        <v>1595.7686984999989</v>
      </c>
      <c r="AK11" s="264">
        <v>2809.4784994074444</v>
      </c>
      <c r="AL11" s="266">
        <v>2129.61</v>
      </c>
      <c r="AM11" s="263">
        <v>2393.5920000000001</v>
      </c>
      <c r="AN11" s="263">
        <v>4523.2020000000002</v>
      </c>
      <c r="AO11" s="263">
        <v>2187.8620708079993</v>
      </c>
      <c r="AP11" s="263">
        <v>2334.7264114401883</v>
      </c>
      <c r="AQ11" s="263">
        <v>3797.9191980813966</v>
      </c>
      <c r="AR11" s="263">
        <v>2255.6603618140002</v>
      </c>
      <c r="AS11" s="263">
        <v>2108.818236694</v>
      </c>
      <c r="AT11" s="263">
        <v>3379.244489087399</v>
      </c>
      <c r="AU11" s="263">
        <v>2427.9602110139995</v>
      </c>
      <c r="AV11" s="263">
        <v>2352.6524528219998</v>
      </c>
      <c r="AW11" s="264">
        <v>3697.2762982873983</v>
      </c>
      <c r="AX11" s="266">
        <v>2553</v>
      </c>
      <c r="AY11" s="263">
        <v>2513</v>
      </c>
      <c r="AZ11" s="263">
        <v>3867</v>
      </c>
      <c r="BA11" s="263">
        <v>2868.4183284899991</v>
      </c>
      <c r="BB11" s="263">
        <v>2749.0345394287301</v>
      </c>
      <c r="BC11" s="263">
        <v>4146.6334215981296</v>
      </c>
      <c r="BD11" s="263">
        <v>2923.6623767899987</v>
      </c>
      <c r="BE11" s="263">
        <v>2755.2231084287305</v>
      </c>
      <c r="BF11" s="263">
        <v>4205.9746788981283</v>
      </c>
      <c r="BG11" s="263">
        <v>2940.4774285899975</v>
      </c>
      <c r="BH11" s="263">
        <v>2545.3686756775314</v>
      </c>
      <c r="BI11" s="264">
        <v>4057.2152979469283</v>
      </c>
      <c r="BJ11" s="266">
        <v>3008.1654128</v>
      </c>
      <c r="BK11" s="263">
        <v>2608.8501644275307</v>
      </c>
      <c r="BL11" s="263">
        <v>4169.9747709069297</v>
      </c>
      <c r="BM11" s="263">
        <v>3086.9141160999993</v>
      </c>
      <c r="BN11" s="263">
        <v>2738.5017626734402</v>
      </c>
      <c r="BO11" s="263">
        <v>4276.1050724528386</v>
      </c>
      <c r="BP11" s="263">
        <v>4085.3784507000005</v>
      </c>
      <c r="BQ11" s="263">
        <v>2783.8074220365443</v>
      </c>
      <c r="BR11" s="263">
        <v>5280.5033310170711</v>
      </c>
      <c r="BS11" s="263">
        <v>3519.7689974599998</v>
      </c>
      <c r="BT11" s="263">
        <v>2854.1612596138739</v>
      </c>
      <c r="BU11" s="264">
        <v>4663.7392700072423</v>
      </c>
    </row>
    <row r="12" spans="1:73">
      <c r="A12" s="265" t="s">
        <v>136</v>
      </c>
      <c r="B12" s="263">
        <v>874.65611600000011</v>
      </c>
      <c r="C12" s="263">
        <v>1450.96</v>
      </c>
      <c r="D12" s="263">
        <f t="shared" si="2"/>
        <v>2325.6161160000001</v>
      </c>
      <c r="E12" s="263">
        <v>1071.3423</v>
      </c>
      <c r="F12" s="263">
        <v>1503.662</v>
      </c>
      <c r="G12" s="263">
        <f t="shared" si="3"/>
        <v>2575.0043000000001</v>
      </c>
      <c r="H12" s="263">
        <v>1154.7006245</v>
      </c>
      <c r="I12" s="263">
        <v>1427.7729999999999</v>
      </c>
      <c r="J12" s="263">
        <f t="shared" si="4"/>
        <v>2582.4736244999999</v>
      </c>
      <c r="K12" s="263">
        <v>783</v>
      </c>
      <c r="L12" s="263">
        <v>886</v>
      </c>
      <c r="M12" s="263">
        <v>1355</v>
      </c>
      <c r="N12" s="266">
        <v>947</v>
      </c>
      <c r="O12" s="263">
        <v>1102</v>
      </c>
      <c r="P12" s="263">
        <v>1735</v>
      </c>
      <c r="Q12" s="263">
        <v>1030</v>
      </c>
      <c r="R12" s="263">
        <v>1202</v>
      </c>
      <c r="S12" s="263">
        <v>1919</v>
      </c>
      <c r="T12" s="263">
        <v>1097</v>
      </c>
      <c r="U12" s="263">
        <v>1201</v>
      </c>
      <c r="V12" s="263">
        <v>1986</v>
      </c>
      <c r="W12" s="263">
        <v>1110</v>
      </c>
      <c r="X12" s="263">
        <v>1217</v>
      </c>
      <c r="Y12" s="264">
        <v>2014</v>
      </c>
      <c r="Z12" s="266">
        <v>1129</v>
      </c>
      <c r="AA12" s="263">
        <v>1193</v>
      </c>
      <c r="AB12" s="263">
        <v>2004</v>
      </c>
      <c r="AC12" s="263">
        <v>1126</v>
      </c>
      <c r="AD12" s="263">
        <v>1196</v>
      </c>
      <c r="AE12" s="263">
        <v>2001</v>
      </c>
      <c r="AF12" s="263">
        <v>1206.6999349999999</v>
      </c>
      <c r="AG12" s="263">
        <v>1203.0266900000001</v>
      </c>
      <c r="AH12" s="263">
        <v>2084.6059300916972</v>
      </c>
      <c r="AI12" s="263">
        <v>1223.7799349999998</v>
      </c>
      <c r="AJ12" s="263">
        <v>1210.63069</v>
      </c>
      <c r="AK12" s="264">
        <v>2106.5342869718306</v>
      </c>
      <c r="AL12" s="266">
        <v>1216.9639999999999</v>
      </c>
      <c r="AM12" s="263">
        <v>1505.91</v>
      </c>
      <c r="AN12" s="263">
        <v>2722.8739999999998</v>
      </c>
      <c r="AO12" s="263">
        <v>1266.9659585999996</v>
      </c>
      <c r="AP12" s="263">
        <v>1487.30969</v>
      </c>
      <c r="AQ12" s="263">
        <v>2476.5496485999997</v>
      </c>
      <c r="AR12" s="263">
        <v>1204.2489585999997</v>
      </c>
      <c r="AS12" s="263">
        <v>1498.0874899999999</v>
      </c>
      <c r="AT12" s="263">
        <v>2386.4766485999994</v>
      </c>
      <c r="AU12" s="263">
        <v>1251.6389586</v>
      </c>
      <c r="AV12" s="263">
        <v>1443.5288167605629</v>
      </c>
      <c r="AW12" s="264">
        <v>2377.4606485999998</v>
      </c>
      <c r="AX12" s="266">
        <v>1273</v>
      </c>
      <c r="AY12" s="263">
        <v>1319</v>
      </c>
      <c r="AZ12" s="263">
        <v>2274</v>
      </c>
      <c r="BA12" s="263">
        <v>1217.9753349999999</v>
      </c>
      <c r="BB12" s="263">
        <v>1318.7376899999999</v>
      </c>
      <c r="BC12" s="263">
        <v>2219.0070249999999</v>
      </c>
      <c r="BD12" s="263">
        <v>1241.36508007</v>
      </c>
      <c r="BE12" s="263">
        <v>1319.11769</v>
      </c>
      <c r="BF12" s="263">
        <v>2242.7767700699997</v>
      </c>
      <c r="BG12" s="263">
        <v>1303.85508007</v>
      </c>
      <c r="BH12" s="263">
        <v>1323.61769</v>
      </c>
      <c r="BI12" s="264">
        <v>2309.7667700699999</v>
      </c>
      <c r="BJ12" s="266">
        <v>1287.1720800699991</v>
      </c>
      <c r="BK12" s="263">
        <v>1297.582643268106</v>
      </c>
      <c r="BL12" s="263">
        <v>2286.278723338105</v>
      </c>
      <c r="BM12" s="263">
        <v>1213.8089450699999</v>
      </c>
      <c r="BN12" s="263">
        <v>1307.24269</v>
      </c>
      <c r="BO12" s="263">
        <v>2202.97563507</v>
      </c>
      <c r="BP12" s="263">
        <v>1265.3078300699999</v>
      </c>
      <c r="BQ12" s="263">
        <v>878.10816353453504</v>
      </c>
      <c r="BR12" s="263">
        <v>1844.5548300699998</v>
      </c>
      <c r="BS12" s="263">
        <v>1065.1636950700001</v>
      </c>
      <c r="BT12" s="263">
        <v>915.82815353453509</v>
      </c>
      <c r="BU12" s="264">
        <v>1662.91068507</v>
      </c>
    </row>
    <row r="13" spans="1:73">
      <c r="A13" s="265" t="s">
        <v>137</v>
      </c>
      <c r="B13" s="263">
        <v>5584.0759978999986</v>
      </c>
      <c r="C13" s="263">
        <v>3397.4036499999997</v>
      </c>
      <c r="D13" s="263">
        <f t="shared" si="2"/>
        <v>8981.4796478999979</v>
      </c>
      <c r="E13" s="263">
        <v>7942.5076000000008</v>
      </c>
      <c r="F13" s="263">
        <v>3152.0949999999998</v>
      </c>
      <c r="G13" s="263">
        <f t="shared" si="3"/>
        <v>11094.6026</v>
      </c>
      <c r="H13" s="263">
        <v>8179.9726244999874</v>
      </c>
      <c r="I13" s="263">
        <v>3151.3250000000003</v>
      </c>
      <c r="J13" s="263">
        <f t="shared" si="4"/>
        <v>11331.297624499988</v>
      </c>
      <c r="K13" s="263">
        <v>8155</v>
      </c>
      <c r="L13" s="263">
        <v>3107</v>
      </c>
      <c r="M13" s="263">
        <v>9783</v>
      </c>
      <c r="N13" s="266">
        <v>8700</v>
      </c>
      <c r="O13" s="263">
        <v>2987</v>
      </c>
      <c r="P13" s="263">
        <v>10379</v>
      </c>
      <c r="Q13" s="263">
        <v>9131</v>
      </c>
      <c r="R13" s="263">
        <v>2962</v>
      </c>
      <c r="S13" s="263">
        <v>10784</v>
      </c>
      <c r="T13" s="263">
        <v>9195</v>
      </c>
      <c r="U13" s="263">
        <v>2746</v>
      </c>
      <c r="V13" s="263">
        <v>10653</v>
      </c>
      <c r="W13" s="263">
        <v>9373</v>
      </c>
      <c r="X13" s="263">
        <v>2725</v>
      </c>
      <c r="Y13" s="264">
        <v>10831</v>
      </c>
      <c r="Z13" s="266">
        <v>9300</v>
      </c>
      <c r="AA13" s="263">
        <v>2731</v>
      </c>
      <c r="AB13" s="263">
        <v>10758</v>
      </c>
      <c r="AC13" s="263">
        <v>9541</v>
      </c>
      <c r="AD13" s="263">
        <v>2364</v>
      </c>
      <c r="AE13" s="263">
        <v>10632</v>
      </c>
      <c r="AF13" s="263">
        <v>9636.8507775999988</v>
      </c>
      <c r="AG13" s="263">
        <v>1091.4199999999998</v>
      </c>
      <c r="AH13" s="263">
        <v>9459.1757775999995</v>
      </c>
      <c r="AI13" s="263">
        <v>10159.1592956</v>
      </c>
      <c r="AJ13" s="263">
        <v>1091.4199999999998</v>
      </c>
      <c r="AK13" s="264">
        <v>9987.2192955999999</v>
      </c>
      <c r="AL13" s="266">
        <v>10412.955</v>
      </c>
      <c r="AM13" s="263">
        <v>2151.4899999999998</v>
      </c>
      <c r="AN13" s="263">
        <v>12564.445</v>
      </c>
      <c r="AO13" s="263">
        <v>10841.523530699993</v>
      </c>
      <c r="AP13" s="263">
        <v>2139.1232211200004</v>
      </c>
      <c r="AQ13" s="263">
        <v>11763.873530699993</v>
      </c>
      <c r="AR13" s="263">
        <v>9627.0683787557282</v>
      </c>
      <c r="AS13" s="263">
        <v>1779.9737011199991</v>
      </c>
      <c r="AT13" s="263">
        <v>10193.668378755727</v>
      </c>
      <c r="AU13" s="263">
        <v>11481.732943683994</v>
      </c>
      <c r="AV13" s="263">
        <v>1758.32</v>
      </c>
      <c r="AW13" s="264">
        <v>12048.332943683994</v>
      </c>
      <c r="AX13" s="266">
        <v>11486</v>
      </c>
      <c r="AY13" s="263">
        <v>1751</v>
      </c>
      <c r="AZ13" s="263">
        <v>12053</v>
      </c>
      <c r="BA13" s="263">
        <v>11081.97112668</v>
      </c>
      <c r="BB13" s="263">
        <v>1175.03</v>
      </c>
      <c r="BC13" s="263">
        <v>11600.571126680001</v>
      </c>
      <c r="BD13" s="263">
        <v>8999.9435694799959</v>
      </c>
      <c r="BE13" s="263">
        <v>1183.069999999999</v>
      </c>
      <c r="BF13" s="263">
        <v>9566.5435694799962</v>
      </c>
      <c r="BG13" s="263">
        <v>10975.923159900001</v>
      </c>
      <c r="BH13" s="263">
        <v>1098.52</v>
      </c>
      <c r="BI13" s="264">
        <v>11478.723159900002</v>
      </c>
      <c r="BJ13" s="266">
        <v>10924.385990399998</v>
      </c>
      <c r="BK13" s="263">
        <v>1155.73</v>
      </c>
      <c r="BL13" s="263">
        <v>11472.025990399998</v>
      </c>
      <c r="BM13" s="263">
        <v>8560.3093613999918</v>
      </c>
      <c r="BN13" s="263">
        <v>1093.22</v>
      </c>
      <c r="BO13" s="263">
        <v>9063.109361399991</v>
      </c>
      <c r="BP13" s="263">
        <v>10457.877796699999</v>
      </c>
      <c r="BQ13" s="263">
        <v>1142.8699999999999</v>
      </c>
      <c r="BR13" s="263">
        <v>10992.657796699998</v>
      </c>
      <c r="BS13" s="263">
        <v>10056.42825429999</v>
      </c>
      <c r="BT13" s="263">
        <v>992.25</v>
      </c>
      <c r="BU13" s="264">
        <v>10583.228254299989</v>
      </c>
    </row>
    <row r="14" spans="1:73">
      <c r="A14" s="265" t="s">
        <v>138</v>
      </c>
      <c r="B14" s="263">
        <v>8191.5338554089985</v>
      </c>
      <c r="C14" s="263">
        <v>10863.079870200001</v>
      </c>
      <c r="D14" s="263">
        <f t="shared" si="2"/>
        <v>19054.613725609001</v>
      </c>
      <c r="E14" s="263">
        <v>8453.9525547089979</v>
      </c>
      <c r="F14" s="263">
        <v>12341.337608162392</v>
      </c>
      <c r="G14" s="263">
        <f t="shared" si="3"/>
        <v>20795.290162871388</v>
      </c>
      <c r="H14" s="263">
        <v>9438.4869999999992</v>
      </c>
      <c r="I14" s="263">
        <v>14123.401758762389</v>
      </c>
      <c r="J14" s="263">
        <f t="shared" si="4"/>
        <v>23561.88875876239</v>
      </c>
      <c r="K14" s="263">
        <v>10029</v>
      </c>
      <c r="L14" s="263">
        <v>15223</v>
      </c>
      <c r="M14" s="263">
        <v>20637</v>
      </c>
      <c r="N14" s="266">
        <v>11559</v>
      </c>
      <c r="O14" s="263">
        <v>17124</v>
      </c>
      <c r="P14" s="263">
        <v>23636</v>
      </c>
      <c r="Q14" s="263">
        <v>11526</v>
      </c>
      <c r="R14" s="263">
        <v>18204</v>
      </c>
      <c r="S14" s="263">
        <v>24759</v>
      </c>
      <c r="T14" s="263">
        <v>12088</v>
      </c>
      <c r="U14" s="263">
        <v>19938</v>
      </c>
      <c r="V14" s="263">
        <v>26484</v>
      </c>
      <c r="W14" s="263">
        <v>12336</v>
      </c>
      <c r="X14" s="263">
        <v>20307</v>
      </c>
      <c r="Y14" s="264">
        <v>26673</v>
      </c>
      <c r="Z14" s="266">
        <v>13135</v>
      </c>
      <c r="AA14" s="263">
        <v>21228</v>
      </c>
      <c r="AB14" s="263">
        <v>28647</v>
      </c>
      <c r="AC14" s="263">
        <v>13137</v>
      </c>
      <c r="AD14" s="263">
        <v>22829</v>
      </c>
      <c r="AE14" s="263">
        <v>30214</v>
      </c>
      <c r="AF14" s="263">
        <v>13461.775943964793</v>
      </c>
      <c r="AG14" s="263">
        <v>18260.391000109921</v>
      </c>
      <c r="AH14" s="263">
        <v>25809.78514106982</v>
      </c>
      <c r="AI14" s="263">
        <v>14217.777718235338</v>
      </c>
      <c r="AJ14" s="263">
        <v>18715.527036643205</v>
      </c>
      <c r="AK14" s="264">
        <v>26902.852394848087</v>
      </c>
      <c r="AL14" s="266">
        <v>14339.009000000002</v>
      </c>
      <c r="AM14" s="263">
        <v>23983.64</v>
      </c>
      <c r="AN14" s="263">
        <v>38322.650999999998</v>
      </c>
      <c r="AO14" s="263">
        <v>14140.999417423996</v>
      </c>
      <c r="AP14" s="263">
        <v>23639.086478893802</v>
      </c>
      <c r="AQ14" s="263">
        <v>31891.075251422812</v>
      </c>
      <c r="AR14" s="263">
        <v>14501.908846610988</v>
      </c>
      <c r="AS14" s="263">
        <v>25314.352571902044</v>
      </c>
      <c r="AT14" s="263">
        <v>33700.716773618049</v>
      </c>
      <c r="AU14" s="263">
        <v>16025.788954556998</v>
      </c>
      <c r="AV14" s="263">
        <v>26208.831432447892</v>
      </c>
      <c r="AW14" s="264">
        <v>35535.433152479658</v>
      </c>
      <c r="AX14" s="266">
        <v>16800</v>
      </c>
      <c r="AY14" s="263">
        <v>26421</v>
      </c>
      <c r="AZ14" s="263">
        <v>36201</v>
      </c>
      <c r="BA14" s="263">
        <v>16814.845264711981</v>
      </c>
      <c r="BB14" s="263">
        <v>26427.444851371736</v>
      </c>
      <c r="BC14" s="263">
        <v>36343.31235270344</v>
      </c>
      <c r="BD14" s="263">
        <v>17634.204229521383</v>
      </c>
      <c r="BE14" s="263">
        <v>27061.103986668695</v>
      </c>
      <c r="BF14" s="263">
        <v>37712.008816809801</v>
      </c>
      <c r="BG14" s="263">
        <v>17819.584409644493</v>
      </c>
      <c r="BH14" s="263">
        <v>27250.80859456864</v>
      </c>
      <c r="BI14" s="264">
        <v>38059.344483132874</v>
      </c>
      <c r="BJ14" s="266">
        <v>17137.181434942995</v>
      </c>
      <c r="BK14" s="263">
        <v>26548.458870884257</v>
      </c>
      <c r="BL14" s="263">
        <v>37065.903451392041</v>
      </c>
      <c r="BM14" s="263">
        <v>16726.705332719994</v>
      </c>
      <c r="BN14" s="263">
        <v>27134.577842962695</v>
      </c>
      <c r="BO14" s="263">
        <v>37342.409143782694</v>
      </c>
      <c r="BP14" s="263">
        <v>18364.176909045993</v>
      </c>
      <c r="BQ14" s="263">
        <v>25485.246361739493</v>
      </c>
      <c r="BR14" s="263">
        <v>37418.529472954338</v>
      </c>
      <c r="BS14" s="263">
        <v>18543.810000000001</v>
      </c>
      <c r="BT14" s="263">
        <v>27705.61</v>
      </c>
      <c r="BU14" s="264">
        <v>39778.49</v>
      </c>
    </row>
    <row r="15" spans="1:73" s="102" customFormat="1">
      <c r="A15" s="265" t="s">
        <v>0</v>
      </c>
      <c r="B15" s="267">
        <f t="shared" ref="B15:J15" si="5">SUM(B6:B14)</f>
        <v>18272.619507137995</v>
      </c>
      <c r="C15" s="267">
        <f t="shared" si="5"/>
        <v>28894.269985505023</v>
      </c>
      <c r="D15" s="267">
        <f t="shared" si="5"/>
        <v>47166.889492643022</v>
      </c>
      <c r="E15" s="267">
        <f t="shared" si="5"/>
        <v>21499.593809001999</v>
      </c>
      <c r="F15" s="267">
        <f t="shared" si="5"/>
        <v>30721.534224199997</v>
      </c>
      <c r="G15" s="267">
        <f t="shared" si="5"/>
        <v>52221.128033201996</v>
      </c>
      <c r="H15" s="267">
        <f t="shared" si="5"/>
        <v>22976.99986396356</v>
      </c>
      <c r="I15" s="267">
        <f t="shared" si="5"/>
        <v>33102.383874087995</v>
      </c>
      <c r="J15" s="267">
        <f t="shared" si="5"/>
        <v>56079.383738051562</v>
      </c>
      <c r="K15" s="344">
        <v>23023</v>
      </c>
      <c r="L15" s="344">
        <v>33241</v>
      </c>
      <c r="M15" s="344">
        <v>47859</v>
      </c>
      <c r="N15" s="345">
        <v>25576</v>
      </c>
      <c r="O15" s="344">
        <v>35593</v>
      </c>
      <c r="P15" s="344">
        <v>52688</v>
      </c>
      <c r="Q15" s="344">
        <v>26222</v>
      </c>
      <c r="R15" s="344">
        <v>37098</v>
      </c>
      <c r="S15" s="344">
        <v>54844</v>
      </c>
      <c r="T15" s="344">
        <v>26896</v>
      </c>
      <c r="U15" s="344">
        <v>37635</v>
      </c>
      <c r="V15" s="267">
        <v>55536</v>
      </c>
      <c r="W15" s="344">
        <v>27592</v>
      </c>
      <c r="X15" s="344">
        <v>38730</v>
      </c>
      <c r="Y15" s="268">
        <v>56868</v>
      </c>
      <c r="Z15" s="345">
        <v>28920</v>
      </c>
      <c r="AA15" s="344">
        <v>39815</v>
      </c>
      <c r="AB15" s="344">
        <v>59408</v>
      </c>
      <c r="AC15" s="344">
        <v>29238</v>
      </c>
      <c r="AD15" s="344">
        <v>41277</v>
      </c>
      <c r="AE15" s="344">
        <v>61056</v>
      </c>
      <c r="AF15" s="344">
        <v>29923.578363871104</v>
      </c>
      <c r="AG15" s="344">
        <v>33291.249493162919</v>
      </c>
      <c r="AH15" s="267">
        <v>53573.852539436688</v>
      </c>
      <c r="AI15" s="344">
        <v>31556.43336109665</v>
      </c>
      <c r="AJ15" s="344">
        <v>33772.973477431202</v>
      </c>
      <c r="AK15" s="268">
        <v>55542.453053233876</v>
      </c>
      <c r="AL15" s="345">
        <v>31336.264999999999</v>
      </c>
      <c r="AM15" s="344">
        <v>41173.970999999998</v>
      </c>
      <c r="AN15" s="344">
        <v>62866.080178167402</v>
      </c>
      <c r="AO15" s="344">
        <f t="shared" ref="AO15:AZ15" si="6">SUM(AO6:AO14)</f>
        <v>31669.031024342992</v>
      </c>
      <c r="AP15" s="344">
        <f t="shared" si="6"/>
        <v>40848.379652018528</v>
      </c>
      <c r="AQ15" s="344">
        <f t="shared" si="6"/>
        <v>63309.818133003209</v>
      </c>
      <c r="AR15" s="344">
        <f t="shared" si="6"/>
        <v>30974.925600976712</v>
      </c>
      <c r="AS15" s="344">
        <f t="shared" si="6"/>
        <v>43139.778439232585</v>
      </c>
      <c r="AT15" s="267">
        <f t="shared" si="6"/>
        <v>64336.083828957177</v>
      </c>
      <c r="AU15" s="344">
        <f t="shared" si="6"/>
        <v>35400.008317961991</v>
      </c>
      <c r="AV15" s="344">
        <f t="shared" si="6"/>
        <v>44889.321054335</v>
      </c>
      <c r="AW15" s="268">
        <f t="shared" si="6"/>
        <v>69519.56268964606</v>
      </c>
      <c r="AX15" s="267">
        <f t="shared" si="6"/>
        <v>35986</v>
      </c>
      <c r="AY15" s="344">
        <f t="shared" si="6"/>
        <v>45263</v>
      </c>
      <c r="AZ15" s="267">
        <f t="shared" si="6"/>
        <v>70054</v>
      </c>
      <c r="BA15" s="344">
        <v>36083.63106418898</v>
      </c>
      <c r="BB15" s="344">
        <v>44635.540917421007</v>
      </c>
      <c r="BC15" s="344">
        <v>69892.542480592558</v>
      </c>
      <c r="BD15" s="344">
        <v>34847.082636421401</v>
      </c>
      <c r="BE15" s="344">
        <v>44942.888868577997</v>
      </c>
      <c r="BF15" s="267">
        <v>68904.140366821928</v>
      </c>
      <c r="BG15" s="344">
        <v>37170.518015290494</v>
      </c>
      <c r="BH15" s="344">
        <v>44660.833982198586</v>
      </c>
      <c r="BI15" s="268">
        <v>71060.527737611672</v>
      </c>
      <c r="BJ15" s="267">
        <v>36562.819359131987</v>
      </c>
      <c r="BK15" s="344">
        <v>44516.434745701175</v>
      </c>
      <c r="BL15" s="267">
        <v>71008.087007032853</v>
      </c>
      <c r="BM15" s="344">
        <v>33951.462780773989</v>
      </c>
      <c r="BN15" s="344">
        <v>44324.933259164551</v>
      </c>
      <c r="BO15" s="344">
        <v>67897.31007825039</v>
      </c>
      <c r="BP15" s="344">
        <v>38666.508241624993</v>
      </c>
      <c r="BQ15" s="344">
        <v>42949.447661540122</v>
      </c>
      <c r="BR15" s="267">
        <v>71326.632581011276</v>
      </c>
      <c r="BS15" s="344">
        <v>37903.419165936903</v>
      </c>
      <c r="BT15" s="344">
        <v>45386.945103533901</v>
      </c>
      <c r="BU15" s="268">
        <v>72849.079198938503</v>
      </c>
    </row>
    <row r="16" spans="1:73" s="621" customFormat="1" ht="14.25" customHeight="1">
      <c r="A16" s="741" t="s">
        <v>600</v>
      </c>
      <c r="B16" s="742"/>
      <c r="C16" s="742"/>
      <c r="D16" s="742"/>
      <c r="E16" s="742"/>
      <c r="F16" s="742"/>
      <c r="G16" s="742"/>
      <c r="H16" s="742"/>
      <c r="I16" s="742"/>
      <c r="J16" s="742"/>
      <c r="K16" s="742"/>
      <c r="L16" s="742"/>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2"/>
      <c r="AV16" s="742"/>
      <c r="AW16" s="742"/>
      <c r="AX16" s="742"/>
      <c r="AY16" s="742"/>
      <c r="AZ16" s="742"/>
      <c r="BA16" s="742"/>
      <c r="BB16" s="742"/>
      <c r="BC16" s="742"/>
      <c r="BD16" s="742"/>
      <c r="BE16" s="742"/>
      <c r="BF16" s="742"/>
      <c r="BG16" s="742"/>
      <c r="BH16" s="742"/>
      <c r="BI16" s="742"/>
      <c r="BJ16" s="742"/>
      <c r="BK16" s="742"/>
      <c r="BL16" s="742"/>
      <c r="BM16" s="742"/>
      <c r="BN16" s="742"/>
      <c r="BO16" s="742"/>
      <c r="BP16" s="742"/>
      <c r="BQ16" s="742"/>
      <c r="BR16" s="742"/>
      <c r="BS16" s="742"/>
      <c r="BT16" s="742"/>
      <c r="BU16" s="742"/>
    </row>
    <row r="17" spans="1:1" ht="15.75" customHeight="1">
      <c r="A17" s="404" t="s">
        <v>223</v>
      </c>
    </row>
  </sheetData>
  <mergeCells count="25">
    <mergeCell ref="N2:P3"/>
    <mergeCell ref="A2:A4"/>
    <mergeCell ref="B2:D3"/>
    <mergeCell ref="E2:G3"/>
    <mergeCell ref="H2:J3"/>
    <mergeCell ref="K2:M3"/>
    <mergeCell ref="AX2:AZ3"/>
    <mergeCell ref="Q2:S3"/>
    <mergeCell ref="T2:V3"/>
    <mergeCell ref="W2:Y3"/>
    <mergeCell ref="Z2:AB3"/>
    <mergeCell ref="AC2:AE3"/>
    <mergeCell ref="AF2:AH3"/>
    <mergeCell ref="AI2:AK3"/>
    <mergeCell ref="AL2:AN3"/>
    <mergeCell ref="AO2:AQ3"/>
    <mergeCell ref="AR2:AT3"/>
    <mergeCell ref="AU2:AW3"/>
    <mergeCell ref="BS2:BU3"/>
    <mergeCell ref="BA2:BC3"/>
    <mergeCell ref="BD2:BF3"/>
    <mergeCell ref="BG2:BI3"/>
    <mergeCell ref="BJ2:BL3"/>
    <mergeCell ref="BM2:BO3"/>
    <mergeCell ref="BP2:BR3"/>
  </mergeCells>
  <pageMargins left="0.7" right="0.7" top="0.75" bottom="0.75" header="0.3" footer="0.3"/>
  <pageSetup scale="90" orientation="landscape" r:id="rId1"/>
  <headerFooter>
    <oddHeader>&amp;L&amp;"Garamond,Bold"Table 95: Industry-wise Cumulative Investment Details of  Venture Capital Funds (VCFs) and Foreign Venture Capital Investors (FVCIs) (Amt. in&amp;"Rupee Foradian,Bold" `&amp;"Garamond,Bold" crore)</oddHeader>
  </headerFooter>
  <ignoredErrors>
    <ignoredError sqref="B15" formulaRange="1"/>
  </ignoredErrors>
</worksheet>
</file>

<file path=xl/worksheets/sheet46.xml><?xml version="1.0" encoding="utf-8"?>
<worksheet xmlns="http://schemas.openxmlformats.org/spreadsheetml/2006/main" xmlns:r="http://schemas.openxmlformats.org/officeDocument/2006/relationships">
  <sheetPr>
    <tabColor rgb="FF92D050"/>
  </sheetPr>
  <dimension ref="A1:BU16"/>
  <sheetViews>
    <sheetView zoomScale="110" zoomScaleNormal="110" workbookViewId="0">
      <selection activeCell="C21" sqref="C21"/>
    </sheetView>
  </sheetViews>
  <sheetFormatPr defaultRowHeight="12.75"/>
  <cols>
    <col min="1" max="1" width="27" style="1" customWidth="1"/>
    <col min="2" max="174" width="9.33203125" style="1"/>
    <col min="175" max="175" width="40.6640625" style="1" customWidth="1"/>
    <col min="176" max="176" width="10.1640625" style="1" bestFit="1" customWidth="1"/>
    <col min="177" max="177" width="9.33203125" style="1" bestFit="1" customWidth="1"/>
    <col min="178" max="179" width="9.33203125" style="1"/>
    <col min="180" max="180" width="9.33203125" style="1" bestFit="1" customWidth="1"/>
    <col min="181" max="181" width="9.33203125" style="1"/>
    <col min="182" max="182" width="11.33203125" style="1" bestFit="1" customWidth="1"/>
    <col min="183" max="184" width="9.33203125" style="1"/>
    <col min="185" max="185" width="11.33203125" style="1" bestFit="1" customWidth="1"/>
    <col min="186" max="202" width="9.33203125" style="1"/>
    <col min="203" max="203" width="10.1640625" style="1" bestFit="1" customWidth="1"/>
    <col min="204" max="204" width="9.33203125" style="1"/>
    <col min="205" max="205" width="10.83203125" style="1" bestFit="1" customWidth="1"/>
    <col min="206" max="430" width="9.33203125" style="1"/>
    <col min="431" max="431" width="40.6640625" style="1" customWidth="1"/>
    <col min="432" max="432" width="10.1640625" style="1" bestFit="1" customWidth="1"/>
    <col min="433" max="433" width="9.33203125" style="1" bestFit="1" customWidth="1"/>
    <col min="434" max="435" width="9.33203125" style="1"/>
    <col min="436" max="436" width="9.33203125" style="1" bestFit="1" customWidth="1"/>
    <col min="437" max="437" width="9.33203125" style="1"/>
    <col min="438" max="438" width="11.33203125" style="1" bestFit="1" customWidth="1"/>
    <col min="439" max="440" width="9.33203125" style="1"/>
    <col min="441" max="441" width="11.33203125" style="1" bestFit="1" customWidth="1"/>
    <col min="442" max="458" width="9.33203125" style="1"/>
    <col min="459" max="459" width="10.1640625" style="1" bestFit="1" customWidth="1"/>
    <col min="460" max="460" width="9.33203125" style="1"/>
    <col min="461" max="461" width="10.83203125" style="1" bestFit="1" customWidth="1"/>
    <col min="462" max="686" width="9.33203125" style="1"/>
    <col min="687" max="687" width="40.6640625" style="1" customWidth="1"/>
    <col min="688" max="688" width="10.1640625" style="1" bestFit="1" customWidth="1"/>
    <col min="689" max="689" width="9.33203125" style="1" bestFit="1" customWidth="1"/>
    <col min="690" max="691" width="9.33203125" style="1"/>
    <col min="692" max="692" width="9.33203125" style="1" bestFit="1" customWidth="1"/>
    <col min="693" max="693" width="9.33203125" style="1"/>
    <col min="694" max="694" width="11.33203125" style="1" bestFit="1" customWidth="1"/>
    <col min="695" max="696" width="9.33203125" style="1"/>
    <col min="697" max="697" width="11.33203125" style="1" bestFit="1" customWidth="1"/>
    <col min="698" max="714" width="9.33203125" style="1"/>
    <col min="715" max="715" width="10.1640625" style="1" bestFit="1" customWidth="1"/>
    <col min="716" max="716" width="9.33203125" style="1"/>
    <col min="717" max="717" width="10.83203125" style="1" bestFit="1" customWidth="1"/>
    <col min="718" max="942" width="9.33203125" style="1"/>
    <col min="943" max="943" width="40.6640625" style="1" customWidth="1"/>
    <col min="944" max="944" width="10.1640625" style="1" bestFit="1" customWidth="1"/>
    <col min="945" max="945" width="9.33203125" style="1" bestFit="1" customWidth="1"/>
    <col min="946" max="947" width="9.33203125" style="1"/>
    <col min="948" max="948" width="9.33203125" style="1" bestFit="1" customWidth="1"/>
    <col min="949" max="949" width="9.33203125" style="1"/>
    <col min="950" max="950" width="11.33203125" style="1" bestFit="1" customWidth="1"/>
    <col min="951" max="952" width="9.33203125" style="1"/>
    <col min="953" max="953" width="11.33203125" style="1" bestFit="1" customWidth="1"/>
    <col min="954" max="970" width="9.33203125" style="1"/>
    <col min="971" max="971" width="10.1640625" style="1" bestFit="1" customWidth="1"/>
    <col min="972" max="972" width="9.33203125" style="1"/>
    <col min="973" max="973" width="10.83203125" style="1" bestFit="1" customWidth="1"/>
    <col min="974" max="1198" width="9.33203125" style="1"/>
    <col min="1199" max="1199" width="40.6640625" style="1" customWidth="1"/>
    <col min="1200" max="1200" width="10.1640625" style="1" bestFit="1" customWidth="1"/>
    <col min="1201" max="1201" width="9.33203125" style="1" bestFit="1" customWidth="1"/>
    <col min="1202" max="1203" width="9.33203125" style="1"/>
    <col min="1204" max="1204" width="9.33203125" style="1" bestFit="1" customWidth="1"/>
    <col min="1205" max="1205" width="9.33203125" style="1"/>
    <col min="1206" max="1206" width="11.33203125" style="1" bestFit="1" customWidth="1"/>
    <col min="1207" max="1208" width="9.33203125" style="1"/>
    <col min="1209" max="1209" width="11.33203125" style="1" bestFit="1" customWidth="1"/>
    <col min="1210" max="1226" width="9.33203125" style="1"/>
    <col min="1227" max="1227" width="10.1640625" style="1" bestFit="1" customWidth="1"/>
    <col min="1228" max="1228" width="9.33203125" style="1"/>
    <col min="1229" max="1229" width="10.83203125" style="1" bestFit="1" customWidth="1"/>
    <col min="1230" max="1454" width="9.33203125" style="1"/>
    <col min="1455" max="1455" width="40.6640625" style="1" customWidth="1"/>
    <col min="1456" max="1456" width="10.1640625" style="1" bestFit="1" customWidth="1"/>
    <col min="1457" max="1457" width="9.33203125" style="1" bestFit="1" customWidth="1"/>
    <col min="1458" max="1459" width="9.33203125" style="1"/>
    <col min="1460" max="1460" width="9.33203125" style="1" bestFit="1" customWidth="1"/>
    <col min="1461" max="1461" width="9.33203125" style="1"/>
    <col min="1462" max="1462" width="11.33203125" style="1" bestFit="1" customWidth="1"/>
    <col min="1463" max="1464" width="9.33203125" style="1"/>
    <col min="1465" max="1465" width="11.33203125" style="1" bestFit="1" customWidth="1"/>
    <col min="1466" max="1482" width="9.33203125" style="1"/>
    <col min="1483" max="1483" width="10.1640625" style="1" bestFit="1" customWidth="1"/>
    <col min="1484" max="1484" width="9.33203125" style="1"/>
    <col min="1485" max="1485" width="10.83203125" style="1" bestFit="1" customWidth="1"/>
    <col min="1486" max="1710" width="9.33203125" style="1"/>
    <col min="1711" max="1711" width="40.6640625" style="1" customWidth="1"/>
    <col min="1712" max="1712" width="10.1640625" style="1" bestFit="1" customWidth="1"/>
    <col min="1713" max="1713" width="9.33203125" style="1" bestFit="1" customWidth="1"/>
    <col min="1714" max="1715" width="9.33203125" style="1"/>
    <col min="1716" max="1716" width="9.33203125" style="1" bestFit="1" customWidth="1"/>
    <col min="1717" max="1717" width="9.33203125" style="1"/>
    <col min="1718" max="1718" width="11.33203125" style="1" bestFit="1" customWidth="1"/>
    <col min="1719" max="1720" width="9.33203125" style="1"/>
    <col min="1721" max="1721" width="11.33203125" style="1" bestFit="1" customWidth="1"/>
    <col min="1722" max="1738" width="9.33203125" style="1"/>
    <col min="1739" max="1739" width="10.1640625" style="1" bestFit="1" customWidth="1"/>
    <col min="1740" max="1740" width="9.33203125" style="1"/>
    <col min="1741" max="1741" width="10.83203125" style="1" bestFit="1" customWidth="1"/>
    <col min="1742" max="1966" width="9.33203125" style="1"/>
    <col min="1967" max="1967" width="40.6640625" style="1" customWidth="1"/>
    <col min="1968" max="1968" width="10.1640625" style="1" bestFit="1" customWidth="1"/>
    <col min="1969" max="1969" width="9.33203125" style="1" bestFit="1" customWidth="1"/>
    <col min="1970" max="1971" width="9.33203125" style="1"/>
    <col min="1972" max="1972" width="9.33203125" style="1" bestFit="1" customWidth="1"/>
    <col min="1973" max="1973" width="9.33203125" style="1"/>
    <col min="1974" max="1974" width="11.33203125" style="1" bestFit="1" customWidth="1"/>
    <col min="1975" max="1976" width="9.33203125" style="1"/>
    <col min="1977" max="1977" width="11.33203125" style="1" bestFit="1" customWidth="1"/>
    <col min="1978" max="1994" width="9.33203125" style="1"/>
    <col min="1995" max="1995" width="10.1640625" style="1" bestFit="1" customWidth="1"/>
    <col min="1996" max="1996" width="9.33203125" style="1"/>
    <col min="1997" max="1997" width="10.83203125" style="1" bestFit="1" customWidth="1"/>
    <col min="1998" max="2222" width="9.33203125" style="1"/>
    <col min="2223" max="2223" width="40.6640625" style="1" customWidth="1"/>
    <col min="2224" max="2224" width="10.1640625" style="1" bestFit="1" customWidth="1"/>
    <col min="2225" max="2225" width="9.33203125" style="1" bestFit="1" customWidth="1"/>
    <col min="2226" max="2227" width="9.33203125" style="1"/>
    <col min="2228" max="2228" width="9.33203125" style="1" bestFit="1" customWidth="1"/>
    <col min="2229" max="2229" width="9.33203125" style="1"/>
    <col min="2230" max="2230" width="11.33203125" style="1" bestFit="1" customWidth="1"/>
    <col min="2231" max="2232" width="9.33203125" style="1"/>
    <col min="2233" max="2233" width="11.33203125" style="1" bestFit="1" customWidth="1"/>
    <col min="2234" max="2250" width="9.33203125" style="1"/>
    <col min="2251" max="2251" width="10.1640625" style="1" bestFit="1" customWidth="1"/>
    <col min="2252" max="2252" width="9.33203125" style="1"/>
    <col min="2253" max="2253" width="10.83203125" style="1" bestFit="1" customWidth="1"/>
    <col min="2254" max="2478" width="9.33203125" style="1"/>
    <col min="2479" max="2479" width="40.6640625" style="1" customWidth="1"/>
    <col min="2480" max="2480" width="10.1640625" style="1" bestFit="1" customWidth="1"/>
    <col min="2481" max="2481" width="9.33203125" style="1" bestFit="1" customWidth="1"/>
    <col min="2482" max="2483" width="9.33203125" style="1"/>
    <col min="2484" max="2484" width="9.33203125" style="1" bestFit="1" customWidth="1"/>
    <col min="2485" max="2485" width="9.33203125" style="1"/>
    <col min="2486" max="2486" width="11.33203125" style="1" bestFit="1" customWidth="1"/>
    <col min="2487" max="2488" width="9.33203125" style="1"/>
    <col min="2489" max="2489" width="11.33203125" style="1" bestFit="1" customWidth="1"/>
    <col min="2490" max="2506" width="9.33203125" style="1"/>
    <col min="2507" max="2507" width="10.1640625" style="1" bestFit="1" customWidth="1"/>
    <col min="2508" max="2508" width="9.33203125" style="1"/>
    <col min="2509" max="2509" width="10.83203125" style="1" bestFit="1" customWidth="1"/>
    <col min="2510" max="2734" width="9.33203125" style="1"/>
    <col min="2735" max="2735" width="40.6640625" style="1" customWidth="1"/>
    <col min="2736" max="2736" width="10.1640625" style="1" bestFit="1" customWidth="1"/>
    <col min="2737" max="2737" width="9.33203125" style="1" bestFit="1" customWidth="1"/>
    <col min="2738" max="2739" width="9.33203125" style="1"/>
    <col min="2740" max="2740" width="9.33203125" style="1" bestFit="1" customWidth="1"/>
    <col min="2741" max="2741" width="9.33203125" style="1"/>
    <col min="2742" max="2742" width="11.33203125" style="1" bestFit="1" customWidth="1"/>
    <col min="2743" max="2744" width="9.33203125" style="1"/>
    <col min="2745" max="2745" width="11.33203125" style="1" bestFit="1" customWidth="1"/>
    <col min="2746" max="2762" width="9.33203125" style="1"/>
    <col min="2763" max="2763" width="10.1640625" style="1" bestFit="1" customWidth="1"/>
    <col min="2764" max="2764" width="9.33203125" style="1"/>
    <col min="2765" max="2765" width="10.83203125" style="1" bestFit="1" customWidth="1"/>
    <col min="2766" max="2990" width="9.33203125" style="1"/>
    <col min="2991" max="2991" width="40.6640625" style="1" customWidth="1"/>
    <col min="2992" max="2992" width="10.1640625" style="1" bestFit="1" customWidth="1"/>
    <col min="2993" max="2993" width="9.33203125" style="1" bestFit="1" customWidth="1"/>
    <col min="2994" max="2995" width="9.33203125" style="1"/>
    <col min="2996" max="2996" width="9.33203125" style="1" bestFit="1" customWidth="1"/>
    <col min="2997" max="2997" width="9.33203125" style="1"/>
    <col min="2998" max="2998" width="11.33203125" style="1" bestFit="1" customWidth="1"/>
    <col min="2999" max="3000" width="9.33203125" style="1"/>
    <col min="3001" max="3001" width="11.33203125" style="1" bestFit="1" customWidth="1"/>
    <col min="3002" max="3018" width="9.33203125" style="1"/>
    <col min="3019" max="3019" width="10.1640625" style="1" bestFit="1" customWidth="1"/>
    <col min="3020" max="3020" width="9.33203125" style="1"/>
    <col min="3021" max="3021" width="10.83203125" style="1" bestFit="1" customWidth="1"/>
    <col min="3022" max="3246" width="9.33203125" style="1"/>
    <col min="3247" max="3247" width="40.6640625" style="1" customWidth="1"/>
    <col min="3248" max="3248" width="10.1640625" style="1" bestFit="1" customWidth="1"/>
    <col min="3249" max="3249" width="9.33203125" style="1" bestFit="1" customWidth="1"/>
    <col min="3250" max="3251" width="9.33203125" style="1"/>
    <col min="3252" max="3252" width="9.33203125" style="1" bestFit="1" customWidth="1"/>
    <col min="3253" max="3253" width="9.33203125" style="1"/>
    <col min="3254" max="3254" width="11.33203125" style="1" bestFit="1" customWidth="1"/>
    <col min="3255" max="3256" width="9.33203125" style="1"/>
    <col min="3257" max="3257" width="11.33203125" style="1" bestFit="1" customWidth="1"/>
    <col min="3258" max="3274" width="9.33203125" style="1"/>
    <col min="3275" max="3275" width="10.1640625" style="1" bestFit="1" customWidth="1"/>
    <col min="3276" max="3276" width="9.33203125" style="1"/>
    <col min="3277" max="3277" width="10.83203125" style="1" bestFit="1" customWidth="1"/>
    <col min="3278" max="3502" width="9.33203125" style="1"/>
    <col min="3503" max="3503" width="40.6640625" style="1" customWidth="1"/>
    <col min="3504" max="3504" width="10.1640625" style="1" bestFit="1" customWidth="1"/>
    <col min="3505" max="3505" width="9.33203125" style="1" bestFit="1" customWidth="1"/>
    <col min="3506" max="3507" width="9.33203125" style="1"/>
    <col min="3508" max="3508" width="9.33203125" style="1" bestFit="1" customWidth="1"/>
    <col min="3509" max="3509" width="9.33203125" style="1"/>
    <col min="3510" max="3510" width="11.33203125" style="1" bestFit="1" customWidth="1"/>
    <col min="3511" max="3512" width="9.33203125" style="1"/>
    <col min="3513" max="3513" width="11.33203125" style="1" bestFit="1" customWidth="1"/>
    <col min="3514" max="3530" width="9.33203125" style="1"/>
    <col min="3531" max="3531" width="10.1640625" style="1" bestFit="1" customWidth="1"/>
    <col min="3532" max="3532" width="9.33203125" style="1"/>
    <col min="3533" max="3533" width="10.83203125" style="1" bestFit="1" customWidth="1"/>
    <col min="3534" max="3758" width="9.33203125" style="1"/>
    <col min="3759" max="3759" width="40.6640625" style="1" customWidth="1"/>
    <col min="3760" max="3760" width="10.1640625" style="1" bestFit="1" customWidth="1"/>
    <col min="3761" max="3761" width="9.33203125" style="1" bestFit="1" customWidth="1"/>
    <col min="3762" max="3763" width="9.33203125" style="1"/>
    <col min="3764" max="3764" width="9.33203125" style="1" bestFit="1" customWidth="1"/>
    <col min="3765" max="3765" width="9.33203125" style="1"/>
    <col min="3766" max="3766" width="11.33203125" style="1" bestFit="1" customWidth="1"/>
    <col min="3767" max="3768" width="9.33203125" style="1"/>
    <col min="3769" max="3769" width="11.33203125" style="1" bestFit="1" customWidth="1"/>
    <col min="3770" max="3786" width="9.33203125" style="1"/>
    <col min="3787" max="3787" width="10.1640625" style="1" bestFit="1" customWidth="1"/>
    <col min="3788" max="3788" width="9.33203125" style="1"/>
    <col min="3789" max="3789" width="10.83203125" style="1" bestFit="1" customWidth="1"/>
    <col min="3790" max="4014" width="9.33203125" style="1"/>
    <col min="4015" max="4015" width="40.6640625" style="1" customWidth="1"/>
    <col min="4016" max="4016" width="10.1640625" style="1" bestFit="1" customWidth="1"/>
    <col min="4017" max="4017" width="9.33203125" style="1" bestFit="1" customWidth="1"/>
    <col min="4018" max="4019" width="9.33203125" style="1"/>
    <col min="4020" max="4020" width="9.33203125" style="1" bestFit="1" customWidth="1"/>
    <col min="4021" max="4021" width="9.33203125" style="1"/>
    <col min="4022" max="4022" width="11.33203125" style="1" bestFit="1" customWidth="1"/>
    <col min="4023" max="4024" width="9.33203125" style="1"/>
    <col min="4025" max="4025" width="11.33203125" style="1" bestFit="1" customWidth="1"/>
    <col min="4026" max="4042" width="9.33203125" style="1"/>
    <col min="4043" max="4043" width="10.1640625" style="1" bestFit="1" customWidth="1"/>
    <col min="4044" max="4044" width="9.33203125" style="1"/>
    <col min="4045" max="4045" width="10.83203125" style="1" bestFit="1" customWidth="1"/>
    <col min="4046" max="4270" width="9.33203125" style="1"/>
    <col min="4271" max="4271" width="40.6640625" style="1" customWidth="1"/>
    <col min="4272" max="4272" width="10.1640625" style="1" bestFit="1" customWidth="1"/>
    <col min="4273" max="4273" width="9.33203125" style="1" bestFit="1" customWidth="1"/>
    <col min="4274" max="4275" width="9.33203125" style="1"/>
    <col min="4276" max="4276" width="9.33203125" style="1" bestFit="1" customWidth="1"/>
    <col min="4277" max="4277" width="9.33203125" style="1"/>
    <col min="4278" max="4278" width="11.33203125" style="1" bestFit="1" customWidth="1"/>
    <col min="4279" max="4280" width="9.33203125" style="1"/>
    <col min="4281" max="4281" width="11.33203125" style="1" bestFit="1" customWidth="1"/>
    <col min="4282" max="4298" width="9.33203125" style="1"/>
    <col min="4299" max="4299" width="10.1640625" style="1" bestFit="1" customWidth="1"/>
    <col min="4300" max="4300" width="9.33203125" style="1"/>
    <col min="4301" max="4301" width="10.83203125" style="1" bestFit="1" customWidth="1"/>
    <col min="4302" max="4526" width="9.33203125" style="1"/>
    <col min="4527" max="4527" width="40.6640625" style="1" customWidth="1"/>
    <col min="4528" max="4528" width="10.1640625" style="1" bestFit="1" customWidth="1"/>
    <col min="4529" max="4529" width="9.33203125" style="1" bestFit="1" customWidth="1"/>
    <col min="4530" max="4531" width="9.33203125" style="1"/>
    <col min="4532" max="4532" width="9.33203125" style="1" bestFit="1" customWidth="1"/>
    <col min="4533" max="4533" width="9.33203125" style="1"/>
    <col min="4534" max="4534" width="11.33203125" style="1" bestFit="1" customWidth="1"/>
    <col min="4535" max="4536" width="9.33203125" style="1"/>
    <col min="4537" max="4537" width="11.33203125" style="1" bestFit="1" customWidth="1"/>
    <col min="4538" max="4554" width="9.33203125" style="1"/>
    <col min="4555" max="4555" width="10.1640625" style="1" bestFit="1" customWidth="1"/>
    <col min="4556" max="4556" width="9.33203125" style="1"/>
    <col min="4557" max="4557" width="10.83203125" style="1" bestFit="1" customWidth="1"/>
    <col min="4558" max="4782" width="9.33203125" style="1"/>
    <col min="4783" max="4783" width="40.6640625" style="1" customWidth="1"/>
    <col min="4784" max="4784" width="10.1640625" style="1" bestFit="1" customWidth="1"/>
    <col min="4785" max="4785" width="9.33203125" style="1" bestFit="1" customWidth="1"/>
    <col min="4786" max="4787" width="9.33203125" style="1"/>
    <col min="4788" max="4788" width="9.33203125" style="1" bestFit="1" customWidth="1"/>
    <col min="4789" max="4789" width="9.33203125" style="1"/>
    <col min="4790" max="4790" width="11.33203125" style="1" bestFit="1" customWidth="1"/>
    <col min="4791" max="4792" width="9.33203125" style="1"/>
    <col min="4793" max="4793" width="11.33203125" style="1" bestFit="1" customWidth="1"/>
    <col min="4794" max="4810" width="9.33203125" style="1"/>
    <col min="4811" max="4811" width="10.1640625" style="1" bestFit="1" customWidth="1"/>
    <col min="4812" max="4812" width="9.33203125" style="1"/>
    <col min="4813" max="4813" width="10.83203125" style="1" bestFit="1" customWidth="1"/>
    <col min="4814" max="5038" width="9.33203125" style="1"/>
    <col min="5039" max="5039" width="40.6640625" style="1" customWidth="1"/>
    <col min="5040" max="5040" width="10.1640625" style="1" bestFit="1" customWidth="1"/>
    <col min="5041" max="5041" width="9.33203125" style="1" bestFit="1" customWidth="1"/>
    <col min="5042" max="5043" width="9.33203125" style="1"/>
    <col min="5044" max="5044" width="9.33203125" style="1" bestFit="1" customWidth="1"/>
    <col min="5045" max="5045" width="9.33203125" style="1"/>
    <col min="5046" max="5046" width="11.33203125" style="1" bestFit="1" customWidth="1"/>
    <col min="5047" max="5048" width="9.33203125" style="1"/>
    <col min="5049" max="5049" width="11.33203125" style="1" bestFit="1" customWidth="1"/>
    <col min="5050" max="5066" width="9.33203125" style="1"/>
    <col min="5067" max="5067" width="10.1640625" style="1" bestFit="1" customWidth="1"/>
    <col min="5068" max="5068" width="9.33203125" style="1"/>
    <col min="5069" max="5069" width="10.83203125" style="1" bestFit="1" customWidth="1"/>
    <col min="5070" max="5294" width="9.33203125" style="1"/>
    <col min="5295" max="5295" width="40.6640625" style="1" customWidth="1"/>
    <col min="5296" max="5296" width="10.1640625" style="1" bestFit="1" customWidth="1"/>
    <col min="5297" max="5297" width="9.33203125" style="1" bestFit="1" customWidth="1"/>
    <col min="5298" max="5299" width="9.33203125" style="1"/>
    <col min="5300" max="5300" width="9.33203125" style="1" bestFit="1" customWidth="1"/>
    <col min="5301" max="5301" width="9.33203125" style="1"/>
    <col min="5302" max="5302" width="11.33203125" style="1" bestFit="1" customWidth="1"/>
    <col min="5303" max="5304" width="9.33203125" style="1"/>
    <col min="5305" max="5305" width="11.33203125" style="1" bestFit="1" customWidth="1"/>
    <col min="5306" max="5322" width="9.33203125" style="1"/>
    <col min="5323" max="5323" width="10.1640625" style="1" bestFit="1" customWidth="1"/>
    <col min="5324" max="5324" width="9.33203125" style="1"/>
    <col min="5325" max="5325" width="10.83203125" style="1" bestFit="1" customWidth="1"/>
    <col min="5326" max="5550" width="9.33203125" style="1"/>
    <col min="5551" max="5551" width="40.6640625" style="1" customWidth="1"/>
    <col min="5552" max="5552" width="10.1640625" style="1" bestFit="1" customWidth="1"/>
    <col min="5553" max="5553" width="9.33203125" style="1" bestFit="1" customWidth="1"/>
    <col min="5554" max="5555" width="9.33203125" style="1"/>
    <col min="5556" max="5556" width="9.33203125" style="1" bestFit="1" customWidth="1"/>
    <col min="5557" max="5557" width="9.33203125" style="1"/>
    <col min="5558" max="5558" width="11.33203125" style="1" bestFit="1" customWidth="1"/>
    <col min="5559" max="5560" width="9.33203125" style="1"/>
    <col min="5561" max="5561" width="11.33203125" style="1" bestFit="1" customWidth="1"/>
    <col min="5562" max="5578" width="9.33203125" style="1"/>
    <col min="5579" max="5579" width="10.1640625" style="1" bestFit="1" customWidth="1"/>
    <col min="5580" max="5580" width="9.33203125" style="1"/>
    <col min="5581" max="5581" width="10.83203125" style="1" bestFit="1" customWidth="1"/>
    <col min="5582" max="5806" width="9.33203125" style="1"/>
    <col min="5807" max="5807" width="40.6640625" style="1" customWidth="1"/>
    <col min="5808" max="5808" width="10.1640625" style="1" bestFit="1" customWidth="1"/>
    <col min="5809" max="5809" width="9.33203125" style="1" bestFit="1" customWidth="1"/>
    <col min="5810" max="5811" width="9.33203125" style="1"/>
    <col min="5812" max="5812" width="9.33203125" style="1" bestFit="1" customWidth="1"/>
    <col min="5813" max="5813" width="9.33203125" style="1"/>
    <col min="5814" max="5814" width="11.33203125" style="1" bestFit="1" customWidth="1"/>
    <col min="5815" max="5816" width="9.33203125" style="1"/>
    <col min="5817" max="5817" width="11.33203125" style="1" bestFit="1" customWidth="1"/>
    <col min="5818" max="5834" width="9.33203125" style="1"/>
    <col min="5835" max="5835" width="10.1640625" style="1" bestFit="1" customWidth="1"/>
    <col min="5836" max="5836" width="9.33203125" style="1"/>
    <col min="5837" max="5837" width="10.83203125" style="1" bestFit="1" customWidth="1"/>
    <col min="5838" max="6062" width="9.33203125" style="1"/>
    <col min="6063" max="6063" width="40.6640625" style="1" customWidth="1"/>
    <col min="6064" max="6064" width="10.1640625" style="1" bestFit="1" customWidth="1"/>
    <col min="6065" max="6065" width="9.33203125" style="1" bestFit="1" customWidth="1"/>
    <col min="6066" max="6067" width="9.33203125" style="1"/>
    <col min="6068" max="6068" width="9.33203125" style="1" bestFit="1" customWidth="1"/>
    <col min="6069" max="6069" width="9.33203125" style="1"/>
    <col min="6070" max="6070" width="11.33203125" style="1" bestFit="1" customWidth="1"/>
    <col min="6071" max="6072" width="9.33203125" style="1"/>
    <col min="6073" max="6073" width="11.33203125" style="1" bestFit="1" customWidth="1"/>
    <col min="6074" max="6090" width="9.33203125" style="1"/>
    <col min="6091" max="6091" width="10.1640625" style="1" bestFit="1" customWidth="1"/>
    <col min="6092" max="6092" width="9.33203125" style="1"/>
    <col min="6093" max="6093" width="10.83203125" style="1" bestFit="1" customWidth="1"/>
    <col min="6094" max="6318" width="9.33203125" style="1"/>
    <col min="6319" max="6319" width="40.6640625" style="1" customWidth="1"/>
    <col min="6320" max="6320" width="10.1640625" style="1" bestFit="1" customWidth="1"/>
    <col min="6321" max="6321" width="9.33203125" style="1" bestFit="1" customWidth="1"/>
    <col min="6322" max="6323" width="9.33203125" style="1"/>
    <col min="6324" max="6324" width="9.33203125" style="1" bestFit="1" customWidth="1"/>
    <col min="6325" max="6325" width="9.33203125" style="1"/>
    <col min="6326" max="6326" width="11.33203125" style="1" bestFit="1" customWidth="1"/>
    <col min="6327" max="6328" width="9.33203125" style="1"/>
    <col min="6329" max="6329" width="11.33203125" style="1" bestFit="1" customWidth="1"/>
    <col min="6330" max="6346" width="9.33203125" style="1"/>
    <col min="6347" max="6347" width="10.1640625" style="1" bestFit="1" customWidth="1"/>
    <col min="6348" max="6348" width="9.33203125" style="1"/>
    <col min="6349" max="6349" width="10.83203125" style="1" bestFit="1" customWidth="1"/>
    <col min="6350" max="6574" width="9.33203125" style="1"/>
    <col min="6575" max="6575" width="40.6640625" style="1" customWidth="1"/>
    <col min="6576" max="6576" width="10.1640625" style="1" bestFit="1" customWidth="1"/>
    <col min="6577" max="6577" width="9.33203125" style="1" bestFit="1" customWidth="1"/>
    <col min="6578" max="6579" width="9.33203125" style="1"/>
    <col min="6580" max="6580" width="9.33203125" style="1" bestFit="1" customWidth="1"/>
    <col min="6581" max="6581" width="9.33203125" style="1"/>
    <col min="6582" max="6582" width="11.33203125" style="1" bestFit="1" customWidth="1"/>
    <col min="6583" max="6584" width="9.33203125" style="1"/>
    <col min="6585" max="6585" width="11.33203125" style="1" bestFit="1" customWidth="1"/>
    <col min="6586" max="6602" width="9.33203125" style="1"/>
    <col min="6603" max="6603" width="10.1640625" style="1" bestFit="1" customWidth="1"/>
    <col min="6604" max="6604" width="9.33203125" style="1"/>
    <col min="6605" max="6605" width="10.83203125" style="1" bestFit="1" customWidth="1"/>
    <col min="6606" max="6830" width="9.33203125" style="1"/>
    <col min="6831" max="6831" width="40.6640625" style="1" customWidth="1"/>
    <col min="6832" max="6832" width="10.1640625" style="1" bestFit="1" customWidth="1"/>
    <col min="6833" max="6833" width="9.33203125" style="1" bestFit="1" customWidth="1"/>
    <col min="6834" max="6835" width="9.33203125" style="1"/>
    <col min="6836" max="6836" width="9.33203125" style="1" bestFit="1" customWidth="1"/>
    <col min="6837" max="6837" width="9.33203125" style="1"/>
    <col min="6838" max="6838" width="11.33203125" style="1" bestFit="1" customWidth="1"/>
    <col min="6839" max="6840" width="9.33203125" style="1"/>
    <col min="6841" max="6841" width="11.33203125" style="1" bestFit="1" customWidth="1"/>
    <col min="6842" max="6858" width="9.33203125" style="1"/>
    <col min="6859" max="6859" width="10.1640625" style="1" bestFit="1" customWidth="1"/>
    <col min="6860" max="6860" width="9.33203125" style="1"/>
    <col min="6861" max="6861" width="10.83203125" style="1" bestFit="1" customWidth="1"/>
    <col min="6862" max="7086" width="9.33203125" style="1"/>
    <col min="7087" max="7087" width="40.6640625" style="1" customWidth="1"/>
    <col min="7088" max="7088" width="10.1640625" style="1" bestFit="1" customWidth="1"/>
    <col min="7089" max="7089" width="9.33203125" style="1" bestFit="1" customWidth="1"/>
    <col min="7090" max="7091" width="9.33203125" style="1"/>
    <col min="7092" max="7092" width="9.33203125" style="1" bestFit="1" customWidth="1"/>
    <col min="7093" max="7093" width="9.33203125" style="1"/>
    <col min="7094" max="7094" width="11.33203125" style="1" bestFit="1" customWidth="1"/>
    <col min="7095" max="7096" width="9.33203125" style="1"/>
    <col min="7097" max="7097" width="11.33203125" style="1" bestFit="1" customWidth="1"/>
    <col min="7098" max="7114" width="9.33203125" style="1"/>
    <col min="7115" max="7115" width="10.1640625" style="1" bestFit="1" customWidth="1"/>
    <col min="7116" max="7116" width="9.33203125" style="1"/>
    <col min="7117" max="7117" width="10.83203125" style="1" bestFit="1" customWidth="1"/>
    <col min="7118" max="7342" width="9.33203125" style="1"/>
    <col min="7343" max="7343" width="40.6640625" style="1" customWidth="1"/>
    <col min="7344" max="7344" width="10.1640625" style="1" bestFit="1" customWidth="1"/>
    <col min="7345" max="7345" width="9.33203125" style="1" bestFit="1" customWidth="1"/>
    <col min="7346" max="7347" width="9.33203125" style="1"/>
    <col min="7348" max="7348" width="9.33203125" style="1" bestFit="1" customWidth="1"/>
    <col min="7349" max="7349" width="9.33203125" style="1"/>
    <col min="7350" max="7350" width="11.33203125" style="1" bestFit="1" customWidth="1"/>
    <col min="7351" max="7352" width="9.33203125" style="1"/>
    <col min="7353" max="7353" width="11.33203125" style="1" bestFit="1" customWidth="1"/>
    <col min="7354" max="7370" width="9.33203125" style="1"/>
    <col min="7371" max="7371" width="10.1640625" style="1" bestFit="1" customWidth="1"/>
    <col min="7372" max="7372" width="9.33203125" style="1"/>
    <col min="7373" max="7373" width="10.83203125" style="1" bestFit="1" customWidth="1"/>
    <col min="7374" max="7598" width="9.33203125" style="1"/>
    <col min="7599" max="7599" width="40.6640625" style="1" customWidth="1"/>
    <col min="7600" max="7600" width="10.1640625" style="1" bestFit="1" customWidth="1"/>
    <col min="7601" max="7601" width="9.33203125" style="1" bestFit="1" customWidth="1"/>
    <col min="7602" max="7603" width="9.33203125" style="1"/>
    <col min="7604" max="7604" width="9.33203125" style="1" bestFit="1" customWidth="1"/>
    <col min="7605" max="7605" width="9.33203125" style="1"/>
    <col min="7606" max="7606" width="11.33203125" style="1" bestFit="1" customWidth="1"/>
    <col min="7607" max="7608" width="9.33203125" style="1"/>
    <col min="7609" max="7609" width="11.33203125" style="1" bestFit="1" customWidth="1"/>
    <col min="7610" max="7626" width="9.33203125" style="1"/>
    <col min="7627" max="7627" width="10.1640625" style="1" bestFit="1" customWidth="1"/>
    <col min="7628" max="7628" width="9.33203125" style="1"/>
    <col min="7629" max="7629" width="10.83203125" style="1" bestFit="1" customWidth="1"/>
    <col min="7630" max="7854" width="9.33203125" style="1"/>
    <col min="7855" max="7855" width="40.6640625" style="1" customWidth="1"/>
    <col min="7856" max="7856" width="10.1640625" style="1" bestFit="1" customWidth="1"/>
    <col min="7857" max="7857" width="9.33203125" style="1" bestFit="1" customWidth="1"/>
    <col min="7858" max="7859" width="9.33203125" style="1"/>
    <col min="7860" max="7860" width="9.33203125" style="1" bestFit="1" customWidth="1"/>
    <col min="7861" max="7861" width="9.33203125" style="1"/>
    <col min="7862" max="7862" width="11.33203125" style="1" bestFit="1" customWidth="1"/>
    <col min="7863" max="7864" width="9.33203125" style="1"/>
    <col min="7865" max="7865" width="11.33203125" style="1" bestFit="1" customWidth="1"/>
    <col min="7866" max="7882" width="9.33203125" style="1"/>
    <col min="7883" max="7883" width="10.1640625" style="1" bestFit="1" customWidth="1"/>
    <col min="7884" max="7884" width="9.33203125" style="1"/>
    <col min="7885" max="7885" width="10.83203125" style="1" bestFit="1" customWidth="1"/>
    <col min="7886" max="8110" width="9.33203125" style="1"/>
    <col min="8111" max="8111" width="40.6640625" style="1" customWidth="1"/>
    <col min="8112" max="8112" width="10.1640625" style="1" bestFit="1" customWidth="1"/>
    <col min="8113" max="8113" width="9.33203125" style="1" bestFit="1" customWidth="1"/>
    <col min="8114" max="8115" width="9.33203125" style="1"/>
    <col min="8116" max="8116" width="9.33203125" style="1" bestFit="1" customWidth="1"/>
    <col min="8117" max="8117" width="9.33203125" style="1"/>
    <col min="8118" max="8118" width="11.33203125" style="1" bestFit="1" customWidth="1"/>
    <col min="8119" max="8120" width="9.33203125" style="1"/>
    <col min="8121" max="8121" width="11.33203125" style="1" bestFit="1" customWidth="1"/>
    <col min="8122" max="8138" width="9.33203125" style="1"/>
    <col min="8139" max="8139" width="10.1640625" style="1" bestFit="1" customWidth="1"/>
    <col min="8140" max="8140" width="9.33203125" style="1"/>
    <col min="8141" max="8141" width="10.83203125" style="1" bestFit="1" customWidth="1"/>
    <col min="8142" max="8366" width="9.33203125" style="1"/>
    <col min="8367" max="8367" width="40.6640625" style="1" customWidth="1"/>
    <col min="8368" max="8368" width="10.1640625" style="1" bestFit="1" customWidth="1"/>
    <col min="8369" max="8369" width="9.33203125" style="1" bestFit="1" customWidth="1"/>
    <col min="8370" max="8371" width="9.33203125" style="1"/>
    <col min="8372" max="8372" width="9.33203125" style="1" bestFit="1" customWidth="1"/>
    <col min="8373" max="8373" width="9.33203125" style="1"/>
    <col min="8374" max="8374" width="11.33203125" style="1" bestFit="1" customWidth="1"/>
    <col min="8375" max="8376" width="9.33203125" style="1"/>
    <col min="8377" max="8377" width="11.33203125" style="1" bestFit="1" customWidth="1"/>
    <col min="8378" max="8394" width="9.33203125" style="1"/>
    <col min="8395" max="8395" width="10.1640625" style="1" bestFit="1" customWidth="1"/>
    <col min="8396" max="8396" width="9.33203125" style="1"/>
    <col min="8397" max="8397" width="10.83203125" style="1" bestFit="1" customWidth="1"/>
    <col min="8398" max="8622" width="9.33203125" style="1"/>
    <col min="8623" max="8623" width="40.6640625" style="1" customWidth="1"/>
    <col min="8624" max="8624" width="10.1640625" style="1" bestFit="1" customWidth="1"/>
    <col min="8625" max="8625" width="9.33203125" style="1" bestFit="1" customWidth="1"/>
    <col min="8626" max="8627" width="9.33203125" style="1"/>
    <col min="8628" max="8628" width="9.33203125" style="1" bestFit="1" customWidth="1"/>
    <col min="8629" max="8629" width="9.33203125" style="1"/>
    <col min="8630" max="8630" width="11.33203125" style="1" bestFit="1" customWidth="1"/>
    <col min="8631" max="8632" width="9.33203125" style="1"/>
    <col min="8633" max="8633" width="11.33203125" style="1" bestFit="1" customWidth="1"/>
    <col min="8634" max="8650" width="9.33203125" style="1"/>
    <col min="8651" max="8651" width="10.1640625" style="1" bestFit="1" customWidth="1"/>
    <col min="8652" max="8652" width="9.33203125" style="1"/>
    <col min="8653" max="8653" width="10.83203125" style="1" bestFit="1" customWidth="1"/>
    <col min="8654" max="8878" width="9.33203125" style="1"/>
    <col min="8879" max="8879" width="40.6640625" style="1" customWidth="1"/>
    <col min="8880" max="8880" width="10.1640625" style="1" bestFit="1" customWidth="1"/>
    <col min="8881" max="8881" width="9.33203125" style="1" bestFit="1" customWidth="1"/>
    <col min="8882" max="8883" width="9.33203125" style="1"/>
    <col min="8884" max="8884" width="9.33203125" style="1" bestFit="1" customWidth="1"/>
    <col min="8885" max="8885" width="9.33203125" style="1"/>
    <col min="8886" max="8886" width="11.33203125" style="1" bestFit="1" customWidth="1"/>
    <col min="8887" max="8888" width="9.33203125" style="1"/>
    <col min="8889" max="8889" width="11.33203125" style="1" bestFit="1" customWidth="1"/>
    <col min="8890" max="8906" width="9.33203125" style="1"/>
    <col min="8907" max="8907" width="10.1640625" style="1" bestFit="1" customWidth="1"/>
    <col min="8908" max="8908" width="9.33203125" style="1"/>
    <col min="8909" max="8909" width="10.83203125" style="1" bestFit="1" customWidth="1"/>
    <col min="8910" max="9134" width="9.33203125" style="1"/>
    <col min="9135" max="9135" width="40.6640625" style="1" customWidth="1"/>
    <col min="9136" max="9136" width="10.1640625" style="1" bestFit="1" customWidth="1"/>
    <col min="9137" max="9137" width="9.33203125" style="1" bestFit="1" customWidth="1"/>
    <col min="9138" max="9139" width="9.33203125" style="1"/>
    <col min="9140" max="9140" width="9.33203125" style="1" bestFit="1" customWidth="1"/>
    <col min="9141" max="9141" width="9.33203125" style="1"/>
    <col min="9142" max="9142" width="11.33203125" style="1" bestFit="1" customWidth="1"/>
    <col min="9143" max="9144" width="9.33203125" style="1"/>
    <col min="9145" max="9145" width="11.33203125" style="1" bestFit="1" customWidth="1"/>
    <col min="9146" max="9162" width="9.33203125" style="1"/>
    <col min="9163" max="9163" width="10.1640625" style="1" bestFit="1" customWidth="1"/>
    <col min="9164" max="9164" width="9.33203125" style="1"/>
    <col min="9165" max="9165" width="10.83203125" style="1" bestFit="1" customWidth="1"/>
    <col min="9166" max="9390" width="9.33203125" style="1"/>
    <col min="9391" max="9391" width="40.6640625" style="1" customWidth="1"/>
    <col min="9392" max="9392" width="10.1640625" style="1" bestFit="1" customWidth="1"/>
    <col min="9393" max="9393" width="9.33203125" style="1" bestFit="1" customWidth="1"/>
    <col min="9394" max="9395" width="9.33203125" style="1"/>
    <col min="9396" max="9396" width="9.33203125" style="1" bestFit="1" customWidth="1"/>
    <col min="9397" max="9397" width="9.33203125" style="1"/>
    <col min="9398" max="9398" width="11.33203125" style="1" bestFit="1" customWidth="1"/>
    <col min="9399" max="9400" width="9.33203125" style="1"/>
    <col min="9401" max="9401" width="11.33203125" style="1" bestFit="1" customWidth="1"/>
    <col min="9402" max="9418" width="9.33203125" style="1"/>
    <col min="9419" max="9419" width="10.1640625" style="1" bestFit="1" customWidth="1"/>
    <col min="9420" max="9420" width="9.33203125" style="1"/>
    <col min="9421" max="9421" width="10.83203125" style="1" bestFit="1" customWidth="1"/>
    <col min="9422" max="9646" width="9.33203125" style="1"/>
    <col min="9647" max="9647" width="40.6640625" style="1" customWidth="1"/>
    <col min="9648" max="9648" width="10.1640625" style="1" bestFit="1" customWidth="1"/>
    <col min="9649" max="9649" width="9.33203125" style="1" bestFit="1" customWidth="1"/>
    <col min="9650" max="9651" width="9.33203125" style="1"/>
    <col min="9652" max="9652" width="9.33203125" style="1" bestFit="1" customWidth="1"/>
    <col min="9653" max="9653" width="9.33203125" style="1"/>
    <col min="9654" max="9654" width="11.33203125" style="1" bestFit="1" customWidth="1"/>
    <col min="9655" max="9656" width="9.33203125" style="1"/>
    <col min="9657" max="9657" width="11.33203125" style="1" bestFit="1" customWidth="1"/>
    <col min="9658" max="9674" width="9.33203125" style="1"/>
    <col min="9675" max="9675" width="10.1640625" style="1" bestFit="1" customWidth="1"/>
    <col min="9676" max="9676" width="9.33203125" style="1"/>
    <col min="9677" max="9677" width="10.83203125" style="1" bestFit="1" customWidth="1"/>
    <col min="9678" max="9902" width="9.33203125" style="1"/>
    <col min="9903" max="9903" width="40.6640625" style="1" customWidth="1"/>
    <col min="9904" max="9904" width="10.1640625" style="1" bestFit="1" customWidth="1"/>
    <col min="9905" max="9905" width="9.33203125" style="1" bestFit="1" customWidth="1"/>
    <col min="9906" max="9907" width="9.33203125" style="1"/>
    <col min="9908" max="9908" width="9.33203125" style="1" bestFit="1" customWidth="1"/>
    <col min="9909" max="9909" width="9.33203125" style="1"/>
    <col min="9910" max="9910" width="11.33203125" style="1" bestFit="1" customWidth="1"/>
    <col min="9911" max="9912" width="9.33203125" style="1"/>
    <col min="9913" max="9913" width="11.33203125" style="1" bestFit="1" customWidth="1"/>
    <col min="9914" max="9930" width="9.33203125" style="1"/>
    <col min="9931" max="9931" width="10.1640625" style="1" bestFit="1" customWidth="1"/>
    <col min="9932" max="9932" width="9.33203125" style="1"/>
    <col min="9933" max="9933" width="10.83203125" style="1" bestFit="1" customWidth="1"/>
    <col min="9934" max="10158" width="9.33203125" style="1"/>
    <col min="10159" max="10159" width="40.6640625" style="1" customWidth="1"/>
    <col min="10160" max="10160" width="10.1640625" style="1" bestFit="1" customWidth="1"/>
    <col min="10161" max="10161" width="9.33203125" style="1" bestFit="1" customWidth="1"/>
    <col min="10162" max="10163" width="9.33203125" style="1"/>
    <col min="10164" max="10164" width="9.33203125" style="1" bestFit="1" customWidth="1"/>
    <col min="10165" max="10165" width="9.33203125" style="1"/>
    <col min="10166" max="10166" width="11.33203125" style="1" bestFit="1" customWidth="1"/>
    <col min="10167" max="10168" width="9.33203125" style="1"/>
    <col min="10169" max="10169" width="11.33203125" style="1" bestFit="1" customWidth="1"/>
    <col min="10170" max="10186" width="9.33203125" style="1"/>
    <col min="10187" max="10187" width="10.1640625" style="1" bestFit="1" customWidth="1"/>
    <col min="10188" max="10188" width="9.33203125" style="1"/>
    <col min="10189" max="10189" width="10.83203125" style="1" bestFit="1" customWidth="1"/>
    <col min="10190" max="10414" width="9.33203125" style="1"/>
    <col min="10415" max="10415" width="40.6640625" style="1" customWidth="1"/>
    <col min="10416" max="10416" width="10.1640625" style="1" bestFit="1" customWidth="1"/>
    <col min="10417" max="10417" width="9.33203125" style="1" bestFit="1" customWidth="1"/>
    <col min="10418" max="10419" width="9.33203125" style="1"/>
    <col min="10420" max="10420" width="9.33203125" style="1" bestFit="1" customWidth="1"/>
    <col min="10421" max="10421" width="9.33203125" style="1"/>
    <col min="10422" max="10422" width="11.33203125" style="1" bestFit="1" customWidth="1"/>
    <col min="10423" max="10424" width="9.33203125" style="1"/>
    <col min="10425" max="10425" width="11.33203125" style="1" bestFit="1" customWidth="1"/>
    <col min="10426" max="10442" width="9.33203125" style="1"/>
    <col min="10443" max="10443" width="10.1640625" style="1" bestFit="1" customWidth="1"/>
    <col min="10444" max="10444" width="9.33203125" style="1"/>
    <col min="10445" max="10445" width="10.83203125" style="1" bestFit="1" customWidth="1"/>
    <col min="10446" max="10670" width="9.33203125" style="1"/>
    <col min="10671" max="10671" width="40.6640625" style="1" customWidth="1"/>
    <col min="10672" max="10672" width="10.1640625" style="1" bestFit="1" customWidth="1"/>
    <col min="10673" max="10673" width="9.33203125" style="1" bestFit="1" customWidth="1"/>
    <col min="10674" max="10675" width="9.33203125" style="1"/>
    <col min="10676" max="10676" width="9.33203125" style="1" bestFit="1" customWidth="1"/>
    <col min="10677" max="10677" width="9.33203125" style="1"/>
    <col min="10678" max="10678" width="11.33203125" style="1" bestFit="1" customWidth="1"/>
    <col min="10679" max="10680" width="9.33203125" style="1"/>
    <col min="10681" max="10681" width="11.33203125" style="1" bestFit="1" customWidth="1"/>
    <col min="10682" max="10698" width="9.33203125" style="1"/>
    <col min="10699" max="10699" width="10.1640625" style="1" bestFit="1" customWidth="1"/>
    <col min="10700" max="10700" width="9.33203125" style="1"/>
    <col min="10701" max="10701" width="10.83203125" style="1" bestFit="1" customWidth="1"/>
    <col min="10702" max="10926" width="9.33203125" style="1"/>
    <col min="10927" max="10927" width="40.6640625" style="1" customWidth="1"/>
    <col min="10928" max="10928" width="10.1640625" style="1" bestFit="1" customWidth="1"/>
    <col min="10929" max="10929" width="9.33203125" style="1" bestFit="1" customWidth="1"/>
    <col min="10930" max="10931" width="9.33203125" style="1"/>
    <col min="10932" max="10932" width="9.33203125" style="1" bestFit="1" customWidth="1"/>
    <col min="10933" max="10933" width="9.33203125" style="1"/>
    <col min="10934" max="10934" width="11.33203125" style="1" bestFit="1" customWidth="1"/>
    <col min="10935" max="10936" width="9.33203125" style="1"/>
    <col min="10937" max="10937" width="11.33203125" style="1" bestFit="1" customWidth="1"/>
    <col min="10938" max="10954" width="9.33203125" style="1"/>
    <col min="10955" max="10955" width="10.1640625" style="1" bestFit="1" customWidth="1"/>
    <col min="10956" max="10956" width="9.33203125" style="1"/>
    <col min="10957" max="10957" width="10.83203125" style="1" bestFit="1" customWidth="1"/>
    <col min="10958" max="11182" width="9.33203125" style="1"/>
    <col min="11183" max="11183" width="40.6640625" style="1" customWidth="1"/>
    <col min="11184" max="11184" width="10.1640625" style="1" bestFit="1" customWidth="1"/>
    <col min="11185" max="11185" width="9.33203125" style="1" bestFit="1" customWidth="1"/>
    <col min="11186" max="11187" width="9.33203125" style="1"/>
    <col min="11188" max="11188" width="9.33203125" style="1" bestFit="1" customWidth="1"/>
    <col min="11189" max="11189" width="9.33203125" style="1"/>
    <col min="11190" max="11190" width="11.33203125" style="1" bestFit="1" customWidth="1"/>
    <col min="11191" max="11192" width="9.33203125" style="1"/>
    <col min="11193" max="11193" width="11.33203125" style="1" bestFit="1" customWidth="1"/>
    <col min="11194" max="11210" width="9.33203125" style="1"/>
    <col min="11211" max="11211" width="10.1640625" style="1" bestFit="1" customWidth="1"/>
    <col min="11212" max="11212" width="9.33203125" style="1"/>
    <col min="11213" max="11213" width="10.83203125" style="1" bestFit="1" customWidth="1"/>
    <col min="11214" max="11438" width="9.33203125" style="1"/>
    <col min="11439" max="11439" width="40.6640625" style="1" customWidth="1"/>
    <col min="11440" max="11440" width="10.1640625" style="1" bestFit="1" customWidth="1"/>
    <col min="11441" max="11441" width="9.33203125" style="1" bestFit="1" customWidth="1"/>
    <col min="11442" max="11443" width="9.33203125" style="1"/>
    <col min="11444" max="11444" width="9.33203125" style="1" bestFit="1" customWidth="1"/>
    <col min="11445" max="11445" width="9.33203125" style="1"/>
    <col min="11446" max="11446" width="11.33203125" style="1" bestFit="1" customWidth="1"/>
    <col min="11447" max="11448" width="9.33203125" style="1"/>
    <col min="11449" max="11449" width="11.33203125" style="1" bestFit="1" customWidth="1"/>
    <col min="11450" max="11466" width="9.33203125" style="1"/>
    <col min="11467" max="11467" width="10.1640625" style="1" bestFit="1" customWidth="1"/>
    <col min="11468" max="11468" width="9.33203125" style="1"/>
    <col min="11469" max="11469" width="10.83203125" style="1" bestFit="1" customWidth="1"/>
    <col min="11470" max="11694" width="9.33203125" style="1"/>
    <col min="11695" max="11695" width="40.6640625" style="1" customWidth="1"/>
    <col min="11696" max="11696" width="10.1640625" style="1" bestFit="1" customWidth="1"/>
    <col min="11697" max="11697" width="9.33203125" style="1" bestFit="1" customWidth="1"/>
    <col min="11698" max="11699" width="9.33203125" style="1"/>
    <col min="11700" max="11700" width="9.33203125" style="1" bestFit="1" customWidth="1"/>
    <col min="11701" max="11701" width="9.33203125" style="1"/>
    <col min="11702" max="11702" width="11.33203125" style="1" bestFit="1" customWidth="1"/>
    <col min="11703" max="11704" width="9.33203125" style="1"/>
    <col min="11705" max="11705" width="11.33203125" style="1" bestFit="1" customWidth="1"/>
    <col min="11706" max="11722" width="9.33203125" style="1"/>
    <col min="11723" max="11723" width="10.1640625" style="1" bestFit="1" customWidth="1"/>
    <col min="11724" max="11724" width="9.33203125" style="1"/>
    <col min="11725" max="11725" width="10.83203125" style="1" bestFit="1" customWidth="1"/>
    <col min="11726" max="11950" width="9.33203125" style="1"/>
    <col min="11951" max="11951" width="40.6640625" style="1" customWidth="1"/>
    <col min="11952" max="11952" width="10.1640625" style="1" bestFit="1" customWidth="1"/>
    <col min="11953" max="11953" width="9.33203125" style="1" bestFit="1" customWidth="1"/>
    <col min="11954" max="11955" width="9.33203125" style="1"/>
    <col min="11956" max="11956" width="9.33203125" style="1" bestFit="1" customWidth="1"/>
    <col min="11957" max="11957" width="9.33203125" style="1"/>
    <col min="11958" max="11958" width="11.33203125" style="1" bestFit="1" customWidth="1"/>
    <col min="11959" max="11960" width="9.33203125" style="1"/>
    <col min="11961" max="11961" width="11.33203125" style="1" bestFit="1" customWidth="1"/>
    <col min="11962" max="11978" width="9.33203125" style="1"/>
    <col min="11979" max="11979" width="10.1640625" style="1" bestFit="1" customWidth="1"/>
    <col min="11980" max="11980" width="9.33203125" style="1"/>
    <col min="11981" max="11981" width="10.83203125" style="1" bestFit="1" customWidth="1"/>
    <col min="11982" max="12206" width="9.33203125" style="1"/>
    <col min="12207" max="12207" width="40.6640625" style="1" customWidth="1"/>
    <col min="12208" max="12208" width="10.1640625" style="1" bestFit="1" customWidth="1"/>
    <col min="12209" max="12209" width="9.33203125" style="1" bestFit="1" customWidth="1"/>
    <col min="12210" max="12211" width="9.33203125" style="1"/>
    <col min="12212" max="12212" width="9.33203125" style="1" bestFit="1" customWidth="1"/>
    <col min="12213" max="12213" width="9.33203125" style="1"/>
    <col min="12214" max="12214" width="11.33203125" style="1" bestFit="1" customWidth="1"/>
    <col min="12215" max="12216" width="9.33203125" style="1"/>
    <col min="12217" max="12217" width="11.33203125" style="1" bestFit="1" customWidth="1"/>
    <col min="12218" max="12234" width="9.33203125" style="1"/>
    <col min="12235" max="12235" width="10.1640625" style="1" bestFit="1" customWidth="1"/>
    <col min="12236" max="12236" width="9.33203125" style="1"/>
    <col min="12237" max="12237" width="10.83203125" style="1" bestFit="1" customWidth="1"/>
    <col min="12238" max="12462" width="9.33203125" style="1"/>
    <col min="12463" max="12463" width="40.6640625" style="1" customWidth="1"/>
    <col min="12464" max="12464" width="10.1640625" style="1" bestFit="1" customWidth="1"/>
    <col min="12465" max="12465" width="9.33203125" style="1" bestFit="1" customWidth="1"/>
    <col min="12466" max="12467" width="9.33203125" style="1"/>
    <col min="12468" max="12468" width="9.33203125" style="1" bestFit="1" customWidth="1"/>
    <col min="12469" max="12469" width="9.33203125" style="1"/>
    <col min="12470" max="12470" width="11.33203125" style="1" bestFit="1" customWidth="1"/>
    <col min="12471" max="12472" width="9.33203125" style="1"/>
    <col min="12473" max="12473" width="11.33203125" style="1" bestFit="1" customWidth="1"/>
    <col min="12474" max="12490" width="9.33203125" style="1"/>
    <col min="12491" max="12491" width="10.1640625" style="1" bestFit="1" customWidth="1"/>
    <col min="12492" max="12492" width="9.33203125" style="1"/>
    <col min="12493" max="12493" width="10.83203125" style="1" bestFit="1" customWidth="1"/>
    <col min="12494" max="12718" width="9.33203125" style="1"/>
    <col min="12719" max="12719" width="40.6640625" style="1" customWidth="1"/>
    <col min="12720" max="12720" width="10.1640625" style="1" bestFit="1" customWidth="1"/>
    <col min="12721" max="12721" width="9.33203125" style="1" bestFit="1" customWidth="1"/>
    <col min="12722" max="12723" width="9.33203125" style="1"/>
    <col min="12724" max="12724" width="9.33203125" style="1" bestFit="1" customWidth="1"/>
    <col min="12725" max="12725" width="9.33203125" style="1"/>
    <col min="12726" max="12726" width="11.33203125" style="1" bestFit="1" customWidth="1"/>
    <col min="12727" max="12728" width="9.33203125" style="1"/>
    <col min="12729" max="12729" width="11.33203125" style="1" bestFit="1" customWidth="1"/>
    <col min="12730" max="12746" width="9.33203125" style="1"/>
    <col min="12747" max="12747" width="10.1640625" style="1" bestFit="1" customWidth="1"/>
    <col min="12748" max="12748" width="9.33203125" style="1"/>
    <col min="12749" max="12749" width="10.83203125" style="1" bestFit="1" customWidth="1"/>
    <col min="12750" max="12974" width="9.33203125" style="1"/>
    <col min="12975" max="12975" width="40.6640625" style="1" customWidth="1"/>
    <col min="12976" max="12976" width="10.1640625" style="1" bestFit="1" customWidth="1"/>
    <col min="12977" max="12977" width="9.33203125" style="1" bestFit="1" customWidth="1"/>
    <col min="12978" max="12979" width="9.33203125" style="1"/>
    <col min="12980" max="12980" width="9.33203125" style="1" bestFit="1" customWidth="1"/>
    <col min="12981" max="12981" width="9.33203125" style="1"/>
    <col min="12982" max="12982" width="11.33203125" style="1" bestFit="1" customWidth="1"/>
    <col min="12983" max="12984" width="9.33203125" style="1"/>
    <col min="12985" max="12985" width="11.33203125" style="1" bestFit="1" customWidth="1"/>
    <col min="12986" max="13002" width="9.33203125" style="1"/>
    <col min="13003" max="13003" width="10.1640625" style="1" bestFit="1" customWidth="1"/>
    <col min="13004" max="13004" width="9.33203125" style="1"/>
    <col min="13005" max="13005" width="10.83203125" style="1" bestFit="1" customWidth="1"/>
    <col min="13006" max="13230" width="9.33203125" style="1"/>
    <col min="13231" max="13231" width="40.6640625" style="1" customWidth="1"/>
    <col min="13232" max="13232" width="10.1640625" style="1" bestFit="1" customWidth="1"/>
    <col min="13233" max="13233" width="9.33203125" style="1" bestFit="1" customWidth="1"/>
    <col min="13234" max="13235" width="9.33203125" style="1"/>
    <col min="13236" max="13236" width="9.33203125" style="1" bestFit="1" customWidth="1"/>
    <col min="13237" max="13237" width="9.33203125" style="1"/>
    <col min="13238" max="13238" width="11.33203125" style="1" bestFit="1" customWidth="1"/>
    <col min="13239" max="13240" width="9.33203125" style="1"/>
    <col min="13241" max="13241" width="11.33203125" style="1" bestFit="1" customWidth="1"/>
    <col min="13242" max="13258" width="9.33203125" style="1"/>
    <col min="13259" max="13259" width="10.1640625" style="1" bestFit="1" customWidth="1"/>
    <col min="13260" max="13260" width="9.33203125" style="1"/>
    <col min="13261" max="13261" width="10.83203125" style="1" bestFit="1" customWidth="1"/>
    <col min="13262" max="13486" width="9.33203125" style="1"/>
    <col min="13487" max="13487" width="40.6640625" style="1" customWidth="1"/>
    <col min="13488" max="13488" width="10.1640625" style="1" bestFit="1" customWidth="1"/>
    <col min="13489" max="13489" width="9.33203125" style="1" bestFit="1" customWidth="1"/>
    <col min="13490" max="13491" width="9.33203125" style="1"/>
    <col min="13492" max="13492" width="9.33203125" style="1" bestFit="1" customWidth="1"/>
    <col min="13493" max="13493" width="9.33203125" style="1"/>
    <col min="13494" max="13494" width="11.33203125" style="1" bestFit="1" customWidth="1"/>
    <col min="13495" max="13496" width="9.33203125" style="1"/>
    <col min="13497" max="13497" width="11.33203125" style="1" bestFit="1" customWidth="1"/>
    <col min="13498" max="13514" width="9.33203125" style="1"/>
    <col min="13515" max="13515" width="10.1640625" style="1" bestFit="1" customWidth="1"/>
    <col min="13516" max="13516" width="9.33203125" style="1"/>
    <col min="13517" max="13517" width="10.83203125" style="1" bestFit="1" customWidth="1"/>
    <col min="13518" max="13742" width="9.33203125" style="1"/>
    <col min="13743" max="13743" width="40.6640625" style="1" customWidth="1"/>
    <col min="13744" max="13744" width="10.1640625" style="1" bestFit="1" customWidth="1"/>
    <col min="13745" max="13745" width="9.33203125" style="1" bestFit="1" customWidth="1"/>
    <col min="13746" max="13747" width="9.33203125" style="1"/>
    <col min="13748" max="13748" width="9.33203125" style="1" bestFit="1" customWidth="1"/>
    <col min="13749" max="13749" width="9.33203125" style="1"/>
    <col min="13750" max="13750" width="11.33203125" style="1" bestFit="1" customWidth="1"/>
    <col min="13751" max="13752" width="9.33203125" style="1"/>
    <col min="13753" max="13753" width="11.33203125" style="1" bestFit="1" customWidth="1"/>
    <col min="13754" max="13770" width="9.33203125" style="1"/>
    <col min="13771" max="13771" width="10.1640625" style="1" bestFit="1" customWidth="1"/>
    <col min="13772" max="13772" width="9.33203125" style="1"/>
    <col min="13773" max="13773" width="10.83203125" style="1" bestFit="1" customWidth="1"/>
    <col min="13774" max="13998" width="9.33203125" style="1"/>
    <col min="13999" max="13999" width="40.6640625" style="1" customWidth="1"/>
    <col min="14000" max="14000" width="10.1640625" style="1" bestFit="1" customWidth="1"/>
    <col min="14001" max="14001" width="9.33203125" style="1" bestFit="1" customWidth="1"/>
    <col min="14002" max="14003" width="9.33203125" style="1"/>
    <col min="14004" max="14004" width="9.33203125" style="1" bestFit="1" customWidth="1"/>
    <col min="14005" max="14005" width="9.33203125" style="1"/>
    <col min="14006" max="14006" width="11.33203125" style="1" bestFit="1" customWidth="1"/>
    <col min="14007" max="14008" width="9.33203125" style="1"/>
    <col min="14009" max="14009" width="11.33203125" style="1" bestFit="1" customWidth="1"/>
    <col min="14010" max="14026" width="9.33203125" style="1"/>
    <col min="14027" max="14027" width="10.1640625" style="1" bestFit="1" customWidth="1"/>
    <col min="14028" max="14028" width="9.33203125" style="1"/>
    <col min="14029" max="14029" width="10.83203125" style="1" bestFit="1" customWidth="1"/>
    <col min="14030" max="14254" width="9.33203125" style="1"/>
    <col min="14255" max="14255" width="40.6640625" style="1" customWidth="1"/>
    <col min="14256" max="14256" width="10.1640625" style="1" bestFit="1" customWidth="1"/>
    <col min="14257" max="14257" width="9.33203125" style="1" bestFit="1" customWidth="1"/>
    <col min="14258" max="14259" width="9.33203125" style="1"/>
    <col min="14260" max="14260" width="9.33203125" style="1" bestFit="1" customWidth="1"/>
    <col min="14261" max="14261" width="9.33203125" style="1"/>
    <col min="14262" max="14262" width="11.33203125" style="1" bestFit="1" customWidth="1"/>
    <col min="14263" max="14264" width="9.33203125" style="1"/>
    <col min="14265" max="14265" width="11.33203125" style="1" bestFit="1" customWidth="1"/>
    <col min="14266" max="14282" width="9.33203125" style="1"/>
    <col min="14283" max="14283" width="10.1640625" style="1" bestFit="1" customWidth="1"/>
    <col min="14284" max="14284" width="9.33203125" style="1"/>
    <col min="14285" max="14285" width="10.83203125" style="1" bestFit="1" customWidth="1"/>
    <col min="14286" max="14510" width="9.33203125" style="1"/>
    <col min="14511" max="14511" width="40.6640625" style="1" customWidth="1"/>
    <col min="14512" max="14512" width="10.1640625" style="1" bestFit="1" customWidth="1"/>
    <col min="14513" max="14513" width="9.33203125" style="1" bestFit="1" customWidth="1"/>
    <col min="14514" max="14515" width="9.33203125" style="1"/>
    <col min="14516" max="14516" width="9.33203125" style="1" bestFit="1" customWidth="1"/>
    <col min="14517" max="14517" width="9.33203125" style="1"/>
    <col min="14518" max="14518" width="11.33203125" style="1" bestFit="1" customWidth="1"/>
    <col min="14519" max="14520" width="9.33203125" style="1"/>
    <col min="14521" max="14521" width="11.33203125" style="1" bestFit="1" customWidth="1"/>
    <col min="14522" max="14538" width="9.33203125" style="1"/>
    <col min="14539" max="14539" width="10.1640625" style="1" bestFit="1" customWidth="1"/>
    <col min="14540" max="14540" width="9.33203125" style="1"/>
    <col min="14541" max="14541" width="10.83203125" style="1" bestFit="1" customWidth="1"/>
    <col min="14542" max="14766" width="9.33203125" style="1"/>
    <col min="14767" max="14767" width="40.6640625" style="1" customWidth="1"/>
    <col min="14768" max="14768" width="10.1640625" style="1" bestFit="1" customWidth="1"/>
    <col min="14769" max="14769" width="9.33203125" style="1" bestFit="1" customWidth="1"/>
    <col min="14770" max="14771" width="9.33203125" style="1"/>
    <col min="14772" max="14772" width="9.33203125" style="1" bestFit="1" customWidth="1"/>
    <col min="14773" max="14773" width="9.33203125" style="1"/>
    <col min="14774" max="14774" width="11.33203125" style="1" bestFit="1" customWidth="1"/>
    <col min="14775" max="14776" width="9.33203125" style="1"/>
    <col min="14777" max="14777" width="11.33203125" style="1" bestFit="1" customWidth="1"/>
    <col min="14778" max="14794" width="9.33203125" style="1"/>
    <col min="14795" max="14795" width="10.1640625" style="1" bestFit="1" customWidth="1"/>
    <col min="14796" max="14796" width="9.33203125" style="1"/>
    <col min="14797" max="14797" width="10.83203125" style="1" bestFit="1" customWidth="1"/>
    <col min="14798" max="15022" width="9.33203125" style="1"/>
    <col min="15023" max="15023" width="40.6640625" style="1" customWidth="1"/>
    <col min="15024" max="15024" width="10.1640625" style="1" bestFit="1" customWidth="1"/>
    <col min="15025" max="15025" width="9.33203125" style="1" bestFit="1" customWidth="1"/>
    <col min="15026" max="15027" width="9.33203125" style="1"/>
    <col min="15028" max="15028" width="9.33203125" style="1" bestFit="1" customWidth="1"/>
    <col min="15029" max="15029" width="9.33203125" style="1"/>
    <col min="15030" max="15030" width="11.33203125" style="1" bestFit="1" customWidth="1"/>
    <col min="15031" max="15032" width="9.33203125" style="1"/>
    <col min="15033" max="15033" width="11.33203125" style="1" bestFit="1" customWidth="1"/>
    <col min="15034" max="15050" width="9.33203125" style="1"/>
    <col min="15051" max="15051" width="10.1640625" style="1" bestFit="1" customWidth="1"/>
    <col min="15052" max="15052" width="9.33203125" style="1"/>
    <col min="15053" max="15053" width="10.83203125" style="1" bestFit="1" customWidth="1"/>
    <col min="15054" max="15278" width="9.33203125" style="1"/>
    <col min="15279" max="15279" width="40.6640625" style="1" customWidth="1"/>
    <col min="15280" max="15280" width="10.1640625" style="1" bestFit="1" customWidth="1"/>
    <col min="15281" max="15281" width="9.33203125" style="1" bestFit="1" customWidth="1"/>
    <col min="15282" max="15283" width="9.33203125" style="1"/>
    <col min="15284" max="15284" width="9.33203125" style="1" bestFit="1" customWidth="1"/>
    <col min="15285" max="15285" width="9.33203125" style="1"/>
    <col min="15286" max="15286" width="11.33203125" style="1" bestFit="1" customWidth="1"/>
    <col min="15287" max="15288" width="9.33203125" style="1"/>
    <col min="15289" max="15289" width="11.33203125" style="1" bestFit="1" customWidth="1"/>
    <col min="15290" max="15306" width="9.33203125" style="1"/>
    <col min="15307" max="15307" width="10.1640625" style="1" bestFit="1" customWidth="1"/>
    <col min="15308" max="15308" width="9.33203125" style="1"/>
    <col min="15309" max="15309" width="10.83203125" style="1" bestFit="1" customWidth="1"/>
    <col min="15310" max="15534" width="9.33203125" style="1"/>
    <col min="15535" max="15535" width="40.6640625" style="1" customWidth="1"/>
    <col min="15536" max="15536" width="10.1640625" style="1" bestFit="1" customWidth="1"/>
    <col min="15537" max="15537" width="9.33203125" style="1" bestFit="1" customWidth="1"/>
    <col min="15538" max="15539" width="9.33203125" style="1"/>
    <col min="15540" max="15540" width="9.33203125" style="1" bestFit="1" customWidth="1"/>
    <col min="15541" max="15541" width="9.33203125" style="1"/>
    <col min="15542" max="15542" width="11.33203125" style="1" bestFit="1" customWidth="1"/>
    <col min="15543" max="15544" width="9.33203125" style="1"/>
    <col min="15545" max="15545" width="11.33203125" style="1" bestFit="1" customWidth="1"/>
    <col min="15546" max="15562" width="9.33203125" style="1"/>
    <col min="15563" max="15563" width="10.1640625" style="1" bestFit="1" customWidth="1"/>
    <col min="15564" max="15564" width="9.33203125" style="1"/>
    <col min="15565" max="15565" width="10.83203125" style="1" bestFit="1" customWidth="1"/>
    <col min="15566" max="15790" width="9.33203125" style="1"/>
    <col min="15791" max="15791" width="40.6640625" style="1" customWidth="1"/>
    <col min="15792" max="15792" width="10.1640625" style="1" bestFit="1" customWidth="1"/>
    <col min="15793" max="15793" width="9.33203125" style="1" bestFit="1" customWidth="1"/>
    <col min="15794" max="15795" width="9.33203125" style="1"/>
    <col min="15796" max="15796" width="9.33203125" style="1" bestFit="1" customWidth="1"/>
    <col min="15797" max="15797" width="9.33203125" style="1"/>
    <col min="15798" max="15798" width="11.33203125" style="1" bestFit="1" customWidth="1"/>
    <col min="15799" max="15800" width="9.33203125" style="1"/>
    <col min="15801" max="15801" width="11.33203125" style="1" bestFit="1" customWidth="1"/>
    <col min="15802" max="15818" width="9.33203125" style="1"/>
    <col min="15819" max="15819" width="10.1640625" style="1" bestFit="1" customWidth="1"/>
    <col min="15820" max="15820" width="9.33203125" style="1"/>
    <col min="15821" max="15821" width="10.83203125" style="1" bestFit="1" customWidth="1"/>
    <col min="15822" max="16046" width="9.33203125" style="1"/>
    <col min="16047" max="16047" width="40.6640625" style="1" customWidth="1"/>
    <col min="16048" max="16048" width="10.1640625" style="1" bestFit="1" customWidth="1"/>
    <col min="16049" max="16049" width="9.33203125" style="1" bestFit="1" customWidth="1"/>
    <col min="16050" max="16051" width="9.33203125" style="1"/>
    <col min="16052" max="16052" width="9.33203125" style="1" bestFit="1" customWidth="1"/>
    <col min="16053" max="16053" width="9.33203125" style="1"/>
    <col min="16054" max="16054" width="11.33203125" style="1" bestFit="1" customWidth="1"/>
    <col min="16055" max="16056" width="9.33203125" style="1"/>
    <col min="16057" max="16057" width="11.33203125" style="1" bestFit="1" customWidth="1"/>
    <col min="16058" max="16074" width="9.33203125" style="1"/>
    <col min="16075" max="16075" width="10.1640625" style="1" bestFit="1" customWidth="1"/>
    <col min="16076" max="16076" width="9.33203125" style="1"/>
    <col min="16077" max="16077" width="10.83203125" style="1" bestFit="1" customWidth="1"/>
    <col min="16078" max="16384" width="9.33203125" style="1"/>
  </cols>
  <sheetData>
    <row r="1" spans="1:73" s="102" customFormat="1">
      <c r="A1" s="102" t="s">
        <v>518</v>
      </c>
    </row>
    <row r="2" spans="1:73" ht="12.75" customHeight="1">
      <c r="A2" s="980" t="s">
        <v>127</v>
      </c>
      <c r="B2" s="886" t="s">
        <v>237</v>
      </c>
      <c r="C2" s="886"/>
      <c r="D2" s="886"/>
      <c r="E2" s="886" t="s">
        <v>234</v>
      </c>
      <c r="F2" s="886"/>
      <c r="G2" s="886"/>
      <c r="H2" s="886" t="s">
        <v>247</v>
      </c>
      <c r="I2" s="886"/>
      <c r="J2" s="886"/>
      <c r="K2" s="886" t="s">
        <v>248</v>
      </c>
      <c r="L2" s="886"/>
      <c r="M2" s="886"/>
      <c r="N2" s="886" t="s">
        <v>249</v>
      </c>
      <c r="O2" s="886"/>
      <c r="P2" s="886"/>
      <c r="Q2" s="886" t="s">
        <v>250</v>
      </c>
      <c r="R2" s="886"/>
      <c r="S2" s="886"/>
      <c r="T2" s="886" t="s">
        <v>294</v>
      </c>
      <c r="U2" s="886"/>
      <c r="V2" s="886"/>
      <c r="W2" s="886" t="s">
        <v>295</v>
      </c>
      <c r="X2" s="886"/>
      <c r="Y2" s="886"/>
      <c r="Z2" s="886" t="s">
        <v>296</v>
      </c>
      <c r="AA2" s="886"/>
      <c r="AB2" s="886"/>
      <c r="AC2" s="886" t="s">
        <v>297</v>
      </c>
      <c r="AD2" s="886"/>
      <c r="AE2" s="886"/>
      <c r="AF2" s="886" t="s">
        <v>437</v>
      </c>
      <c r="AG2" s="886"/>
      <c r="AH2" s="886"/>
      <c r="AI2" s="886" t="s">
        <v>438</v>
      </c>
      <c r="AJ2" s="886"/>
      <c r="AK2" s="886"/>
      <c r="AL2" s="886" t="s">
        <v>439</v>
      </c>
      <c r="AM2" s="886"/>
      <c r="AN2" s="886"/>
      <c r="AO2" s="886" t="s">
        <v>440</v>
      </c>
      <c r="AP2" s="886"/>
      <c r="AQ2" s="976"/>
    </row>
    <row r="3" spans="1:73" ht="9" customHeight="1">
      <c r="A3" s="981"/>
      <c r="B3" s="977"/>
      <c r="C3" s="977"/>
      <c r="D3" s="977"/>
      <c r="E3" s="977"/>
      <c r="F3" s="977"/>
      <c r="G3" s="977"/>
      <c r="H3" s="977"/>
      <c r="I3" s="977"/>
      <c r="J3" s="977"/>
      <c r="K3" s="977"/>
      <c r="L3" s="977"/>
      <c r="M3" s="977"/>
      <c r="N3" s="977"/>
      <c r="O3" s="977"/>
      <c r="P3" s="977"/>
      <c r="Q3" s="977"/>
      <c r="R3" s="977"/>
      <c r="S3" s="977"/>
      <c r="T3" s="977"/>
      <c r="U3" s="977"/>
      <c r="V3" s="977"/>
      <c r="W3" s="977"/>
      <c r="X3" s="977"/>
      <c r="Y3" s="977"/>
      <c r="Z3" s="977"/>
      <c r="AA3" s="977"/>
      <c r="AB3" s="977"/>
      <c r="AC3" s="977"/>
      <c r="AD3" s="977"/>
      <c r="AE3" s="977"/>
      <c r="AF3" s="977"/>
      <c r="AG3" s="977"/>
      <c r="AH3" s="977"/>
      <c r="AI3" s="977"/>
      <c r="AJ3" s="977"/>
      <c r="AK3" s="977"/>
      <c r="AL3" s="977"/>
      <c r="AM3" s="977"/>
      <c r="AN3" s="977"/>
      <c r="AO3" s="977"/>
      <c r="AP3" s="977"/>
      <c r="AQ3" s="978"/>
    </row>
    <row r="4" spans="1:73" ht="39" customHeight="1">
      <c r="A4" s="982"/>
      <c r="B4" s="456" t="s">
        <v>347</v>
      </c>
      <c r="C4" s="457" t="s">
        <v>348</v>
      </c>
      <c r="D4" s="457" t="s">
        <v>349</v>
      </c>
      <c r="E4" s="457" t="s">
        <v>347</v>
      </c>
      <c r="F4" s="457" t="s">
        <v>348</v>
      </c>
      <c r="G4" s="457" t="s">
        <v>349</v>
      </c>
      <c r="H4" s="457" t="s">
        <v>347</v>
      </c>
      <c r="I4" s="457" t="s">
        <v>348</v>
      </c>
      <c r="J4" s="457" t="s">
        <v>349</v>
      </c>
      <c r="K4" s="457" t="s">
        <v>347</v>
      </c>
      <c r="L4" s="457" t="s">
        <v>348</v>
      </c>
      <c r="M4" s="457" t="s">
        <v>349</v>
      </c>
      <c r="N4" s="457" t="s">
        <v>347</v>
      </c>
      <c r="O4" s="457" t="s">
        <v>348</v>
      </c>
      <c r="P4" s="457" t="s">
        <v>349</v>
      </c>
      <c r="Q4" s="457" t="s">
        <v>347</v>
      </c>
      <c r="R4" s="457" t="s">
        <v>348</v>
      </c>
      <c r="S4" s="457" t="s">
        <v>349</v>
      </c>
      <c r="T4" s="457" t="s">
        <v>347</v>
      </c>
      <c r="U4" s="457" t="s">
        <v>348</v>
      </c>
      <c r="V4" s="457" t="s">
        <v>349</v>
      </c>
      <c r="W4" s="457" t="s">
        <v>347</v>
      </c>
      <c r="X4" s="457" t="s">
        <v>348</v>
      </c>
      <c r="Y4" s="457" t="s">
        <v>349</v>
      </c>
      <c r="Z4" s="457" t="s">
        <v>347</v>
      </c>
      <c r="AA4" s="457" t="s">
        <v>348</v>
      </c>
      <c r="AB4" s="457" t="s">
        <v>349</v>
      </c>
      <c r="AC4" s="457" t="s">
        <v>347</v>
      </c>
      <c r="AD4" s="457" t="s">
        <v>348</v>
      </c>
      <c r="AE4" s="457" t="s">
        <v>349</v>
      </c>
      <c r="AF4" s="457" t="s">
        <v>347</v>
      </c>
      <c r="AG4" s="457" t="s">
        <v>348</v>
      </c>
      <c r="AH4" s="457" t="s">
        <v>349</v>
      </c>
      <c r="AI4" s="457" t="s">
        <v>347</v>
      </c>
      <c r="AJ4" s="457" t="s">
        <v>348</v>
      </c>
      <c r="AK4" s="457" t="s">
        <v>349</v>
      </c>
      <c r="AL4" s="457" t="s">
        <v>347</v>
      </c>
      <c r="AM4" s="457" t="s">
        <v>348</v>
      </c>
      <c r="AN4" s="457" t="s">
        <v>349</v>
      </c>
      <c r="AO4" s="457" t="s">
        <v>347</v>
      </c>
      <c r="AP4" s="457" t="s">
        <v>348</v>
      </c>
      <c r="AQ4" s="458" t="s">
        <v>349</v>
      </c>
    </row>
    <row r="5" spans="1:73" s="102" customFormat="1">
      <c r="A5" s="280">
        <v>1</v>
      </c>
      <c r="B5" s="279">
        <f>A5+1</f>
        <v>2</v>
      </c>
      <c r="C5" s="279">
        <f t="shared" ref="C5:AQ5" si="0">B5+1</f>
        <v>3</v>
      </c>
      <c r="D5" s="279">
        <f t="shared" si="0"/>
        <v>4</v>
      </c>
      <c r="E5" s="279">
        <f>D5+1</f>
        <v>5</v>
      </c>
      <c r="F5" s="279">
        <f t="shared" si="0"/>
        <v>6</v>
      </c>
      <c r="G5" s="279">
        <f t="shared" si="0"/>
        <v>7</v>
      </c>
      <c r="H5" s="279">
        <f t="shared" si="0"/>
        <v>8</v>
      </c>
      <c r="I5" s="279">
        <f t="shared" si="0"/>
        <v>9</v>
      </c>
      <c r="J5" s="279">
        <f t="shared" si="0"/>
        <v>10</v>
      </c>
      <c r="K5" s="279">
        <f t="shared" si="0"/>
        <v>11</v>
      </c>
      <c r="L5" s="279">
        <f t="shared" si="0"/>
        <v>12</v>
      </c>
      <c r="M5" s="279">
        <f t="shared" si="0"/>
        <v>13</v>
      </c>
      <c r="N5" s="279">
        <f t="shared" si="0"/>
        <v>14</v>
      </c>
      <c r="O5" s="279">
        <f t="shared" si="0"/>
        <v>15</v>
      </c>
      <c r="P5" s="279">
        <f t="shared" si="0"/>
        <v>16</v>
      </c>
      <c r="Q5" s="279">
        <f t="shared" si="0"/>
        <v>17</v>
      </c>
      <c r="R5" s="279">
        <f t="shared" si="0"/>
        <v>18</v>
      </c>
      <c r="S5" s="279">
        <f t="shared" si="0"/>
        <v>19</v>
      </c>
      <c r="T5" s="279">
        <f t="shared" si="0"/>
        <v>20</v>
      </c>
      <c r="U5" s="279">
        <f t="shared" si="0"/>
        <v>21</v>
      </c>
      <c r="V5" s="279">
        <f t="shared" si="0"/>
        <v>22</v>
      </c>
      <c r="W5" s="279">
        <f t="shared" si="0"/>
        <v>23</v>
      </c>
      <c r="X5" s="279">
        <f t="shared" si="0"/>
        <v>24</v>
      </c>
      <c r="Y5" s="279">
        <f t="shared" si="0"/>
        <v>25</v>
      </c>
      <c r="Z5" s="279">
        <f t="shared" si="0"/>
        <v>26</v>
      </c>
      <c r="AA5" s="279">
        <f t="shared" si="0"/>
        <v>27</v>
      </c>
      <c r="AB5" s="279">
        <f t="shared" si="0"/>
        <v>28</v>
      </c>
      <c r="AC5" s="279">
        <f t="shared" si="0"/>
        <v>29</v>
      </c>
      <c r="AD5" s="279">
        <f t="shared" si="0"/>
        <v>30</v>
      </c>
      <c r="AE5" s="279">
        <f t="shared" si="0"/>
        <v>31</v>
      </c>
      <c r="AF5" s="279">
        <f t="shared" si="0"/>
        <v>32</v>
      </c>
      <c r="AG5" s="279">
        <f t="shared" si="0"/>
        <v>33</v>
      </c>
      <c r="AH5" s="279">
        <f t="shared" si="0"/>
        <v>34</v>
      </c>
      <c r="AI5" s="279">
        <f t="shared" si="0"/>
        <v>35</v>
      </c>
      <c r="AJ5" s="279">
        <f t="shared" si="0"/>
        <v>36</v>
      </c>
      <c r="AK5" s="279">
        <f t="shared" si="0"/>
        <v>37</v>
      </c>
      <c r="AL5" s="279">
        <f t="shared" si="0"/>
        <v>38</v>
      </c>
      <c r="AM5" s="279">
        <f t="shared" si="0"/>
        <v>39</v>
      </c>
      <c r="AN5" s="279">
        <f t="shared" si="0"/>
        <v>40</v>
      </c>
      <c r="AO5" s="279">
        <f t="shared" si="0"/>
        <v>41</v>
      </c>
      <c r="AP5" s="279">
        <f t="shared" si="0"/>
        <v>42</v>
      </c>
      <c r="AQ5" s="262">
        <f t="shared" si="0"/>
        <v>43</v>
      </c>
    </row>
    <row r="6" spans="1:73" ht="15.75" customHeight="1">
      <c r="A6" s="281" t="s">
        <v>339</v>
      </c>
      <c r="B6" s="282"/>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7"/>
    </row>
    <row r="7" spans="1:73">
      <c r="A7" s="455" t="s">
        <v>386</v>
      </c>
      <c r="B7" s="266">
        <v>0</v>
      </c>
      <c r="C7" s="263">
        <v>0</v>
      </c>
      <c r="D7" s="263">
        <v>0</v>
      </c>
      <c r="E7" s="263">
        <v>301</v>
      </c>
      <c r="F7" s="263">
        <v>0</v>
      </c>
      <c r="G7" s="263">
        <v>0</v>
      </c>
      <c r="H7" s="263">
        <v>299</v>
      </c>
      <c r="I7" s="263">
        <v>0</v>
      </c>
      <c r="J7" s="263">
        <v>0</v>
      </c>
      <c r="K7" s="263">
        <v>872</v>
      </c>
      <c r="L7" s="263">
        <v>21.26</v>
      </c>
      <c r="M7" s="263">
        <v>0</v>
      </c>
      <c r="N7" s="263">
        <v>914</v>
      </c>
      <c r="O7" s="263">
        <v>172.71</v>
      </c>
      <c r="P7" s="263">
        <v>164.41</v>
      </c>
      <c r="Q7" s="263">
        <v>4945.67</v>
      </c>
      <c r="R7" s="263">
        <v>177.79</v>
      </c>
      <c r="S7" s="263">
        <v>169.31</v>
      </c>
      <c r="T7" s="263">
        <v>5619.25</v>
      </c>
      <c r="U7" s="263">
        <v>233.07</v>
      </c>
      <c r="V7" s="263">
        <v>170.25</v>
      </c>
      <c r="W7" s="263">
        <v>5799.12</v>
      </c>
      <c r="X7" s="263">
        <v>277.56</v>
      </c>
      <c r="Y7" s="263">
        <v>178.95</v>
      </c>
      <c r="Z7" s="263">
        <v>5706.82</v>
      </c>
      <c r="AA7" s="263">
        <v>302.94</v>
      </c>
      <c r="AB7" s="263">
        <v>201.43</v>
      </c>
      <c r="AC7" s="263">
        <v>6355</v>
      </c>
      <c r="AD7" s="263">
        <v>359.62</v>
      </c>
      <c r="AE7" s="263">
        <v>203.89</v>
      </c>
      <c r="AF7" s="263">
        <v>6861</v>
      </c>
      <c r="AG7" s="263">
        <v>1076.8800000000001</v>
      </c>
      <c r="AH7" s="263">
        <v>501.78</v>
      </c>
      <c r="AI7" s="263">
        <v>6892.19</v>
      </c>
      <c r="AJ7" s="263">
        <v>1904.92</v>
      </c>
      <c r="AK7" s="263">
        <v>1267.6300000000001</v>
      </c>
      <c r="AL7" s="263">
        <v>6875.69</v>
      </c>
      <c r="AM7" s="263">
        <v>1970.25</v>
      </c>
      <c r="AN7" s="263">
        <v>1350.08</v>
      </c>
      <c r="AO7" s="263">
        <v>6875.69</v>
      </c>
      <c r="AP7" s="263">
        <v>2314.87</v>
      </c>
      <c r="AQ7" s="264">
        <v>1656.79</v>
      </c>
    </row>
    <row r="8" spans="1:73">
      <c r="A8" s="265" t="s">
        <v>340</v>
      </c>
      <c r="B8" s="266">
        <v>0</v>
      </c>
      <c r="C8" s="263">
        <v>0</v>
      </c>
      <c r="D8" s="263">
        <v>0</v>
      </c>
      <c r="E8" s="263">
        <v>0</v>
      </c>
      <c r="F8" s="263">
        <v>0</v>
      </c>
      <c r="G8" s="263">
        <v>0</v>
      </c>
      <c r="H8" s="263">
        <v>11</v>
      </c>
      <c r="I8" s="263">
        <v>0</v>
      </c>
      <c r="J8" s="263">
        <v>0</v>
      </c>
      <c r="K8" s="263">
        <v>11</v>
      </c>
      <c r="L8" s="263">
        <v>0</v>
      </c>
      <c r="M8" s="263">
        <v>0</v>
      </c>
      <c r="N8" s="263">
        <v>412.68</v>
      </c>
      <c r="O8" s="263">
        <v>35.200000000000003</v>
      </c>
      <c r="P8" s="263">
        <v>24.3</v>
      </c>
      <c r="Q8" s="263">
        <v>434.36</v>
      </c>
      <c r="R8" s="263">
        <v>78.209999999999994</v>
      </c>
      <c r="S8" s="263">
        <v>25.3</v>
      </c>
      <c r="T8" s="263">
        <v>428.29</v>
      </c>
      <c r="U8" s="263">
        <v>78.209999999999994</v>
      </c>
      <c r="V8" s="263">
        <v>38.909999999999997</v>
      </c>
      <c r="W8" s="263">
        <v>435.25</v>
      </c>
      <c r="X8" s="263">
        <v>78.209999999999994</v>
      </c>
      <c r="Y8" s="263">
        <v>38.909999999999997</v>
      </c>
      <c r="Z8" s="263">
        <v>484.49</v>
      </c>
      <c r="AA8" s="263">
        <v>78.209999999999994</v>
      </c>
      <c r="AB8" s="263">
        <v>49.81</v>
      </c>
      <c r="AC8" s="263">
        <v>498.93</v>
      </c>
      <c r="AD8" s="263">
        <v>150.87</v>
      </c>
      <c r="AE8" s="263">
        <v>49.81</v>
      </c>
      <c r="AF8" s="263">
        <v>564.9</v>
      </c>
      <c r="AG8" s="263">
        <v>235.87</v>
      </c>
      <c r="AH8" s="263">
        <v>129.41</v>
      </c>
      <c r="AI8" s="263">
        <v>595.80999999999995</v>
      </c>
      <c r="AJ8" s="263">
        <v>259.52</v>
      </c>
      <c r="AK8" s="263">
        <v>185.81</v>
      </c>
      <c r="AL8" s="263">
        <v>600.52</v>
      </c>
      <c r="AM8" s="263">
        <v>259.52</v>
      </c>
      <c r="AN8" s="263">
        <v>216.65</v>
      </c>
      <c r="AO8" s="263">
        <v>660.95</v>
      </c>
      <c r="AP8" s="263">
        <v>381.81</v>
      </c>
      <c r="AQ8" s="264">
        <v>220.44</v>
      </c>
    </row>
    <row r="9" spans="1:73">
      <c r="A9" s="265" t="s">
        <v>341</v>
      </c>
      <c r="B9" s="266">
        <v>0</v>
      </c>
      <c r="C9" s="263">
        <v>0</v>
      </c>
      <c r="D9" s="263">
        <v>0</v>
      </c>
      <c r="E9" s="263">
        <v>36</v>
      </c>
      <c r="F9" s="263">
        <v>6.65</v>
      </c>
      <c r="G9" s="263">
        <v>0.2</v>
      </c>
      <c r="H9" s="263">
        <v>49.93</v>
      </c>
      <c r="I9" s="263">
        <v>21.52</v>
      </c>
      <c r="J9" s="263">
        <v>4.42</v>
      </c>
      <c r="K9" s="263">
        <v>84.93</v>
      </c>
      <c r="L9" s="263">
        <v>21.52</v>
      </c>
      <c r="M9" s="263">
        <v>6.75</v>
      </c>
      <c r="N9" s="263">
        <v>90.34</v>
      </c>
      <c r="O9" s="263">
        <v>27.44</v>
      </c>
      <c r="P9" s="263">
        <v>7.85</v>
      </c>
      <c r="Q9" s="263">
        <v>148.88</v>
      </c>
      <c r="R9" s="263">
        <v>42.65</v>
      </c>
      <c r="S9" s="263">
        <v>9.16</v>
      </c>
      <c r="T9" s="263">
        <v>264.08999999999997</v>
      </c>
      <c r="U9" s="263">
        <v>70.61</v>
      </c>
      <c r="V9" s="263">
        <v>14.68</v>
      </c>
      <c r="W9" s="263">
        <v>486.53</v>
      </c>
      <c r="X9" s="263">
        <v>118.81</v>
      </c>
      <c r="Y9" s="263">
        <v>71.14</v>
      </c>
      <c r="Z9" s="263">
        <v>645.83000000000004</v>
      </c>
      <c r="AA9" s="263">
        <v>177.94</v>
      </c>
      <c r="AB9" s="263">
        <v>97.83</v>
      </c>
      <c r="AC9" s="263">
        <v>930.28</v>
      </c>
      <c r="AD9" s="263">
        <v>326.35000000000002</v>
      </c>
      <c r="AE9" s="263">
        <v>155.26</v>
      </c>
      <c r="AF9" s="263">
        <v>1102.43</v>
      </c>
      <c r="AG9" s="263">
        <v>458.93</v>
      </c>
      <c r="AH9" s="263">
        <v>329.71</v>
      </c>
      <c r="AI9" s="263">
        <v>1218.3800000000001</v>
      </c>
      <c r="AJ9" s="263">
        <v>662.53</v>
      </c>
      <c r="AK9" s="263">
        <v>449.27</v>
      </c>
      <c r="AL9" s="263">
        <v>1630.64</v>
      </c>
      <c r="AM9" s="263">
        <v>808.28</v>
      </c>
      <c r="AN9" s="263">
        <v>528.78</v>
      </c>
      <c r="AO9" s="263">
        <v>2238.25</v>
      </c>
      <c r="AP9" s="263">
        <v>1056.5</v>
      </c>
      <c r="AQ9" s="264">
        <v>760.23</v>
      </c>
    </row>
    <row r="10" spans="1:73">
      <c r="A10" s="265" t="s">
        <v>342</v>
      </c>
      <c r="B10" s="266">
        <v>0</v>
      </c>
      <c r="C10" s="263">
        <v>0</v>
      </c>
      <c r="D10" s="263">
        <v>0</v>
      </c>
      <c r="E10" s="263">
        <v>0</v>
      </c>
      <c r="F10" s="263">
        <v>0</v>
      </c>
      <c r="G10" s="263">
        <v>0</v>
      </c>
      <c r="H10" s="263">
        <v>0</v>
      </c>
      <c r="I10" s="263">
        <v>0</v>
      </c>
      <c r="J10" s="263">
        <v>0</v>
      </c>
      <c r="K10" s="263">
        <v>0</v>
      </c>
      <c r="L10" s="263">
        <v>0</v>
      </c>
      <c r="M10" s="263">
        <v>0</v>
      </c>
      <c r="N10" s="263">
        <v>0</v>
      </c>
      <c r="O10" s="263">
        <v>0</v>
      </c>
      <c r="P10" s="263">
        <v>0</v>
      </c>
      <c r="Q10" s="263">
        <v>0</v>
      </c>
      <c r="R10" s="263">
        <v>0</v>
      </c>
      <c r="S10" s="263">
        <v>0</v>
      </c>
      <c r="T10" s="263">
        <v>0</v>
      </c>
      <c r="U10" s="263">
        <v>0</v>
      </c>
      <c r="V10" s="263">
        <v>0</v>
      </c>
      <c r="W10" s="263">
        <v>0</v>
      </c>
      <c r="X10" s="263">
        <v>0</v>
      </c>
      <c r="Y10" s="263">
        <v>0</v>
      </c>
      <c r="Z10" s="263">
        <v>0</v>
      </c>
      <c r="AA10" s="263">
        <v>0</v>
      </c>
      <c r="AB10" s="263">
        <v>0</v>
      </c>
      <c r="AC10" s="263">
        <v>35</v>
      </c>
      <c r="AD10" s="263">
        <v>2.4500000000000002</v>
      </c>
      <c r="AE10" s="263">
        <v>0</v>
      </c>
      <c r="AF10" s="263">
        <v>135</v>
      </c>
      <c r="AG10" s="263">
        <v>103.79</v>
      </c>
      <c r="AH10" s="263">
        <v>0</v>
      </c>
      <c r="AI10" s="263">
        <v>135</v>
      </c>
      <c r="AJ10" s="263">
        <v>103.79</v>
      </c>
      <c r="AK10" s="263">
        <v>0</v>
      </c>
      <c r="AL10" s="263">
        <v>155</v>
      </c>
      <c r="AM10" s="263">
        <v>123.79</v>
      </c>
      <c r="AN10" s="263">
        <v>20.03</v>
      </c>
      <c r="AO10" s="263">
        <v>160.38</v>
      </c>
      <c r="AP10" s="263">
        <v>123.34</v>
      </c>
      <c r="AQ10" s="264">
        <v>21.52</v>
      </c>
    </row>
    <row r="11" spans="1:73">
      <c r="A11" s="455" t="s">
        <v>343</v>
      </c>
      <c r="B11" s="266">
        <v>0</v>
      </c>
      <c r="C11" s="263">
        <v>0</v>
      </c>
      <c r="D11" s="263">
        <v>0</v>
      </c>
      <c r="E11" s="263">
        <v>337</v>
      </c>
      <c r="F11" s="263">
        <v>6.65</v>
      </c>
      <c r="G11" s="263">
        <v>0.2</v>
      </c>
      <c r="H11" s="263">
        <v>359.93</v>
      </c>
      <c r="I11" s="263">
        <v>21.52</v>
      </c>
      <c r="J11" s="263">
        <v>4.42</v>
      </c>
      <c r="K11" s="263">
        <v>967.93</v>
      </c>
      <c r="L11" s="263">
        <v>42.78</v>
      </c>
      <c r="M11" s="263">
        <v>6.75</v>
      </c>
      <c r="N11" s="263">
        <v>1417.02</v>
      </c>
      <c r="O11" s="263">
        <v>235.35</v>
      </c>
      <c r="P11" s="263">
        <v>196.56</v>
      </c>
      <c r="Q11" s="263">
        <v>5528.91</v>
      </c>
      <c r="R11" s="263">
        <v>298.64999999999998</v>
      </c>
      <c r="S11" s="263">
        <v>203.77</v>
      </c>
      <c r="T11" s="263">
        <v>6311.63</v>
      </c>
      <c r="U11" s="263">
        <v>381.89</v>
      </c>
      <c r="V11" s="263">
        <v>223.84</v>
      </c>
      <c r="W11" s="263">
        <v>6720.9</v>
      </c>
      <c r="X11" s="263">
        <v>474.58</v>
      </c>
      <c r="Y11" s="263">
        <v>289</v>
      </c>
      <c r="Z11" s="263">
        <v>6837.14</v>
      </c>
      <c r="AA11" s="263">
        <v>559.09</v>
      </c>
      <c r="AB11" s="263">
        <v>349.07</v>
      </c>
      <c r="AC11" s="263">
        <v>7819.21</v>
      </c>
      <c r="AD11" s="263">
        <v>839.29</v>
      </c>
      <c r="AE11" s="263">
        <v>408.96</v>
      </c>
      <c r="AF11" s="263">
        <v>8663.33</v>
      </c>
      <c r="AG11" s="263">
        <v>1875.47</v>
      </c>
      <c r="AH11" s="263">
        <v>960.9</v>
      </c>
      <c r="AI11" s="263">
        <v>8841.3799999999992</v>
      </c>
      <c r="AJ11" s="263">
        <v>2930.76</v>
      </c>
      <c r="AK11" s="263">
        <v>1902.71</v>
      </c>
      <c r="AL11" s="263">
        <v>9261.85</v>
      </c>
      <c r="AM11" s="263">
        <v>3161.84</v>
      </c>
      <c r="AN11" s="263">
        <v>2115.54</v>
      </c>
      <c r="AO11" s="263">
        <v>9935.27</v>
      </c>
      <c r="AP11" s="263">
        <v>3876.52</v>
      </c>
      <c r="AQ11" s="264">
        <v>2658.98</v>
      </c>
    </row>
    <row r="12" spans="1:73">
      <c r="A12" s="265" t="s">
        <v>344</v>
      </c>
      <c r="B12" s="266">
        <v>0</v>
      </c>
      <c r="C12" s="263">
        <v>0</v>
      </c>
      <c r="D12" s="263">
        <v>0</v>
      </c>
      <c r="E12" s="263">
        <v>0</v>
      </c>
      <c r="F12" s="263">
        <v>0</v>
      </c>
      <c r="G12" s="263">
        <v>0</v>
      </c>
      <c r="H12" s="263">
        <v>993.51</v>
      </c>
      <c r="I12" s="263">
        <v>449.89</v>
      </c>
      <c r="J12" s="263">
        <v>329.64</v>
      </c>
      <c r="K12" s="263">
        <v>1199.01</v>
      </c>
      <c r="L12" s="263">
        <v>494.39</v>
      </c>
      <c r="M12" s="263">
        <v>340.7</v>
      </c>
      <c r="N12" s="263">
        <v>2100.89</v>
      </c>
      <c r="O12" s="263">
        <v>906.77</v>
      </c>
      <c r="P12" s="263">
        <v>717.48</v>
      </c>
      <c r="Q12" s="263">
        <v>4821.58</v>
      </c>
      <c r="R12" s="263">
        <v>1647.95</v>
      </c>
      <c r="S12" s="263">
        <v>1222.67</v>
      </c>
      <c r="T12" s="263">
        <v>6059.08</v>
      </c>
      <c r="U12" s="263">
        <v>2906.57</v>
      </c>
      <c r="V12" s="263">
        <v>2479.63</v>
      </c>
      <c r="W12" s="263">
        <v>7001.15</v>
      </c>
      <c r="X12" s="263">
        <v>3903.24</v>
      </c>
      <c r="Y12" s="263">
        <v>3455.04</v>
      </c>
      <c r="Z12" s="263">
        <v>8492.58</v>
      </c>
      <c r="AA12" s="263">
        <v>4169.71</v>
      </c>
      <c r="AB12" s="263">
        <v>3685.85</v>
      </c>
      <c r="AC12" s="263">
        <v>10302.209999999999</v>
      </c>
      <c r="AD12" s="263">
        <v>4639.8900000000003</v>
      </c>
      <c r="AE12" s="263">
        <v>4013.37</v>
      </c>
      <c r="AF12" s="263">
        <v>12085.02</v>
      </c>
      <c r="AG12" s="263">
        <v>5946.27</v>
      </c>
      <c r="AH12" s="263">
        <v>4867.87</v>
      </c>
      <c r="AI12" s="263">
        <v>13908.99</v>
      </c>
      <c r="AJ12" s="263">
        <v>7591.83</v>
      </c>
      <c r="AK12" s="263">
        <v>5597.75</v>
      </c>
      <c r="AL12" s="263">
        <v>14706.8</v>
      </c>
      <c r="AM12" s="263">
        <v>7859.78</v>
      </c>
      <c r="AN12" s="263">
        <v>6836.45</v>
      </c>
      <c r="AO12" s="263">
        <v>16198.23</v>
      </c>
      <c r="AP12" s="263">
        <v>8988.61</v>
      </c>
      <c r="AQ12" s="264">
        <v>7601.59</v>
      </c>
    </row>
    <row r="13" spans="1:73">
      <c r="A13" s="265" t="s">
        <v>345</v>
      </c>
      <c r="B13" s="266">
        <v>0</v>
      </c>
      <c r="C13" s="263">
        <v>0</v>
      </c>
      <c r="D13" s="263">
        <v>0</v>
      </c>
      <c r="E13" s="263">
        <v>22.5</v>
      </c>
      <c r="F13" s="263">
        <v>0</v>
      </c>
      <c r="G13" s="263">
        <v>0</v>
      </c>
      <c r="H13" s="263">
        <v>190.65</v>
      </c>
      <c r="I13" s="263">
        <v>58.12</v>
      </c>
      <c r="J13" s="263">
        <v>27.71</v>
      </c>
      <c r="K13" s="263">
        <v>221.46</v>
      </c>
      <c r="L13" s="263">
        <v>181.44</v>
      </c>
      <c r="M13" s="263">
        <v>134.57</v>
      </c>
      <c r="N13" s="263">
        <v>323.31</v>
      </c>
      <c r="O13" s="263">
        <v>241.31</v>
      </c>
      <c r="P13" s="263">
        <v>161.03</v>
      </c>
      <c r="Q13" s="263">
        <v>835.87</v>
      </c>
      <c r="R13" s="263">
        <v>559.6</v>
      </c>
      <c r="S13" s="263">
        <v>477.65</v>
      </c>
      <c r="T13" s="263">
        <v>1094.6300000000001</v>
      </c>
      <c r="U13" s="263">
        <v>905.78</v>
      </c>
      <c r="V13" s="263">
        <v>644.82000000000005</v>
      </c>
      <c r="W13" s="263">
        <v>1320.69</v>
      </c>
      <c r="X13" s="263">
        <v>1272.19</v>
      </c>
      <c r="Y13" s="263">
        <v>1036.3699999999999</v>
      </c>
      <c r="Z13" s="263">
        <v>2122.52</v>
      </c>
      <c r="AA13" s="263">
        <v>1829.74</v>
      </c>
      <c r="AB13" s="263">
        <v>1544.33</v>
      </c>
      <c r="AC13" s="263">
        <v>2336.0300000000002</v>
      </c>
      <c r="AD13" s="263">
        <v>2311.34</v>
      </c>
      <c r="AE13" s="263">
        <v>1967.45</v>
      </c>
      <c r="AF13" s="263">
        <v>1864.01</v>
      </c>
      <c r="AG13" s="263">
        <v>1682.55</v>
      </c>
      <c r="AH13" s="263">
        <v>1528.04</v>
      </c>
      <c r="AI13" s="263">
        <v>2123.12</v>
      </c>
      <c r="AJ13" s="263">
        <v>1909.48</v>
      </c>
      <c r="AK13" s="263">
        <v>1594.71</v>
      </c>
      <c r="AL13" s="263">
        <v>3515.51</v>
      </c>
      <c r="AM13" s="263">
        <v>2921.6</v>
      </c>
      <c r="AN13" s="263">
        <v>2302.7199999999998</v>
      </c>
      <c r="AO13" s="263">
        <v>4553.5</v>
      </c>
      <c r="AP13" s="263">
        <v>4375.9399999999996</v>
      </c>
      <c r="AQ13" s="264">
        <v>3770.82</v>
      </c>
    </row>
    <row r="14" spans="1:73">
      <c r="A14" s="265" t="s">
        <v>346</v>
      </c>
      <c r="B14" s="266">
        <v>0</v>
      </c>
      <c r="C14" s="263">
        <f t="shared" ref="C14:AE14" si="1">SUM(C11:C13)</f>
        <v>0</v>
      </c>
      <c r="D14" s="263">
        <f t="shared" si="1"/>
        <v>0</v>
      </c>
      <c r="E14" s="263">
        <f t="shared" si="1"/>
        <v>359.5</v>
      </c>
      <c r="F14" s="263">
        <f t="shared" si="1"/>
        <v>6.65</v>
      </c>
      <c r="G14" s="263">
        <f t="shared" si="1"/>
        <v>0.2</v>
      </c>
      <c r="H14" s="263">
        <f t="shared" si="1"/>
        <v>1544.0900000000001</v>
      </c>
      <c r="I14" s="263">
        <f t="shared" si="1"/>
        <v>529.53</v>
      </c>
      <c r="J14" s="263">
        <f t="shared" si="1"/>
        <v>361.77</v>
      </c>
      <c r="K14" s="263">
        <f t="shared" si="1"/>
        <v>2388.4</v>
      </c>
      <c r="L14" s="263">
        <f t="shared" si="1"/>
        <v>718.6099999999999</v>
      </c>
      <c r="M14" s="263">
        <f t="shared" si="1"/>
        <v>482.02</v>
      </c>
      <c r="N14" s="263">
        <f t="shared" si="1"/>
        <v>3841.22</v>
      </c>
      <c r="O14" s="263">
        <f t="shared" si="1"/>
        <v>1383.4299999999998</v>
      </c>
      <c r="P14" s="263">
        <f t="shared" si="1"/>
        <v>1075.07</v>
      </c>
      <c r="Q14" s="263">
        <f t="shared" si="1"/>
        <v>11186.36</v>
      </c>
      <c r="R14" s="263">
        <f t="shared" si="1"/>
        <v>2506.1999999999998</v>
      </c>
      <c r="S14" s="263">
        <f t="shared" si="1"/>
        <v>1904.0900000000001</v>
      </c>
      <c r="T14" s="263">
        <f t="shared" si="1"/>
        <v>13465.34</v>
      </c>
      <c r="U14" s="263">
        <f t="shared" si="1"/>
        <v>4194.24</v>
      </c>
      <c r="V14" s="263">
        <f t="shared" si="1"/>
        <v>3348.2900000000004</v>
      </c>
      <c r="W14" s="263">
        <f t="shared" si="1"/>
        <v>15042.74</v>
      </c>
      <c r="X14" s="263">
        <f t="shared" si="1"/>
        <v>5650.01</v>
      </c>
      <c r="Y14" s="263">
        <f t="shared" si="1"/>
        <v>4780.41</v>
      </c>
      <c r="Z14" s="263">
        <f t="shared" si="1"/>
        <v>17452.240000000002</v>
      </c>
      <c r="AA14" s="263">
        <f t="shared" si="1"/>
        <v>6558.54</v>
      </c>
      <c r="AB14" s="263">
        <f t="shared" si="1"/>
        <v>5579.25</v>
      </c>
      <c r="AC14" s="263">
        <f t="shared" si="1"/>
        <v>20457.449999999997</v>
      </c>
      <c r="AD14" s="263">
        <f t="shared" si="1"/>
        <v>7790.52</v>
      </c>
      <c r="AE14" s="263">
        <f t="shared" si="1"/>
        <v>6389.78</v>
      </c>
      <c r="AF14" s="263">
        <v>22612.36</v>
      </c>
      <c r="AG14" s="263">
        <v>9504.2900000000009</v>
      </c>
      <c r="AH14" s="263">
        <v>7356.81</v>
      </c>
      <c r="AI14" s="263">
        <v>24873.49</v>
      </c>
      <c r="AJ14" s="263">
        <v>12432.07</v>
      </c>
      <c r="AK14" s="263">
        <v>9095.17</v>
      </c>
      <c r="AL14" s="263">
        <v>27484.16</v>
      </c>
      <c r="AM14" s="263">
        <v>13943.22</v>
      </c>
      <c r="AN14" s="263">
        <v>11254.71</v>
      </c>
      <c r="AO14" s="263">
        <v>30687</v>
      </c>
      <c r="AP14" s="263">
        <v>17241.07</v>
      </c>
      <c r="AQ14" s="264">
        <v>14031.39</v>
      </c>
    </row>
    <row r="15" spans="1:73" s="621" customFormat="1" ht="14.25" customHeight="1">
      <c r="A15" s="741" t="s">
        <v>600</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742"/>
      <c r="AO15" s="742"/>
      <c r="AP15" s="742"/>
      <c r="AQ15" s="742"/>
      <c r="AR15" s="742"/>
      <c r="AS15" s="742"/>
      <c r="AT15" s="742"/>
      <c r="AU15" s="742"/>
      <c r="AV15" s="742"/>
      <c r="AW15" s="742"/>
      <c r="AX15" s="742"/>
      <c r="AY15" s="742"/>
      <c r="AZ15" s="742"/>
      <c r="BA15" s="742"/>
      <c r="BB15" s="742"/>
      <c r="BC15" s="742"/>
      <c r="BD15" s="742"/>
      <c r="BE15" s="742"/>
      <c r="BF15" s="742"/>
      <c r="BG15" s="742"/>
      <c r="BH15" s="742"/>
      <c r="BI15" s="742"/>
      <c r="BJ15" s="742"/>
      <c r="BK15" s="742"/>
      <c r="BL15" s="742"/>
      <c r="BM15" s="742"/>
      <c r="BN15" s="742"/>
      <c r="BO15" s="742"/>
      <c r="BP15" s="742"/>
      <c r="BQ15" s="742"/>
      <c r="BR15" s="742"/>
      <c r="BS15" s="742"/>
      <c r="BT15" s="742"/>
      <c r="BU15" s="742"/>
    </row>
    <row r="16" spans="1:73" s="620" customFormat="1" ht="12" customHeight="1">
      <c r="A16" s="404" t="s">
        <v>223</v>
      </c>
    </row>
  </sheetData>
  <mergeCells count="15">
    <mergeCell ref="N2:P3"/>
    <mergeCell ref="A2:A4"/>
    <mergeCell ref="B2:D3"/>
    <mergeCell ref="E2:G3"/>
    <mergeCell ref="H2:J3"/>
    <mergeCell ref="K2:M3"/>
    <mergeCell ref="AI2:AK3"/>
    <mergeCell ref="AL2:AN3"/>
    <mergeCell ref="AO2:AQ3"/>
    <mergeCell ref="Q2:S3"/>
    <mergeCell ref="T2:V3"/>
    <mergeCell ref="W2:Y3"/>
    <mergeCell ref="Z2:AB3"/>
    <mergeCell ref="AC2:AE3"/>
    <mergeCell ref="AF2:AH3"/>
  </mergeCells>
  <pageMargins left="0.7" right="0.7" top="0.75" bottom="0.75" header="0.3" footer="0.3"/>
  <pageSetup orientation="landscape" r:id="rId1"/>
  <headerFooter>
    <oddHeader>&amp;L&amp;"Garamond,Bold"Table 96 :Cumulative amount mobilised by AIFs (Amt. in &amp;"Rupee Foradian,Bold"` &amp;"Garamond,Bold"crore)</oddHeader>
  </headerFooter>
  <ignoredErrors>
    <ignoredError sqref="R14:AE14 C16:D16 C14:J14" formulaRange="1"/>
  </ignoredErrors>
</worksheet>
</file>

<file path=xl/worksheets/sheet47.xml><?xml version="1.0" encoding="utf-8"?>
<worksheet xmlns="http://schemas.openxmlformats.org/spreadsheetml/2006/main" xmlns:r="http://schemas.openxmlformats.org/officeDocument/2006/relationships">
  <sheetPr>
    <tabColor rgb="FF92D050"/>
  </sheetPr>
  <dimension ref="A1:G67"/>
  <sheetViews>
    <sheetView workbookViewId="0">
      <selection activeCell="L10" sqref="L10"/>
    </sheetView>
  </sheetViews>
  <sheetFormatPr defaultRowHeight="12.75"/>
  <cols>
    <col min="2" max="2" width="13.33203125" customWidth="1"/>
    <col min="3" max="3" width="12.33203125" customWidth="1"/>
    <col min="4" max="4" width="13.1640625" customWidth="1"/>
    <col min="5" max="5" width="12.83203125" customWidth="1"/>
    <col min="6" max="6" width="14.33203125" bestFit="1" customWidth="1"/>
    <col min="7" max="7" width="12.83203125" customWidth="1"/>
  </cols>
  <sheetData>
    <row r="1" spans="1:7" ht="15.75">
      <c r="A1" s="430" t="s">
        <v>601</v>
      </c>
      <c r="B1" s="431"/>
      <c r="C1" s="431"/>
      <c r="D1" s="431"/>
      <c r="E1" s="431"/>
    </row>
    <row r="2" spans="1:7">
      <c r="A2" s="926" t="s">
        <v>66</v>
      </c>
      <c r="B2" s="983" t="s">
        <v>334</v>
      </c>
      <c r="C2" s="984"/>
      <c r="D2" s="984"/>
      <c r="E2" s="985" t="s">
        <v>361</v>
      </c>
      <c r="F2" s="985"/>
      <c r="G2" s="985"/>
    </row>
    <row r="3" spans="1:7" ht="22.5">
      <c r="A3" s="927"/>
      <c r="B3" s="549" t="s">
        <v>335</v>
      </c>
      <c r="C3" s="549" t="s">
        <v>336</v>
      </c>
      <c r="D3" s="549" t="s">
        <v>337</v>
      </c>
      <c r="E3" s="446" t="s">
        <v>335</v>
      </c>
      <c r="F3" s="446" t="s">
        <v>336</v>
      </c>
      <c r="G3" s="446" t="s">
        <v>337</v>
      </c>
    </row>
    <row r="4" spans="1:7">
      <c r="A4" s="444">
        <v>40521</v>
      </c>
      <c r="B4" s="522">
        <v>67417</v>
      </c>
      <c r="C4" s="522">
        <v>3685</v>
      </c>
      <c r="D4" s="522">
        <v>8078</v>
      </c>
      <c r="E4" s="522">
        <v>267433</v>
      </c>
      <c r="F4" s="522">
        <v>6902</v>
      </c>
      <c r="G4" s="522">
        <v>88611</v>
      </c>
    </row>
    <row r="5" spans="1:7">
      <c r="A5" s="444">
        <v>40544</v>
      </c>
      <c r="B5" s="522">
        <v>68688</v>
      </c>
      <c r="C5" s="522">
        <v>3713</v>
      </c>
      <c r="D5" s="522">
        <v>8243</v>
      </c>
      <c r="E5" s="522">
        <v>275735</v>
      </c>
      <c r="F5" s="522">
        <v>6937</v>
      </c>
      <c r="G5" s="522">
        <v>86242</v>
      </c>
    </row>
    <row r="6" spans="1:7">
      <c r="A6" s="444">
        <v>40575</v>
      </c>
      <c r="B6" s="522">
        <v>66570</v>
      </c>
      <c r="C6" s="522">
        <v>3657</v>
      </c>
      <c r="D6" s="522">
        <v>8406</v>
      </c>
      <c r="E6" s="522">
        <v>280122</v>
      </c>
      <c r="F6" s="522">
        <v>9808</v>
      </c>
      <c r="G6" s="522">
        <v>87524</v>
      </c>
    </row>
    <row r="7" spans="1:7">
      <c r="A7" s="444">
        <v>40603</v>
      </c>
      <c r="B7" s="522">
        <v>69691</v>
      </c>
      <c r="C7" s="522">
        <v>3748</v>
      </c>
      <c r="D7" s="522">
        <v>8770</v>
      </c>
      <c r="E7" s="522">
        <v>284980</v>
      </c>
      <c r="F7" s="522">
        <v>23647</v>
      </c>
      <c r="G7" s="522">
        <v>86016</v>
      </c>
    </row>
    <row r="8" spans="1:7">
      <c r="A8" s="444">
        <v>40634</v>
      </c>
      <c r="B8" s="522">
        <v>69476</v>
      </c>
      <c r="C8" s="522">
        <v>4188</v>
      </c>
      <c r="D8" s="522">
        <v>8444</v>
      </c>
      <c r="E8" s="522">
        <v>138806</v>
      </c>
      <c r="F8" s="522">
        <v>10221</v>
      </c>
      <c r="G8" s="522">
        <v>87130</v>
      </c>
    </row>
    <row r="9" spans="1:7">
      <c r="A9" s="444">
        <v>40664</v>
      </c>
      <c r="B9" s="522">
        <v>69540</v>
      </c>
      <c r="C9" s="522">
        <v>4581</v>
      </c>
      <c r="D9" s="522">
        <v>7716</v>
      </c>
      <c r="E9" s="522">
        <v>142702</v>
      </c>
      <c r="F9" s="522">
        <v>10819</v>
      </c>
      <c r="G9" s="522">
        <v>86521</v>
      </c>
    </row>
    <row r="10" spans="1:7">
      <c r="A10" s="444">
        <v>40695</v>
      </c>
      <c r="B10" s="522">
        <v>68909</v>
      </c>
      <c r="C10" s="522">
        <v>4042</v>
      </c>
      <c r="D10" s="522">
        <v>7666</v>
      </c>
      <c r="E10" s="522">
        <v>150900</v>
      </c>
      <c r="F10" s="522">
        <v>11006</v>
      </c>
      <c r="G10" s="522">
        <v>83508</v>
      </c>
    </row>
    <row r="11" spans="1:7">
      <c r="A11" s="444">
        <v>40725</v>
      </c>
      <c r="B11" s="522">
        <v>69114</v>
      </c>
      <c r="C11" s="522">
        <v>3818</v>
      </c>
      <c r="D11" s="522">
        <v>7267</v>
      </c>
      <c r="E11" s="522">
        <v>158702</v>
      </c>
      <c r="F11" s="522">
        <v>11925</v>
      </c>
      <c r="G11" s="522">
        <v>84594</v>
      </c>
    </row>
    <row r="12" spans="1:7">
      <c r="A12" s="444">
        <v>40756</v>
      </c>
      <c r="B12" s="522">
        <v>67979</v>
      </c>
      <c r="C12" s="522">
        <v>4141</v>
      </c>
      <c r="D12" s="522">
        <v>7906</v>
      </c>
      <c r="E12" s="522">
        <v>160396</v>
      </c>
      <c r="F12" s="522">
        <v>14601</v>
      </c>
      <c r="G12" s="522">
        <v>84038</v>
      </c>
    </row>
    <row r="13" spans="1:7">
      <c r="A13" s="444">
        <v>40787</v>
      </c>
      <c r="B13" s="522">
        <v>64604</v>
      </c>
      <c r="C13" s="522">
        <v>4406</v>
      </c>
      <c r="D13" s="522">
        <v>8537</v>
      </c>
      <c r="E13" s="522">
        <v>163649</v>
      </c>
      <c r="F13" s="522">
        <v>14225</v>
      </c>
      <c r="G13" s="522">
        <v>81876</v>
      </c>
    </row>
    <row r="14" spans="1:7">
      <c r="A14" s="444">
        <v>40817</v>
      </c>
      <c r="B14" s="522">
        <v>70524</v>
      </c>
      <c r="C14" s="522">
        <v>4602</v>
      </c>
      <c r="D14" s="522">
        <v>9217</v>
      </c>
      <c r="E14" s="522">
        <v>158208</v>
      </c>
      <c r="F14" s="522">
        <v>15641</v>
      </c>
      <c r="G14" s="522">
        <v>87109</v>
      </c>
    </row>
    <row r="15" spans="1:7">
      <c r="A15" s="444">
        <v>40858</v>
      </c>
      <c r="B15" s="522">
        <v>69678</v>
      </c>
      <c r="C15" s="522">
        <v>4746</v>
      </c>
      <c r="D15" s="522">
        <v>9339</v>
      </c>
      <c r="E15" s="522">
        <v>310964</v>
      </c>
      <c r="F15" s="522">
        <v>15941</v>
      </c>
      <c r="G15" s="522">
        <v>84028</v>
      </c>
    </row>
    <row r="16" spans="1:7">
      <c r="A16" s="444">
        <v>40888</v>
      </c>
      <c r="B16" s="522">
        <v>68932</v>
      </c>
      <c r="C16" s="522">
        <v>4742</v>
      </c>
      <c r="D16" s="522">
        <v>9215</v>
      </c>
      <c r="E16" s="522">
        <v>318433</v>
      </c>
      <c r="F16" s="522">
        <v>15815</v>
      </c>
      <c r="G16" s="522">
        <v>73167</v>
      </c>
    </row>
    <row r="17" spans="1:7">
      <c r="A17" s="444">
        <v>40919</v>
      </c>
      <c r="B17" s="522">
        <v>68543</v>
      </c>
      <c r="C17" s="522">
        <v>4910</v>
      </c>
      <c r="D17" s="522">
        <v>9255</v>
      </c>
      <c r="E17" s="522">
        <v>372219</v>
      </c>
      <c r="F17" s="522">
        <v>16714</v>
      </c>
      <c r="G17" s="522">
        <v>72590</v>
      </c>
    </row>
    <row r="18" spans="1:7">
      <c r="A18" s="444">
        <v>40951</v>
      </c>
      <c r="B18" s="522">
        <v>67938</v>
      </c>
      <c r="C18" s="522">
        <v>5192</v>
      </c>
      <c r="D18" s="522">
        <v>9261</v>
      </c>
      <c r="E18" s="522">
        <v>380809</v>
      </c>
      <c r="F18" s="522">
        <v>17564</v>
      </c>
      <c r="G18" s="522">
        <v>74146</v>
      </c>
    </row>
    <row r="19" spans="1:7">
      <c r="A19" s="444">
        <v>40979</v>
      </c>
      <c r="B19" s="522">
        <v>65600</v>
      </c>
      <c r="C19" s="522">
        <v>5712</v>
      </c>
      <c r="D19" s="522">
        <v>9296</v>
      </c>
      <c r="E19" s="522">
        <v>423774</v>
      </c>
      <c r="F19" s="522">
        <v>18759</v>
      </c>
      <c r="G19" s="522">
        <v>73914</v>
      </c>
    </row>
    <row r="20" spans="1:7">
      <c r="A20" s="444">
        <v>41011</v>
      </c>
      <c r="B20" s="522">
        <v>64688</v>
      </c>
      <c r="C20" s="522">
        <v>5954</v>
      </c>
      <c r="D20" s="522">
        <v>10830</v>
      </c>
      <c r="E20" s="522">
        <v>426570</v>
      </c>
      <c r="F20" s="522">
        <v>18859</v>
      </c>
      <c r="G20" s="522">
        <v>69249</v>
      </c>
    </row>
    <row r="21" spans="1:7">
      <c r="A21" s="444">
        <v>41041</v>
      </c>
      <c r="B21" s="522">
        <v>63514</v>
      </c>
      <c r="C21" s="522">
        <v>6079</v>
      </c>
      <c r="D21" s="522">
        <v>9738</v>
      </c>
      <c r="E21" s="522">
        <v>432720</v>
      </c>
      <c r="F21" s="522">
        <v>21508</v>
      </c>
      <c r="G21" s="522">
        <v>68018</v>
      </c>
    </row>
    <row r="22" spans="1:7">
      <c r="A22" s="444">
        <v>41072</v>
      </c>
      <c r="B22" s="522">
        <v>64086</v>
      </c>
      <c r="C22" s="522">
        <v>6273</v>
      </c>
      <c r="D22" s="522">
        <v>9670</v>
      </c>
      <c r="E22" s="522">
        <v>440269</v>
      </c>
      <c r="F22" s="522">
        <v>20984</v>
      </c>
      <c r="G22" s="522">
        <v>69284</v>
      </c>
    </row>
    <row r="23" spans="1:7">
      <c r="A23" s="444">
        <v>41091</v>
      </c>
      <c r="B23" s="522">
        <v>62995</v>
      </c>
      <c r="C23" s="522">
        <v>6457</v>
      </c>
      <c r="D23" s="522">
        <v>9370</v>
      </c>
      <c r="E23" s="522">
        <v>445983</v>
      </c>
      <c r="F23" s="522">
        <v>21284</v>
      </c>
      <c r="G23" s="522">
        <v>65700</v>
      </c>
    </row>
    <row r="24" spans="1:7">
      <c r="A24" s="444">
        <v>41141</v>
      </c>
      <c r="B24" s="522">
        <v>61737</v>
      </c>
      <c r="C24" s="522">
        <v>6864</v>
      </c>
      <c r="D24" s="522">
        <v>10409</v>
      </c>
      <c r="E24" s="522">
        <v>452330</v>
      </c>
      <c r="F24" s="522">
        <v>21841</v>
      </c>
      <c r="G24" s="522">
        <v>72268</v>
      </c>
    </row>
    <row r="25" spans="1:7">
      <c r="A25" s="444">
        <v>41161</v>
      </c>
      <c r="B25" s="522">
        <v>59377</v>
      </c>
      <c r="C25" s="522">
        <v>7118</v>
      </c>
      <c r="D25" s="522">
        <v>10658</v>
      </c>
      <c r="E25" s="522">
        <v>460399</v>
      </c>
      <c r="F25" s="522">
        <v>22584</v>
      </c>
      <c r="G25" s="522">
        <v>74688</v>
      </c>
    </row>
    <row r="26" spans="1:7">
      <c r="A26" s="444">
        <v>41211</v>
      </c>
      <c r="B26" s="522">
        <v>57782</v>
      </c>
      <c r="C26" s="522">
        <v>7315</v>
      </c>
      <c r="D26" s="522">
        <v>10889</v>
      </c>
      <c r="E26" s="522">
        <v>464265</v>
      </c>
      <c r="F26" s="522">
        <v>23825</v>
      </c>
      <c r="G26" s="522">
        <v>74853</v>
      </c>
    </row>
    <row r="27" spans="1:7">
      <c r="A27" s="444">
        <v>41231</v>
      </c>
      <c r="B27" s="522">
        <v>55675</v>
      </c>
      <c r="C27" s="522">
        <v>7443</v>
      </c>
      <c r="D27" s="522">
        <v>10965</v>
      </c>
      <c r="E27" s="522">
        <v>470190</v>
      </c>
      <c r="F27" s="522">
        <v>24767</v>
      </c>
      <c r="G27" s="522">
        <v>77721</v>
      </c>
    </row>
    <row r="28" spans="1:7">
      <c r="A28" s="444">
        <v>41251</v>
      </c>
      <c r="B28" s="522">
        <v>56619</v>
      </c>
      <c r="C28" s="522">
        <v>7996</v>
      </c>
      <c r="D28" s="522">
        <v>11134</v>
      </c>
      <c r="E28" s="522">
        <v>477939</v>
      </c>
      <c r="F28" s="522">
        <v>26026</v>
      </c>
      <c r="G28" s="522">
        <v>81220</v>
      </c>
    </row>
    <row r="29" spans="1:7">
      <c r="A29" s="444">
        <v>41286</v>
      </c>
      <c r="B29" s="522">
        <v>51403</v>
      </c>
      <c r="C29" s="522">
        <v>4660</v>
      </c>
      <c r="D29" s="522">
        <v>9970</v>
      </c>
      <c r="E29" s="522">
        <v>488966</v>
      </c>
      <c r="F29" s="522">
        <v>26448</v>
      </c>
      <c r="G29" s="522">
        <v>83583</v>
      </c>
    </row>
    <row r="30" spans="1:7">
      <c r="A30" s="444">
        <v>41321</v>
      </c>
      <c r="B30" s="522">
        <v>49469</v>
      </c>
      <c r="C30" s="522">
        <v>4503</v>
      </c>
      <c r="D30" s="522">
        <v>11031</v>
      </c>
      <c r="E30" s="522">
        <v>492859</v>
      </c>
      <c r="F30" s="522">
        <v>26332</v>
      </c>
      <c r="G30" s="522">
        <v>80128</v>
      </c>
    </row>
    <row r="31" spans="1:7">
      <c r="A31" s="444">
        <v>41346</v>
      </c>
      <c r="B31" s="522">
        <v>50937</v>
      </c>
      <c r="C31" s="522">
        <v>4461</v>
      </c>
      <c r="D31" s="522">
        <v>11187</v>
      </c>
      <c r="E31" s="522">
        <v>499851</v>
      </c>
      <c r="F31" s="522">
        <v>26298</v>
      </c>
      <c r="G31" s="522">
        <v>79841</v>
      </c>
    </row>
    <row r="32" spans="1:7">
      <c r="A32" s="444">
        <v>41365</v>
      </c>
      <c r="B32" s="522">
        <v>49102</v>
      </c>
      <c r="C32" s="522">
        <v>4751</v>
      </c>
      <c r="D32" s="522">
        <v>11210</v>
      </c>
      <c r="E32" s="522">
        <v>504812</v>
      </c>
      <c r="F32" s="522">
        <v>28123</v>
      </c>
      <c r="G32" s="522">
        <v>78693</v>
      </c>
    </row>
    <row r="33" spans="1:7">
      <c r="A33" s="444">
        <v>41395</v>
      </c>
      <c r="B33" s="522">
        <v>49623</v>
      </c>
      <c r="C33" s="522">
        <v>4755</v>
      </c>
      <c r="D33" s="522">
        <v>11289</v>
      </c>
      <c r="E33" s="522">
        <v>509914</v>
      </c>
      <c r="F33" s="522">
        <v>28844</v>
      </c>
      <c r="G33" s="522">
        <v>78450</v>
      </c>
    </row>
    <row r="34" spans="1:7">
      <c r="A34" s="444">
        <v>41426</v>
      </c>
      <c r="B34" s="522">
        <v>49114</v>
      </c>
      <c r="C34" s="522">
        <v>5176</v>
      </c>
      <c r="D34" s="522">
        <v>11010</v>
      </c>
      <c r="E34" s="522">
        <v>515368</v>
      </c>
      <c r="F34" s="522">
        <v>29255</v>
      </c>
      <c r="G34" s="522">
        <v>78198</v>
      </c>
    </row>
    <row r="35" spans="1:7">
      <c r="A35" s="444">
        <v>41456</v>
      </c>
      <c r="B35" s="522">
        <v>48325</v>
      </c>
      <c r="C35" s="522">
        <v>5165</v>
      </c>
      <c r="D35" s="522">
        <v>10984</v>
      </c>
      <c r="E35" s="522">
        <v>520821</v>
      </c>
      <c r="F35" s="522">
        <v>29768</v>
      </c>
      <c r="G35" s="522">
        <v>77406</v>
      </c>
    </row>
    <row r="36" spans="1:7">
      <c r="A36" s="444">
        <v>41487</v>
      </c>
      <c r="B36" s="522">
        <v>48118</v>
      </c>
      <c r="C36" s="522">
        <v>5123</v>
      </c>
      <c r="D36" s="522">
        <v>11128</v>
      </c>
      <c r="E36" s="522">
        <v>526019</v>
      </c>
      <c r="F36" s="522">
        <v>30581</v>
      </c>
      <c r="G36" s="522">
        <v>75476</v>
      </c>
    </row>
    <row r="37" spans="1:7">
      <c r="A37" s="444">
        <v>41518</v>
      </c>
      <c r="B37" s="522">
        <v>46445</v>
      </c>
      <c r="C37" s="522">
        <v>5100</v>
      </c>
      <c r="D37" s="522">
        <v>10586</v>
      </c>
      <c r="E37" s="522">
        <v>531866</v>
      </c>
      <c r="F37" s="522">
        <v>31849</v>
      </c>
      <c r="G37" s="522">
        <v>104877</v>
      </c>
    </row>
    <row r="38" spans="1:7">
      <c r="A38" s="444">
        <v>41548</v>
      </c>
      <c r="B38" s="522">
        <v>46147</v>
      </c>
      <c r="C38" s="522">
        <v>4875</v>
      </c>
      <c r="D38" s="522">
        <v>10488</v>
      </c>
      <c r="E38" s="522">
        <v>538548</v>
      </c>
      <c r="F38" s="522">
        <v>34014</v>
      </c>
      <c r="G38" s="522">
        <v>130325</v>
      </c>
    </row>
    <row r="39" spans="1:7">
      <c r="A39" s="444">
        <v>41579</v>
      </c>
      <c r="B39" s="522">
        <v>43458</v>
      </c>
      <c r="C39" s="522">
        <v>5098</v>
      </c>
      <c r="D39" s="522">
        <v>9431</v>
      </c>
      <c r="E39" s="522">
        <v>542635</v>
      </c>
      <c r="F39" s="522">
        <v>34677</v>
      </c>
      <c r="G39" s="522">
        <v>128193</v>
      </c>
    </row>
    <row r="40" spans="1:7">
      <c r="A40" s="444">
        <v>41621</v>
      </c>
      <c r="B40" s="522">
        <v>43159</v>
      </c>
      <c r="C40" s="522">
        <v>5098</v>
      </c>
      <c r="D40" s="522">
        <v>9918</v>
      </c>
      <c r="E40" s="522">
        <v>552721</v>
      </c>
      <c r="F40" s="522">
        <v>37164</v>
      </c>
      <c r="G40" s="522">
        <v>132348</v>
      </c>
    </row>
    <row r="41" spans="1:7">
      <c r="A41" s="444">
        <v>41651</v>
      </c>
      <c r="B41" s="522">
        <v>43380</v>
      </c>
      <c r="C41" s="522">
        <v>5000</v>
      </c>
      <c r="D41" s="522">
        <v>9572</v>
      </c>
      <c r="E41" s="522">
        <v>566889</v>
      </c>
      <c r="F41" s="522">
        <v>37705</v>
      </c>
      <c r="G41" s="522">
        <v>128376</v>
      </c>
    </row>
    <row r="42" spans="1:7">
      <c r="A42" s="444">
        <v>41686</v>
      </c>
      <c r="B42" s="522">
        <v>43332</v>
      </c>
      <c r="C42" s="522">
        <v>4973</v>
      </c>
      <c r="D42" s="522">
        <v>9717</v>
      </c>
      <c r="E42" s="522">
        <v>575375</v>
      </c>
      <c r="F42" s="522">
        <v>39277</v>
      </c>
      <c r="G42" s="522">
        <v>138123</v>
      </c>
    </row>
    <row r="43" spans="1:7">
      <c r="A43" s="444">
        <v>41711</v>
      </c>
      <c r="B43" s="522">
        <v>42771</v>
      </c>
      <c r="C43" s="522">
        <v>4932</v>
      </c>
      <c r="D43" s="522">
        <v>9774</v>
      </c>
      <c r="E43" s="522">
        <v>585594</v>
      </c>
      <c r="F43" s="522">
        <v>39728</v>
      </c>
      <c r="G43" s="522">
        <v>143004</v>
      </c>
    </row>
    <row r="44" spans="1:7">
      <c r="A44" s="444">
        <v>41730</v>
      </c>
      <c r="B44" s="522">
        <v>41762</v>
      </c>
      <c r="C44" s="522">
        <v>4847</v>
      </c>
      <c r="D44" s="522">
        <v>9721</v>
      </c>
      <c r="E44" s="522">
        <v>594024</v>
      </c>
      <c r="F44" s="522">
        <v>40644</v>
      </c>
      <c r="G44" s="522">
        <v>144043</v>
      </c>
    </row>
    <row r="45" spans="1:7">
      <c r="A45" s="444">
        <v>41760</v>
      </c>
      <c r="B45" s="522">
        <v>41052</v>
      </c>
      <c r="C45" s="522">
        <v>4550</v>
      </c>
      <c r="D45" s="522">
        <v>9527</v>
      </c>
      <c r="E45" s="522">
        <v>601398</v>
      </c>
      <c r="F45" s="522">
        <v>42106</v>
      </c>
      <c r="G45" s="522">
        <v>126669</v>
      </c>
    </row>
    <row r="46" spans="1:7">
      <c r="A46" s="444">
        <v>41791</v>
      </c>
      <c r="B46" s="522">
        <v>40915</v>
      </c>
      <c r="C46" s="522">
        <v>4757</v>
      </c>
      <c r="D46" s="522">
        <v>9877</v>
      </c>
      <c r="E46" s="522">
        <v>611370</v>
      </c>
      <c r="F46" s="522">
        <v>45320</v>
      </c>
      <c r="G46" s="522">
        <v>136424</v>
      </c>
    </row>
    <row r="47" spans="1:7">
      <c r="A47" s="444">
        <v>41821</v>
      </c>
      <c r="B47" s="522">
        <v>40470</v>
      </c>
      <c r="C47" s="522">
        <v>4741</v>
      </c>
      <c r="D47" s="522">
        <v>9906</v>
      </c>
      <c r="E47" s="522">
        <v>616634</v>
      </c>
      <c r="F47" s="522">
        <v>44486</v>
      </c>
      <c r="G47" s="522">
        <v>139374</v>
      </c>
    </row>
    <row r="48" spans="1:7">
      <c r="A48" s="444">
        <v>41852</v>
      </c>
      <c r="B48" s="522">
        <v>40357</v>
      </c>
      <c r="C48" s="522">
        <v>3158</v>
      </c>
      <c r="D48" s="522">
        <v>7890</v>
      </c>
      <c r="E48" s="522">
        <v>625920</v>
      </c>
      <c r="F48" s="522">
        <v>40115</v>
      </c>
      <c r="G48" s="522">
        <v>136563</v>
      </c>
    </row>
    <row r="49" spans="1:7">
      <c r="A49" s="444">
        <v>41883</v>
      </c>
      <c r="B49" s="522">
        <v>40104</v>
      </c>
      <c r="C49" s="522">
        <v>3143</v>
      </c>
      <c r="D49" s="522">
        <v>5128</v>
      </c>
      <c r="E49" s="522">
        <v>696449</v>
      </c>
      <c r="F49" s="522">
        <v>42405</v>
      </c>
      <c r="G49" s="522">
        <v>137055</v>
      </c>
    </row>
    <row r="50" spans="1:7">
      <c r="A50" s="444">
        <v>41913</v>
      </c>
      <c r="B50" s="522">
        <v>39625</v>
      </c>
      <c r="C50" s="522">
        <v>3169</v>
      </c>
      <c r="D50" s="522">
        <v>4140</v>
      </c>
      <c r="E50" s="522">
        <v>643180</v>
      </c>
      <c r="F50" s="522">
        <v>43118</v>
      </c>
      <c r="G50" s="522">
        <v>148430</v>
      </c>
    </row>
    <row r="51" spans="1:7">
      <c r="A51" s="444">
        <v>41944</v>
      </c>
      <c r="B51" s="522">
        <v>38209</v>
      </c>
      <c r="C51" s="522">
        <v>3186</v>
      </c>
      <c r="D51" s="522">
        <v>4157</v>
      </c>
      <c r="E51" s="522">
        <v>650995</v>
      </c>
      <c r="F51" s="522">
        <v>43963</v>
      </c>
      <c r="G51" s="522">
        <v>158997.65</v>
      </c>
    </row>
    <row r="52" spans="1:7">
      <c r="A52" s="444">
        <v>41986</v>
      </c>
      <c r="B52" s="522">
        <v>38849</v>
      </c>
      <c r="C52" s="522">
        <v>3207</v>
      </c>
      <c r="D52" s="522">
        <v>4165</v>
      </c>
      <c r="E52" s="522">
        <v>662464</v>
      </c>
      <c r="F52" s="522">
        <v>45035</v>
      </c>
      <c r="G52" s="522">
        <v>160885</v>
      </c>
    </row>
    <row r="53" spans="1:7">
      <c r="A53" s="444">
        <v>42005</v>
      </c>
      <c r="B53" s="522">
        <v>39306</v>
      </c>
      <c r="C53" s="522">
        <v>3242</v>
      </c>
      <c r="D53" s="522">
        <v>4153</v>
      </c>
      <c r="E53" s="522">
        <v>679869</v>
      </c>
      <c r="F53" s="522">
        <v>46243</v>
      </c>
      <c r="G53" s="522">
        <v>168546</v>
      </c>
    </row>
    <row r="54" spans="1:7">
      <c r="A54" s="444">
        <v>42036</v>
      </c>
      <c r="B54" s="522">
        <v>39909</v>
      </c>
      <c r="C54" s="522">
        <v>3283</v>
      </c>
      <c r="D54" s="522">
        <v>2864</v>
      </c>
      <c r="E54" s="522">
        <v>689044</v>
      </c>
      <c r="F54" s="522">
        <v>47298</v>
      </c>
      <c r="G54" s="522">
        <v>173767</v>
      </c>
    </row>
    <row r="55" spans="1:7">
      <c r="A55" s="444">
        <v>42064</v>
      </c>
      <c r="B55" s="522">
        <v>40558</v>
      </c>
      <c r="C55" s="522">
        <v>3297</v>
      </c>
      <c r="D55" s="522">
        <v>2851</v>
      </c>
      <c r="E55" s="522">
        <v>699304</v>
      </c>
      <c r="F55" s="522">
        <v>47957</v>
      </c>
      <c r="G55" s="522">
        <v>180123</v>
      </c>
    </row>
    <row r="56" spans="1:7">
      <c r="A56" s="444">
        <v>42108</v>
      </c>
      <c r="B56" s="522">
        <v>41160</v>
      </c>
      <c r="C56" s="522">
        <v>3292</v>
      </c>
      <c r="D56" s="522">
        <v>3511</v>
      </c>
      <c r="E56" s="522">
        <v>707888</v>
      </c>
      <c r="F56" s="522">
        <v>48625</v>
      </c>
      <c r="G56" s="522">
        <v>178890</v>
      </c>
    </row>
    <row r="57" spans="1:7">
      <c r="A57" s="444">
        <v>42138</v>
      </c>
      <c r="B57" s="522">
        <v>41850</v>
      </c>
      <c r="C57" s="522">
        <v>3316</v>
      </c>
      <c r="D57" s="522">
        <v>3488</v>
      </c>
      <c r="E57" s="522">
        <v>714702</v>
      </c>
      <c r="F57" s="522">
        <v>49578</v>
      </c>
      <c r="G57" s="522">
        <v>181917</v>
      </c>
    </row>
    <row r="58" spans="1:7">
      <c r="A58" s="444">
        <v>42169</v>
      </c>
      <c r="B58" s="522">
        <v>43217</v>
      </c>
      <c r="C58" s="522">
        <v>3327</v>
      </c>
      <c r="D58" s="522">
        <v>3492</v>
      </c>
      <c r="E58" s="522">
        <v>724250</v>
      </c>
      <c r="F58" s="522">
        <v>49844</v>
      </c>
      <c r="G58" s="522">
        <v>183215</v>
      </c>
    </row>
    <row r="59" spans="1:7">
      <c r="A59" s="444">
        <v>42199</v>
      </c>
      <c r="B59" s="522">
        <v>44955</v>
      </c>
      <c r="C59" s="522">
        <v>3423</v>
      </c>
      <c r="D59" s="522">
        <v>3451</v>
      </c>
      <c r="E59" s="522">
        <v>738565</v>
      </c>
      <c r="F59" s="522">
        <v>51130</v>
      </c>
      <c r="G59" s="522">
        <v>187668</v>
      </c>
    </row>
    <row r="60" spans="1:7">
      <c r="A60" s="444">
        <v>42230</v>
      </c>
      <c r="B60" s="522">
        <v>46948</v>
      </c>
      <c r="C60" s="522">
        <v>3495</v>
      </c>
      <c r="D60" s="522">
        <v>2244</v>
      </c>
      <c r="E60" s="522">
        <v>744619</v>
      </c>
      <c r="F60" s="522">
        <v>51574</v>
      </c>
      <c r="G60" s="522">
        <v>173753</v>
      </c>
    </row>
    <row r="61" spans="1:7">
      <c r="A61" s="444">
        <v>42261</v>
      </c>
      <c r="B61" s="522">
        <v>48181</v>
      </c>
      <c r="C61" s="522">
        <v>3448</v>
      </c>
      <c r="D61" s="522">
        <v>2242</v>
      </c>
      <c r="E61" s="522">
        <v>754475</v>
      </c>
      <c r="F61" s="522">
        <v>53956</v>
      </c>
      <c r="G61" s="522">
        <v>176210</v>
      </c>
    </row>
    <row r="62" spans="1:7">
      <c r="A62" s="444">
        <v>42291</v>
      </c>
      <c r="B62" s="522">
        <v>49812</v>
      </c>
      <c r="C62" s="522">
        <v>3502</v>
      </c>
      <c r="D62" s="522">
        <v>2272</v>
      </c>
      <c r="E62" s="522">
        <v>759991</v>
      </c>
      <c r="F62" s="522">
        <v>54692</v>
      </c>
      <c r="G62" s="522">
        <v>179906</v>
      </c>
    </row>
    <row r="63" spans="1:7">
      <c r="A63" s="444">
        <v>42322</v>
      </c>
      <c r="B63" s="522">
        <v>50890</v>
      </c>
      <c r="C63" s="522">
        <v>3570</v>
      </c>
      <c r="D63" s="522">
        <v>2279</v>
      </c>
      <c r="E63" s="522">
        <v>769357</v>
      </c>
      <c r="F63" s="522">
        <v>55637</v>
      </c>
      <c r="G63" s="522">
        <v>185780</v>
      </c>
    </row>
    <row r="64" spans="1:7">
      <c r="A64" s="444">
        <v>42352</v>
      </c>
      <c r="B64" s="522">
        <v>53874</v>
      </c>
      <c r="C64" s="522">
        <v>3598</v>
      </c>
      <c r="D64" s="522">
        <v>2274</v>
      </c>
      <c r="E64" s="522">
        <v>784496</v>
      </c>
      <c r="F64" s="522">
        <v>56799</v>
      </c>
      <c r="G64" s="522">
        <v>199788</v>
      </c>
    </row>
    <row r="65" spans="1:5">
      <c r="A65" s="432" t="s">
        <v>387</v>
      </c>
      <c r="B65" s="433"/>
      <c r="C65" s="434"/>
      <c r="D65" s="434"/>
      <c r="E65" s="435"/>
    </row>
    <row r="66" spans="1:5" ht="15">
      <c r="A66" s="431"/>
      <c r="B66" s="431"/>
      <c r="C66" s="431"/>
      <c r="D66" s="431"/>
      <c r="E66" s="431"/>
    </row>
    <row r="67" spans="1:5" ht="15">
      <c r="A67" s="431"/>
      <c r="B67" s="431"/>
      <c r="C67" s="431"/>
      <c r="D67" s="431"/>
      <c r="E67" s="431"/>
    </row>
  </sheetData>
  <mergeCells count="3">
    <mergeCell ref="A2:A3"/>
    <mergeCell ref="B2:D2"/>
    <mergeCell ref="E2:G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sheetPr>
    <tabColor rgb="FF92D050"/>
  </sheetPr>
  <dimension ref="A1:AJ739"/>
  <sheetViews>
    <sheetView workbookViewId="0">
      <pane ySplit="6" topLeftCell="A58" activePane="bottomLeft" state="frozen"/>
      <selection activeCell="L58" sqref="L58"/>
      <selection pane="bottomLeft" activeCell="N63" sqref="N63"/>
    </sheetView>
  </sheetViews>
  <sheetFormatPr defaultRowHeight="12.75"/>
  <cols>
    <col min="1" max="7" width="9.33203125" style="4"/>
    <col min="8" max="8" width="9.33203125" style="1"/>
    <col min="9" max="9" width="9.33203125" style="4"/>
    <col min="10" max="10" width="12.33203125" style="4" customWidth="1"/>
    <col min="11" max="11" width="13.5" style="4" customWidth="1"/>
    <col min="12" max="265" width="9.33203125" style="4"/>
    <col min="266" max="266" width="12.33203125" style="4" customWidth="1"/>
    <col min="267" max="267" width="13.5" style="4" customWidth="1"/>
    <col min="268" max="521" width="9.33203125" style="4"/>
    <col min="522" max="522" width="12.33203125" style="4" customWidth="1"/>
    <col min="523" max="523" width="13.5" style="4" customWidth="1"/>
    <col min="524" max="777" width="9.33203125" style="4"/>
    <col min="778" max="778" width="12.33203125" style="4" customWidth="1"/>
    <col min="779" max="779" width="13.5" style="4" customWidth="1"/>
    <col min="780" max="1033" width="9.33203125" style="4"/>
    <col min="1034" max="1034" width="12.33203125" style="4" customWidth="1"/>
    <col min="1035" max="1035" width="13.5" style="4" customWidth="1"/>
    <col min="1036" max="1289" width="9.33203125" style="4"/>
    <col min="1290" max="1290" width="12.33203125" style="4" customWidth="1"/>
    <col min="1291" max="1291" width="13.5" style="4" customWidth="1"/>
    <col min="1292" max="1545" width="9.33203125" style="4"/>
    <col min="1546" max="1546" width="12.33203125" style="4" customWidth="1"/>
    <col min="1547" max="1547" width="13.5" style="4" customWidth="1"/>
    <col min="1548" max="1801" width="9.33203125" style="4"/>
    <col min="1802" max="1802" width="12.33203125" style="4" customWidth="1"/>
    <col min="1803" max="1803" width="13.5" style="4" customWidth="1"/>
    <col min="1804" max="2057" width="9.33203125" style="4"/>
    <col min="2058" max="2058" width="12.33203125" style="4" customWidth="1"/>
    <col min="2059" max="2059" width="13.5" style="4" customWidth="1"/>
    <col min="2060" max="2313" width="9.33203125" style="4"/>
    <col min="2314" max="2314" width="12.33203125" style="4" customWidth="1"/>
    <col min="2315" max="2315" width="13.5" style="4" customWidth="1"/>
    <col min="2316" max="2569" width="9.33203125" style="4"/>
    <col min="2570" max="2570" width="12.33203125" style="4" customWidth="1"/>
    <col min="2571" max="2571" width="13.5" style="4" customWidth="1"/>
    <col min="2572" max="2825" width="9.33203125" style="4"/>
    <col min="2826" max="2826" width="12.33203125" style="4" customWidth="1"/>
    <col min="2827" max="2827" width="13.5" style="4" customWidth="1"/>
    <col min="2828" max="3081" width="9.33203125" style="4"/>
    <col min="3082" max="3082" width="12.33203125" style="4" customWidth="1"/>
    <col min="3083" max="3083" width="13.5" style="4" customWidth="1"/>
    <col min="3084" max="3337" width="9.33203125" style="4"/>
    <col min="3338" max="3338" width="12.33203125" style="4" customWidth="1"/>
    <col min="3339" max="3339" width="13.5" style="4" customWidth="1"/>
    <col min="3340" max="3593" width="9.33203125" style="4"/>
    <col min="3594" max="3594" width="12.33203125" style="4" customWidth="1"/>
    <col min="3595" max="3595" width="13.5" style="4" customWidth="1"/>
    <col min="3596" max="3849" width="9.33203125" style="4"/>
    <col min="3850" max="3850" width="12.33203125" style="4" customWidth="1"/>
    <col min="3851" max="3851" width="13.5" style="4" customWidth="1"/>
    <col min="3852" max="4105" width="9.33203125" style="4"/>
    <col min="4106" max="4106" width="12.33203125" style="4" customWidth="1"/>
    <col min="4107" max="4107" width="13.5" style="4" customWidth="1"/>
    <col min="4108" max="4361" width="9.33203125" style="4"/>
    <col min="4362" max="4362" width="12.33203125" style="4" customWidth="1"/>
    <col min="4363" max="4363" width="13.5" style="4" customWidth="1"/>
    <col min="4364" max="4617" width="9.33203125" style="4"/>
    <col min="4618" max="4618" width="12.33203125" style="4" customWidth="1"/>
    <col min="4619" max="4619" width="13.5" style="4" customWidth="1"/>
    <col min="4620" max="4873" width="9.33203125" style="4"/>
    <col min="4874" max="4874" width="12.33203125" style="4" customWidth="1"/>
    <col min="4875" max="4875" width="13.5" style="4" customWidth="1"/>
    <col min="4876" max="5129" width="9.33203125" style="4"/>
    <col min="5130" max="5130" width="12.33203125" style="4" customWidth="1"/>
    <col min="5131" max="5131" width="13.5" style="4" customWidth="1"/>
    <col min="5132" max="5385" width="9.33203125" style="4"/>
    <col min="5386" max="5386" width="12.33203125" style="4" customWidth="1"/>
    <col min="5387" max="5387" width="13.5" style="4" customWidth="1"/>
    <col min="5388" max="5641" width="9.33203125" style="4"/>
    <col min="5642" max="5642" width="12.33203125" style="4" customWidth="1"/>
    <col min="5643" max="5643" width="13.5" style="4" customWidth="1"/>
    <col min="5644" max="5897" width="9.33203125" style="4"/>
    <col min="5898" max="5898" width="12.33203125" style="4" customWidth="1"/>
    <col min="5899" max="5899" width="13.5" style="4" customWidth="1"/>
    <col min="5900" max="6153" width="9.33203125" style="4"/>
    <col min="6154" max="6154" width="12.33203125" style="4" customWidth="1"/>
    <col min="6155" max="6155" width="13.5" style="4" customWidth="1"/>
    <col min="6156" max="6409" width="9.33203125" style="4"/>
    <col min="6410" max="6410" width="12.33203125" style="4" customWidth="1"/>
    <col min="6411" max="6411" width="13.5" style="4" customWidth="1"/>
    <col min="6412" max="6665" width="9.33203125" style="4"/>
    <col min="6666" max="6666" width="12.33203125" style="4" customWidth="1"/>
    <col min="6667" max="6667" width="13.5" style="4" customWidth="1"/>
    <col min="6668" max="6921" width="9.33203125" style="4"/>
    <col min="6922" max="6922" width="12.33203125" style="4" customWidth="1"/>
    <col min="6923" max="6923" width="13.5" style="4" customWidth="1"/>
    <col min="6924" max="7177" width="9.33203125" style="4"/>
    <col min="7178" max="7178" width="12.33203125" style="4" customWidth="1"/>
    <col min="7179" max="7179" width="13.5" style="4" customWidth="1"/>
    <col min="7180" max="7433" width="9.33203125" style="4"/>
    <col min="7434" max="7434" width="12.33203125" style="4" customWidth="1"/>
    <col min="7435" max="7435" width="13.5" style="4" customWidth="1"/>
    <col min="7436" max="7689" width="9.33203125" style="4"/>
    <col min="7690" max="7690" width="12.33203125" style="4" customWidth="1"/>
    <col min="7691" max="7691" width="13.5" style="4" customWidth="1"/>
    <col min="7692" max="7945" width="9.33203125" style="4"/>
    <col min="7946" max="7946" width="12.33203125" style="4" customWidth="1"/>
    <col min="7947" max="7947" width="13.5" style="4" customWidth="1"/>
    <col min="7948" max="8201" width="9.33203125" style="4"/>
    <col min="8202" max="8202" width="12.33203125" style="4" customWidth="1"/>
    <col min="8203" max="8203" width="13.5" style="4" customWidth="1"/>
    <col min="8204" max="8457" width="9.33203125" style="4"/>
    <col min="8458" max="8458" width="12.33203125" style="4" customWidth="1"/>
    <col min="8459" max="8459" width="13.5" style="4" customWidth="1"/>
    <col min="8460" max="8713" width="9.33203125" style="4"/>
    <col min="8714" max="8714" width="12.33203125" style="4" customWidth="1"/>
    <col min="8715" max="8715" width="13.5" style="4" customWidth="1"/>
    <col min="8716" max="8969" width="9.33203125" style="4"/>
    <col min="8970" max="8970" width="12.33203125" style="4" customWidth="1"/>
    <col min="8971" max="8971" width="13.5" style="4" customWidth="1"/>
    <col min="8972" max="9225" width="9.33203125" style="4"/>
    <col min="9226" max="9226" width="12.33203125" style="4" customWidth="1"/>
    <col min="9227" max="9227" width="13.5" style="4" customWidth="1"/>
    <col min="9228" max="9481" width="9.33203125" style="4"/>
    <col min="9482" max="9482" width="12.33203125" style="4" customWidth="1"/>
    <col min="9483" max="9483" width="13.5" style="4" customWidth="1"/>
    <col min="9484" max="9737" width="9.33203125" style="4"/>
    <col min="9738" max="9738" width="12.33203125" style="4" customWidth="1"/>
    <col min="9739" max="9739" width="13.5" style="4" customWidth="1"/>
    <col min="9740" max="9993" width="9.33203125" style="4"/>
    <col min="9994" max="9994" width="12.33203125" style="4" customWidth="1"/>
    <col min="9995" max="9995" width="13.5" style="4" customWidth="1"/>
    <col min="9996" max="10249" width="9.33203125" style="4"/>
    <col min="10250" max="10250" width="12.33203125" style="4" customWidth="1"/>
    <col min="10251" max="10251" width="13.5" style="4" customWidth="1"/>
    <col min="10252" max="10505" width="9.33203125" style="4"/>
    <col min="10506" max="10506" width="12.33203125" style="4" customWidth="1"/>
    <col min="10507" max="10507" width="13.5" style="4" customWidth="1"/>
    <col min="10508" max="10761" width="9.33203125" style="4"/>
    <col min="10762" max="10762" width="12.33203125" style="4" customWidth="1"/>
    <col min="10763" max="10763" width="13.5" style="4" customWidth="1"/>
    <col min="10764" max="11017" width="9.33203125" style="4"/>
    <col min="11018" max="11018" width="12.33203125" style="4" customWidth="1"/>
    <col min="11019" max="11019" width="13.5" style="4" customWidth="1"/>
    <col min="11020" max="11273" width="9.33203125" style="4"/>
    <col min="11274" max="11274" width="12.33203125" style="4" customWidth="1"/>
    <col min="11275" max="11275" width="13.5" style="4" customWidth="1"/>
    <col min="11276" max="11529" width="9.33203125" style="4"/>
    <col min="11530" max="11530" width="12.33203125" style="4" customWidth="1"/>
    <col min="11531" max="11531" width="13.5" style="4" customWidth="1"/>
    <col min="11532" max="11785" width="9.33203125" style="4"/>
    <col min="11786" max="11786" width="12.33203125" style="4" customWidth="1"/>
    <col min="11787" max="11787" width="13.5" style="4" customWidth="1"/>
    <col min="11788" max="12041" width="9.33203125" style="4"/>
    <col min="12042" max="12042" width="12.33203125" style="4" customWidth="1"/>
    <col min="12043" max="12043" width="13.5" style="4" customWidth="1"/>
    <col min="12044" max="12297" width="9.33203125" style="4"/>
    <col min="12298" max="12298" width="12.33203125" style="4" customWidth="1"/>
    <col min="12299" max="12299" width="13.5" style="4" customWidth="1"/>
    <col min="12300" max="12553" width="9.33203125" style="4"/>
    <col min="12554" max="12554" width="12.33203125" style="4" customWidth="1"/>
    <col min="12555" max="12555" width="13.5" style="4" customWidth="1"/>
    <col min="12556" max="12809" width="9.33203125" style="4"/>
    <col min="12810" max="12810" width="12.33203125" style="4" customWidth="1"/>
    <col min="12811" max="12811" width="13.5" style="4" customWidth="1"/>
    <col min="12812" max="13065" width="9.33203125" style="4"/>
    <col min="13066" max="13066" width="12.33203125" style="4" customWidth="1"/>
    <col min="13067" max="13067" width="13.5" style="4" customWidth="1"/>
    <col min="13068" max="13321" width="9.33203125" style="4"/>
    <col min="13322" max="13322" width="12.33203125" style="4" customWidth="1"/>
    <col min="13323" max="13323" width="13.5" style="4" customWidth="1"/>
    <col min="13324" max="13577" width="9.33203125" style="4"/>
    <col min="13578" max="13578" width="12.33203125" style="4" customWidth="1"/>
    <col min="13579" max="13579" width="13.5" style="4" customWidth="1"/>
    <col min="13580" max="13833" width="9.33203125" style="4"/>
    <col min="13834" max="13834" width="12.33203125" style="4" customWidth="1"/>
    <col min="13835" max="13835" width="13.5" style="4" customWidth="1"/>
    <col min="13836" max="14089" width="9.33203125" style="4"/>
    <col min="14090" max="14090" width="12.33203125" style="4" customWidth="1"/>
    <col min="14091" max="14091" width="13.5" style="4" customWidth="1"/>
    <col min="14092" max="14345" width="9.33203125" style="4"/>
    <col min="14346" max="14346" width="12.33203125" style="4" customWidth="1"/>
    <col min="14347" max="14347" width="13.5" style="4" customWidth="1"/>
    <col min="14348" max="14601" width="9.33203125" style="4"/>
    <col min="14602" max="14602" width="12.33203125" style="4" customWidth="1"/>
    <col min="14603" max="14603" width="13.5" style="4" customWidth="1"/>
    <col min="14604" max="14857" width="9.33203125" style="4"/>
    <col min="14858" max="14858" width="12.33203125" style="4" customWidth="1"/>
    <col min="14859" max="14859" width="13.5" style="4" customWidth="1"/>
    <col min="14860" max="15113" width="9.33203125" style="4"/>
    <col min="15114" max="15114" width="12.33203125" style="4" customWidth="1"/>
    <col min="15115" max="15115" width="13.5" style="4" customWidth="1"/>
    <col min="15116" max="15369" width="9.33203125" style="4"/>
    <col min="15370" max="15370" width="12.33203125" style="4" customWidth="1"/>
    <col min="15371" max="15371" width="13.5" style="4" customWidth="1"/>
    <col min="15372" max="15625" width="9.33203125" style="4"/>
    <col min="15626" max="15626" width="12.33203125" style="4" customWidth="1"/>
    <col min="15627" max="15627" width="13.5" style="4" customWidth="1"/>
    <col min="15628" max="15881" width="9.33203125" style="4"/>
    <col min="15882" max="15882" width="12.33203125" style="4" customWidth="1"/>
    <col min="15883" max="15883" width="13.5" style="4" customWidth="1"/>
    <col min="15884" max="16137" width="9.33203125" style="4"/>
    <col min="16138" max="16138" width="12.33203125" style="4" customWidth="1"/>
    <col min="16139" max="16139" width="13.5" style="4" customWidth="1"/>
    <col min="16140" max="16384" width="9.33203125" style="4"/>
  </cols>
  <sheetData>
    <row r="1" spans="1:36" ht="15.75">
      <c r="A1" s="986" t="s">
        <v>519</v>
      </c>
      <c r="B1" s="986"/>
      <c r="C1" s="986"/>
      <c r="D1" s="986"/>
      <c r="E1" s="986"/>
      <c r="F1" s="986"/>
      <c r="G1" s="986"/>
      <c r="H1" s="986"/>
      <c r="I1" s="986"/>
      <c r="J1" s="986"/>
      <c r="K1" s="986"/>
    </row>
    <row r="2" spans="1:36" ht="15.75" customHeight="1">
      <c r="A2" s="802" t="s">
        <v>66</v>
      </c>
      <c r="B2" s="777" t="s">
        <v>139</v>
      </c>
      <c r="C2" s="777"/>
      <c r="D2" s="777"/>
      <c r="E2" s="777"/>
      <c r="F2" s="777"/>
      <c r="G2" s="777"/>
      <c r="H2" s="777"/>
      <c r="I2" s="777"/>
      <c r="J2" s="777" t="s">
        <v>140</v>
      </c>
      <c r="K2" s="778"/>
    </row>
    <row r="3" spans="1:36">
      <c r="A3" s="987"/>
      <c r="B3" s="777" t="s">
        <v>141</v>
      </c>
      <c r="C3" s="777"/>
      <c r="D3" s="777"/>
      <c r="E3" s="777"/>
      <c r="F3" s="777"/>
      <c r="G3" s="777"/>
      <c r="H3" s="959" t="s">
        <v>0</v>
      </c>
      <c r="I3" s="959"/>
      <c r="J3" s="959" t="s">
        <v>12</v>
      </c>
      <c r="K3" s="612"/>
    </row>
    <row r="4" spans="1:36" ht="27.75" customHeight="1">
      <c r="A4" s="987"/>
      <c r="B4" s="988" t="s">
        <v>142</v>
      </c>
      <c r="C4" s="988"/>
      <c r="D4" s="988" t="s">
        <v>143</v>
      </c>
      <c r="E4" s="988"/>
      <c r="F4" s="988" t="s">
        <v>144</v>
      </c>
      <c r="G4" s="988"/>
      <c r="H4" s="988"/>
      <c r="I4" s="988"/>
      <c r="J4" s="989"/>
      <c r="K4" s="121" t="s">
        <v>167</v>
      </c>
    </row>
    <row r="5" spans="1:36">
      <c r="A5" s="975"/>
      <c r="B5" s="611" t="s">
        <v>12</v>
      </c>
      <c r="C5" s="611" t="s">
        <v>167</v>
      </c>
      <c r="D5" s="611" t="s">
        <v>12</v>
      </c>
      <c r="E5" s="611" t="s">
        <v>167</v>
      </c>
      <c r="F5" s="611" t="s">
        <v>12</v>
      </c>
      <c r="G5" s="611" t="s">
        <v>167</v>
      </c>
      <c r="H5" s="611" t="s">
        <v>12</v>
      </c>
      <c r="I5" s="611" t="s">
        <v>167</v>
      </c>
      <c r="J5" s="990"/>
      <c r="K5" s="613"/>
      <c r="AA5" s="23"/>
      <c r="AB5" s="24"/>
      <c r="AC5" s="23"/>
      <c r="AD5" s="24"/>
      <c r="AE5" s="23"/>
      <c r="AF5" s="24"/>
      <c r="AG5" s="23"/>
      <c r="AH5" s="24"/>
      <c r="AI5" s="23"/>
      <c r="AJ5" s="24"/>
    </row>
    <row r="6" spans="1:36">
      <c r="A6" s="50">
        <v>1</v>
      </c>
      <c r="B6" s="48">
        <v>2</v>
      </c>
      <c r="C6" s="47">
        <v>3</v>
      </c>
      <c r="D6" s="48">
        <v>4</v>
      </c>
      <c r="E6" s="47">
        <v>5</v>
      </c>
      <c r="F6" s="48">
        <v>6</v>
      </c>
      <c r="G6" s="47">
        <v>7</v>
      </c>
      <c r="H6" s="48">
        <v>8</v>
      </c>
      <c r="I6" s="49">
        <v>9</v>
      </c>
      <c r="J6" s="48">
        <v>10</v>
      </c>
      <c r="K6" s="51">
        <v>11</v>
      </c>
      <c r="AA6" s="23"/>
      <c r="AB6" s="24"/>
      <c r="AC6" s="23"/>
      <c r="AD6" s="24"/>
      <c r="AE6" s="23"/>
      <c r="AF6" s="24"/>
      <c r="AG6" s="23"/>
      <c r="AH6" s="24"/>
      <c r="AI6" s="23"/>
      <c r="AJ6" s="24"/>
    </row>
    <row r="7" spans="1:36">
      <c r="A7" s="136">
        <v>40269</v>
      </c>
      <c r="B7" s="45">
        <v>3</v>
      </c>
      <c r="C7" s="45">
        <v>338.4</v>
      </c>
      <c r="D7" s="45">
        <v>2</v>
      </c>
      <c r="E7" s="45">
        <v>31.22</v>
      </c>
      <c r="F7" s="45">
        <v>0</v>
      </c>
      <c r="G7" s="45">
        <v>0</v>
      </c>
      <c r="H7" s="45">
        <v>5</v>
      </c>
      <c r="I7" s="45">
        <v>369.62</v>
      </c>
      <c r="J7" s="45">
        <v>50</v>
      </c>
      <c r="K7" s="46">
        <v>6947.23</v>
      </c>
      <c r="L7" s="9"/>
      <c r="M7" s="9"/>
      <c r="N7" s="9"/>
      <c r="O7" s="9"/>
    </row>
    <row r="8" spans="1:36">
      <c r="A8" s="136">
        <v>40299</v>
      </c>
      <c r="B8" s="45">
        <v>3</v>
      </c>
      <c r="C8" s="45">
        <v>116.51</v>
      </c>
      <c r="D8" s="45">
        <v>0</v>
      </c>
      <c r="E8" s="45">
        <v>0</v>
      </c>
      <c r="F8" s="45">
        <v>1</v>
      </c>
      <c r="G8" s="45">
        <v>21.44</v>
      </c>
      <c r="H8" s="45">
        <v>4</v>
      </c>
      <c r="I8" s="45">
        <v>137.95000000000002</v>
      </c>
      <c r="J8" s="45">
        <v>61</v>
      </c>
      <c r="K8" s="46">
        <v>3258.87</v>
      </c>
      <c r="L8" s="9"/>
      <c r="M8" s="9"/>
      <c r="N8" s="9"/>
      <c r="O8" s="9"/>
    </row>
    <row r="9" spans="1:36">
      <c r="A9" s="136">
        <v>40330</v>
      </c>
      <c r="B9" s="45">
        <v>2</v>
      </c>
      <c r="C9" s="45">
        <v>0.69</v>
      </c>
      <c r="D9" s="45">
        <v>2</v>
      </c>
      <c r="E9" s="45">
        <v>822.86</v>
      </c>
      <c r="F9" s="45">
        <v>3</v>
      </c>
      <c r="G9" s="45">
        <v>1.1000000000000001</v>
      </c>
      <c r="H9" s="45">
        <v>7</v>
      </c>
      <c r="I9" s="45">
        <v>824.65000000000009</v>
      </c>
      <c r="J9" s="45">
        <v>33</v>
      </c>
      <c r="K9" s="46">
        <v>67.19</v>
      </c>
      <c r="L9" s="9"/>
      <c r="M9" s="9"/>
      <c r="N9" s="9"/>
      <c r="O9" s="9"/>
    </row>
    <row r="10" spans="1:36">
      <c r="A10" s="136">
        <v>40360</v>
      </c>
      <c r="B10" s="45">
        <v>5</v>
      </c>
      <c r="C10" s="45">
        <v>4489.55</v>
      </c>
      <c r="D10" s="45">
        <v>0</v>
      </c>
      <c r="E10" s="45">
        <v>0</v>
      </c>
      <c r="F10" s="45">
        <v>3</v>
      </c>
      <c r="G10" s="45">
        <v>51.83</v>
      </c>
      <c r="H10" s="45">
        <v>8</v>
      </c>
      <c r="I10" s="45">
        <v>4541.38</v>
      </c>
      <c r="J10" s="45">
        <v>32</v>
      </c>
      <c r="K10" s="46">
        <v>317.39</v>
      </c>
      <c r="L10" s="9"/>
      <c r="M10" s="9"/>
      <c r="N10" s="9"/>
      <c r="O10" s="9"/>
    </row>
    <row r="11" spans="1:36">
      <c r="A11" s="136">
        <v>40391</v>
      </c>
      <c r="B11" s="45">
        <v>2</v>
      </c>
      <c r="C11" s="45">
        <v>78.44</v>
      </c>
      <c r="D11" s="45">
        <v>2</v>
      </c>
      <c r="E11" s="45">
        <v>11.39</v>
      </c>
      <c r="F11" s="45">
        <v>0</v>
      </c>
      <c r="G11" s="45">
        <v>0</v>
      </c>
      <c r="H11" s="45">
        <v>4</v>
      </c>
      <c r="I11" s="45">
        <v>89.83</v>
      </c>
      <c r="J11" s="45">
        <v>33</v>
      </c>
      <c r="K11" s="46">
        <v>118.61</v>
      </c>
      <c r="L11" s="9"/>
      <c r="M11" s="9"/>
      <c r="N11" s="9"/>
      <c r="O11" s="9"/>
    </row>
    <row r="12" spans="1:36">
      <c r="A12" s="136">
        <v>40422</v>
      </c>
      <c r="B12" s="45">
        <v>4</v>
      </c>
      <c r="C12" s="45">
        <v>6.89</v>
      </c>
      <c r="D12" s="45">
        <v>0</v>
      </c>
      <c r="E12" s="45">
        <v>0</v>
      </c>
      <c r="F12" s="45">
        <v>2</v>
      </c>
      <c r="G12" s="45">
        <v>15.49</v>
      </c>
      <c r="H12" s="45">
        <v>6</v>
      </c>
      <c r="I12" s="45">
        <v>22.38</v>
      </c>
      <c r="J12" s="45">
        <v>49</v>
      </c>
      <c r="K12" s="46">
        <v>7549.43</v>
      </c>
      <c r="L12" s="9"/>
      <c r="M12" s="9"/>
      <c r="N12" s="9"/>
      <c r="O12" s="9"/>
    </row>
    <row r="13" spans="1:36">
      <c r="A13" s="136">
        <v>40452</v>
      </c>
      <c r="B13" s="45">
        <v>5</v>
      </c>
      <c r="C13" s="45">
        <v>485.24</v>
      </c>
      <c r="D13" s="45">
        <v>0</v>
      </c>
      <c r="E13" s="45">
        <v>0</v>
      </c>
      <c r="F13" s="45">
        <v>0</v>
      </c>
      <c r="G13" s="45">
        <v>0</v>
      </c>
      <c r="H13" s="45">
        <v>5</v>
      </c>
      <c r="I13" s="45">
        <v>485.24</v>
      </c>
      <c r="J13" s="45">
        <v>37</v>
      </c>
      <c r="K13" s="46">
        <v>1573.71</v>
      </c>
      <c r="L13" s="9"/>
      <c r="M13" s="9"/>
      <c r="N13" s="9"/>
      <c r="O13" s="9"/>
    </row>
    <row r="14" spans="1:36">
      <c r="A14" s="136">
        <v>40483</v>
      </c>
      <c r="B14" s="45">
        <v>13</v>
      </c>
      <c r="C14" s="45">
        <v>2201.38</v>
      </c>
      <c r="D14" s="45">
        <v>4</v>
      </c>
      <c r="E14" s="45">
        <v>212.66</v>
      </c>
      <c r="F14" s="45">
        <v>1</v>
      </c>
      <c r="G14" s="45">
        <v>3.12</v>
      </c>
      <c r="H14" s="45">
        <v>18</v>
      </c>
      <c r="I14" s="45">
        <v>2417.16</v>
      </c>
      <c r="J14" s="45">
        <v>23</v>
      </c>
      <c r="K14" s="46">
        <v>267.02999999999997</v>
      </c>
      <c r="L14" s="9"/>
      <c r="M14" s="9"/>
      <c r="N14" s="9"/>
      <c r="O14" s="9"/>
    </row>
    <row r="15" spans="1:36">
      <c r="A15" s="136">
        <v>40513</v>
      </c>
      <c r="B15" s="45">
        <v>9</v>
      </c>
      <c r="C15" s="45">
        <v>261.58999999999997</v>
      </c>
      <c r="D15" s="45">
        <v>2</v>
      </c>
      <c r="E15" s="45">
        <v>1388.58</v>
      </c>
      <c r="F15" s="45">
        <v>2</v>
      </c>
      <c r="G15" s="45">
        <v>4.3600000000000003</v>
      </c>
      <c r="H15" s="45">
        <v>13</v>
      </c>
      <c r="I15" s="45">
        <v>1654.5299999999997</v>
      </c>
      <c r="J15" s="45">
        <v>21</v>
      </c>
      <c r="K15" s="46">
        <v>749.56</v>
      </c>
      <c r="L15" s="9"/>
      <c r="M15" s="9"/>
      <c r="N15" s="9"/>
      <c r="O15" s="9"/>
    </row>
    <row r="16" spans="1:36">
      <c r="A16" s="201">
        <v>40544</v>
      </c>
      <c r="B16" s="44">
        <v>10</v>
      </c>
      <c r="C16" s="44">
        <v>67.81</v>
      </c>
      <c r="D16" s="44">
        <v>2</v>
      </c>
      <c r="E16" s="44">
        <v>14.09</v>
      </c>
      <c r="F16" s="44">
        <v>2</v>
      </c>
      <c r="G16" s="44">
        <v>48.08</v>
      </c>
      <c r="H16" s="44">
        <v>14</v>
      </c>
      <c r="I16" s="44">
        <v>129.98000000000002</v>
      </c>
      <c r="J16" s="44">
        <v>23</v>
      </c>
      <c r="K16" s="305">
        <v>574.84</v>
      </c>
      <c r="L16" s="9"/>
      <c r="M16" s="9"/>
      <c r="N16" s="9"/>
      <c r="O16" s="9"/>
    </row>
    <row r="17" spans="1:20">
      <c r="A17" s="201">
        <v>40575</v>
      </c>
      <c r="B17" s="44">
        <v>5</v>
      </c>
      <c r="C17" s="44">
        <v>16.96</v>
      </c>
      <c r="D17" s="44">
        <v>1</v>
      </c>
      <c r="E17" s="44">
        <v>97.31</v>
      </c>
      <c r="F17" s="44">
        <v>0</v>
      </c>
      <c r="G17" s="44">
        <v>0</v>
      </c>
      <c r="H17" s="44">
        <v>6</v>
      </c>
      <c r="I17" s="44">
        <v>114.27000000000001</v>
      </c>
      <c r="J17" s="44">
        <v>21</v>
      </c>
      <c r="K17" s="305">
        <v>2452</v>
      </c>
      <c r="L17" s="9"/>
      <c r="M17" s="9"/>
      <c r="N17" s="9"/>
      <c r="O17" s="9"/>
    </row>
    <row r="18" spans="1:20">
      <c r="A18" s="201">
        <v>40603</v>
      </c>
      <c r="B18" s="44">
        <v>11</v>
      </c>
      <c r="C18" s="44">
        <v>1637</v>
      </c>
      <c r="D18" s="44">
        <v>2</v>
      </c>
      <c r="E18" s="44">
        <v>6324</v>
      </c>
      <c r="F18" s="44">
        <v>0</v>
      </c>
      <c r="G18" s="44">
        <v>0</v>
      </c>
      <c r="H18" s="44">
        <v>13</v>
      </c>
      <c r="I18" s="44">
        <v>7961</v>
      </c>
      <c r="J18" s="44">
        <v>27</v>
      </c>
      <c r="K18" s="305">
        <v>4166</v>
      </c>
      <c r="L18" s="9"/>
      <c r="M18" s="9"/>
      <c r="N18" s="9"/>
      <c r="O18" s="9"/>
    </row>
    <row r="19" spans="1:20">
      <c r="A19" s="201">
        <v>40634</v>
      </c>
      <c r="B19" s="45">
        <v>5</v>
      </c>
      <c r="C19" s="45">
        <v>1395.84</v>
      </c>
      <c r="D19" s="45">
        <v>0</v>
      </c>
      <c r="E19" s="45">
        <v>0</v>
      </c>
      <c r="F19" s="45">
        <v>0</v>
      </c>
      <c r="G19" s="45">
        <v>0</v>
      </c>
      <c r="H19" s="45">
        <v>5</v>
      </c>
      <c r="I19" s="45">
        <v>1395.84</v>
      </c>
      <c r="J19" s="45">
        <v>21</v>
      </c>
      <c r="K19" s="46">
        <v>4520</v>
      </c>
      <c r="L19" s="9"/>
      <c r="M19" s="9"/>
      <c r="N19" s="9"/>
      <c r="O19" s="9"/>
    </row>
    <row r="20" spans="1:20">
      <c r="A20" s="201">
        <v>40664</v>
      </c>
      <c r="B20" s="45">
        <v>1</v>
      </c>
      <c r="C20" s="45">
        <v>4.04</v>
      </c>
      <c r="D20" s="45">
        <v>0</v>
      </c>
      <c r="E20" s="45">
        <v>0</v>
      </c>
      <c r="F20" s="45">
        <v>1</v>
      </c>
      <c r="G20" s="45">
        <v>32.770000000000003</v>
      </c>
      <c r="H20" s="45">
        <v>2</v>
      </c>
      <c r="I20" s="45">
        <v>36.81</v>
      </c>
      <c r="J20" s="45">
        <v>2</v>
      </c>
      <c r="K20" s="46">
        <v>9.77</v>
      </c>
      <c r="L20" s="9"/>
      <c r="M20" s="9"/>
      <c r="N20" s="9"/>
      <c r="O20" s="9"/>
    </row>
    <row r="21" spans="1:20">
      <c r="A21" s="201">
        <v>40695</v>
      </c>
      <c r="B21" s="45">
        <v>1</v>
      </c>
      <c r="C21" s="45">
        <v>2.88</v>
      </c>
      <c r="D21" s="45">
        <v>0</v>
      </c>
      <c r="E21" s="45">
        <v>0</v>
      </c>
      <c r="F21" s="45">
        <v>1</v>
      </c>
      <c r="G21" s="45">
        <v>8</v>
      </c>
      <c r="H21" s="45">
        <v>2</v>
      </c>
      <c r="I21" s="45">
        <v>10.879999999999999</v>
      </c>
      <c r="J21" s="45">
        <v>17</v>
      </c>
      <c r="K21" s="46">
        <v>823.96</v>
      </c>
      <c r="L21" s="9"/>
      <c r="M21" s="9"/>
      <c r="N21" s="9"/>
      <c r="O21" s="9"/>
    </row>
    <row r="22" spans="1:20">
      <c r="A22" s="201">
        <v>40725</v>
      </c>
      <c r="B22" s="45">
        <v>4</v>
      </c>
      <c r="C22" s="45">
        <v>29.94</v>
      </c>
      <c r="D22" s="45">
        <v>0</v>
      </c>
      <c r="E22" s="45">
        <v>0</v>
      </c>
      <c r="F22" s="45">
        <v>1</v>
      </c>
      <c r="G22" s="45">
        <v>6.12</v>
      </c>
      <c r="H22" s="45">
        <v>5</v>
      </c>
      <c r="I22" s="45">
        <v>36.06</v>
      </c>
      <c r="J22" s="45">
        <v>15</v>
      </c>
      <c r="K22" s="46">
        <v>4.63</v>
      </c>
      <c r="L22" s="9"/>
      <c r="M22" s="9"/>
      <c r="N22" s="9"/>
      <c r="O22" s="9"/>
    </row>
    <row r="23" spans="1:20">
      <c r="A23" s="201">
        <v>40756</v>
      </c>
      <c r="B23" s="45">
        <v>5</v>
      </c>
      <c r="C23" s="45">
        <v>293.8</v>
      </c>
      <c r="D23" s="45">
        <v>1</v>
      </c>
      <c r="E23" s="45">
        <v>2.5</v>
      </c>
      <c r="F23" s="45">
        <v>0</v>
      </c>
      <c r="G23" s="45">
        <v>0</v>
      </c>
      <c r="H23" s="45">
        <v>6</v>
      </c>
      <c r="I23" s="45">
        <v>296.3</v>
      </c>
      <c r="J23" s="45">
        <v>11</v>
      </c>
      <c r="K23" s="46">
        <v>181.2</v>
      </c>
      <c r="L23" s="9"/>
      <c r="M23" s="9"/>
      <c r="N23" s="9"/>
      <c r="O23" s="9"/>
    </row>
    <row r="24" spans="1:20">
      <c r="A24" s="201">
        <v>40787</v>
      </c>
      <c r="B24" s="45">
        <v>3</v>
      </c>
      <c r="C24" s="45">
        <v>468.2</v>
      </c>
      <c r="D24" s="45">
        <v>0</v>
      </c>
      <c r="E24" s="45">
        <v>0</v>
      </c>
      <c r="F24" s="45">
        <v>0</v>
      </c>
      <c r="G24" s="45">
        <v>0</v>
      </c>
      <c r="H24" s="45">
        <v>3</v>
      </c>
      <c r="I24" s="45">
        <v>468.2</v>
      </c>
      <c r="J24" s="45">
        <v>20</v>
      </c>
      <c r="K24" s="46">
        <v>2939.6</v>
      </c>
      <c r="L24" s="9"/>
      <c r="M24" s="9"/>
      <c r="N24" s="9"/>
      <c r="O24" s="9"/>
    </row>
    <row r="25" spans="1:20">
      <c r="A25" s="201">
        <v>40817</v>
      </c>
      <c r="B25" s="45">
        <v>3</v>
      </c>
      <c r="C25" s="45">
        <v>933.43</v>
      </c>
      <c r="D25" s="45">
        <v>2</v>
      </c>
      <c r="E25" s="45">
        <v>39.9</v>
      </c>
      <c r="F25" s="45">
        <v>0</v>
      </c>
      <c r="G25" s="45">
        <v>0</v>
      </c>
      <c r="H25" s="45">
        <v>5</v>
      </c>
      <c r="I25" s="45">
        <v>973.32999999999993</v>
      </c>
      <c r="J25" s="45">
        <v>48</v>
      </c>
      <c r="K25" s="46">
        <v>1734.71</v>
      </c>
      <c r="L25" s="9"/>
      <c r="M25" s="9"/>
      <c r="N25" s="9"/>
      <c r="O25" s="9"/>
    </row>
    <row r="26" spans="1:20">
      <c r="A26" s="201">
        <v>40858</v>
      </c>
      <c r="B26" s="45">
        <v>4</v>
      </c>
      <c r="C26" s="45">
        <v>1050.55</v>
      </c>
      <c r="D26" s="45">
        <v>0</v>
      </c>
      <c r="E26" s="45">
        <v>0</v>
      </c>
      <c r="F26" s="45">
        <v>0</v>
      </c>
      <c r="G26" s="45">
        <v>0</v>
      </c>
      <c r="H26" s="45">
        <v>4</v>
      </c>
      <c r="I26" s="45">
        <v>1050.55</v>
      </c>
      <c r="J26" s="45">
        <v>23</v>
      </c>
      <c r="K26" s="46">
        <v>1376.7</v>
      </c>
      <c r="L26" s="9"/>
      <c r="M26" s="9"/>
      <c r="N26" s="9"/>
      <c r="O26" s="9"/>
    </row>
    <row r="27" spans="1:20">
      <c r="A27" s="201">
        <v>40888</v>
      </c>
      <c r="B27" s="45">
        <v>5</v>
      </c>
      <c r="C27" s="45">
        <v>23.26</v>
      </c>
      <c r="D27" s="45">
        <v>0</v>
      </c>
      <c r="E27" s="45">
        <v>0</v>
      </c>
      <c r="F27" s="45">
        <v>0</v>
      </c>
      <c r="G27" s="45">
        <v>0</v>
      </c>
      <c r="H27" s="45">
        <v>5</v>
      </c>
      <c r="I27" s="45">
        <v>23.26</v>
      </c>
      <c r="J27" s="45">
        <v>23</v>
      </c>
      <c r="K27" s="46">
        <v>9.35</v>
      </c>
      <c r="L27" s="9"/>
      <c r="M27" s="9"/>
      <c r="N27" s="9"/>
      <c r="O27" s="9"/>
    </row>
    <row r="28" spans="1:20">
      <c r="A28" s="40">
        <v>40919</v>
      </c>
      <c r="B28" s="44">
        <v>3</v>
      </c>
      <c r="C28" s="44">
        <v>181.75</v>
      </c>
      <c r="D28" s="44">
        <v>2</v>
      </c>
      <c r="E28" s="44">
        <v>218.81</v>
      </c>
      <c r="F28" s="44">
        <v>0</v>
      </c>
      <c r="G28" s="44">
        <v>0</v>
      </c>
      <c r="H28" s="44">
        <v>5</v>
      </c>
      <c r="I28" s="44">
        <v>400.56</v>
      </c>
      <c r="J28" s="44">
        <v>7</v>
      </c>
      <c r="K28" s="305">
        <v>108.75</v>
      </c>
      <c r="L28" s="9"/>
      <c r="M28" s="9"/>
      <c r="N28" s="9"/>
      <c r="O28" s="9"/>
      <c r="S28" s="313"/>
      <c r="T28" s="313"/>
    </row>
    <row r="29" spans="1:20">
      <c r="A29" s="40">
        <v>40951</v>
      </c>
      <c r="B29" s="44">
        <v>5</v>
      </c>
      <c r="C29" s="44">
        <v>2.08</v>
      </c>
      <c r="D29" s="44">
        <v>2</v>
      </c>
      <c r="E29" s="44">
        <v>23.82</v>
      </c>
      <c r="F29" s="44">
        <v>0</v>
      </c>
      <c r="G29" s="44">
        <v>0</v>
      </c>
      <c r="H29" s="44">
        <v>7</v>
      </c>
      <c r="I29" s="44">
        <v>25.9</v>
      </c>
      <c r="J29" s="44">
        <v>3</v>
      </c>
      <c r="K29" s="305">
        <v>32.479999999999997</v>
      </c>
      <c r="L29" s="9"/>
      <c r="M29" s="9"/>
      <c r="N29" s="9"/>
      <c r="O29" s="9"/>
      <c r="S29" s="313"/>
      <c r="T29" s="313"/>
    </row>
    <row r="30" spans="1:20">
      <c r="A30" s="40">
        <v>40979</v>
      </c>
      <c r="B30" s="44">
        <v>2</v>
      </c>
      <c r="C30" s="44">
        <v>230.33</v>
      </c>
      <c r="D30" s="44">
        <v>1</v>
      </c>
      <c r="E30" s="44">
        <v>0.82</v>
      </c>
      <c r="F30" s="44">
        <v>1</v>
      </c>
      <c r="G30" s="44">
        <v>7.08</v>
      </c>
      <c r="H30" s="44">
        <v>4</v>
      </c>
      <c r="I30" s="44">
        <v>238.23000000000002</v>
      </c>
      <c r="J30" s="44">
        <v>5</v>
      </c>
      <c r="K30" s="305">
        <v>277.75</v>
      </c>
      <c r="L30" s="9"/>
      <c r="M30" s="9"/>
      <c r="N30" s="9"/>
      <c r="O30" s="9"/>
    </row>
    <row r="31" spans="1:20">
      <c r="A31" s="40">
        <v>41011</v>
      </c>
      <c r="B31" s="45">
        <v>2</v>
      </c>
      <c r="C31" s="45">
        <v>16.899999999999999</v>
      </c>
      <c r="D31" s="45">
        <v>1</v>
      </c>
      <c r="E31" s="45">
        <v>0.47</v>
      </c>
      <c r="F31" s="45">
        <v>0</v>
      </c>
      <c r="G31" s="45">
        <v>0</v>
      </c>
      <c r="H31" s="45">
        <v>3</v>
      </c>
      <c r="I31" s="45">
        <v>17.369999999999997</v>
      </c>
      <c r="J31" s="45" t="s">
        <v>298</v>
      </c>
      <c r="K31" s="46" t="s">
        <v>298</v>
      </c>
      <c r="L31" s="9"/>
      <c r="M31" s="9"/>
      <c r="N31" s="9"/>
      <c r="O31" s="9"/>
    </row>
    <row r="32" spans="1:20">
      <c r="A32" s="40">
        <v>41041</v>
      </c>
      <c r="B32" s="45">
        <v>1</v>
      </c>
      <c r="C32" s="45">
        <v>2.5000000000000001E-2</v>
      </c>
      <c r="D32" s="45">
        <v>0</v>
      </c>
      <c r="E32" s="45">
        <v>0</v>
      </c>
      <c r="F32" s="45">
        <v>3</v>
      </c>
      <c r="G32" s="45">
        <v>134.9</v>
      </c>
      <c r="H32" s="45">
        <v>4</v>
      </c>
      <c r="I32" s="45">
        <v>134.92500000000001</v>
      </c>
      <c r="J32" s="45" t="s">
        <v>298</v>
      </c>
      <c r="K32" s="46" t="s">
        <v>298</v>
      </c>
      <c r="L32" s="9"/>
      <c r="M32" s="9"/>
      <c r="N32" s="9"/>
      <c r="O32" s="9"/>
    </row>
    <row r="33" spans="1:26">
      <c r="A33" s="40">
        <v>41072</v>
      </c>
      <c r="B33" s="45">
        <v>5</v>
      </c>
      <c r="C33" s="45">
        <v>737.81</v>
      </c>
      <c r="D33" s="45">
        <v>2</v>
      </c>
      <c r="E33" s="45">
        <v>77.88</v>
      </c>
      <c r="F33" s="45">
        <v>2</v>
      </c>
      <c r="G33" s="45">
        <v>186.25</v>
      </c>
      <c r="H33" s="45">
        <v>9</v>
      </c>
      <c r="I33" s="45">
        <v>1001.9399999999999</v>
      </c>
      <c r="J33" s="45" t="s">
        <v>298</v>
      </c>
      <c r="K33" s="46" t="s">
        <v>298</v>
      </c>
      <c r="L33" s="9"/>
      <c r="M33" s="9"/>
      <c r="N33" s="9"/>
      <c r="O33" s="9"/>
    </row>
    <row r="34" spans="1:26">
      <c r="A34" s="40">
        <v>41091</v>
      </c>
      <c r="B34" s="45">
        <v>1</v>
      </c>
      <c r="C34" s="45">
        <v>0.27</v>
      </c>
      <c r="D34" s="45">
        <v>1</v>
      </c>
      <c r="E34" s="45">
        <v>0.122</v>
      </c>
      <c r="F34" s="45">
        <v>4</v>
      </c>
      <c r="G34" s="45">
        <v>466.995</v>
      </c>
      <c r="H34" s="45">
        <v>6</v>
      </c>
      <c r="I34" s="45">
        <v>467.387</v>
      </c>
      <c r="J34" s="45" t="s">
        <v>298</v>
      </c>
      <c r="K34" s="46" t="s">
        <v>298</v>
      </c>
      <c r="L34" s="9"/>
      <c r="M34" s="9"/>
      <c r="N34" s="9"/>
      <c r="O34" s="9"/>
    </row>
    <row r="35" spans="1:26">
      <c r="A35" s="40">
        <v>41141</v>
      </c>
      <c r="B35" s="45">
        <v>4</v>
      </c>
      <c r="C35" s="45">
        <v>13.64</v>
      </c>
      <c r="D35" s="45">
        <v>0</v>
      </c>
      <c r="E35" s="45">
        <v>0</v>
      </c>
      <c r="F35" s="45">
        <v>7</v>
      </c>
      <c r="G35" s="45">
        <v>824.72</v>
      </c>
      <c r="H35" s="45">
        <v>11</v>
      </c>
      <c r="I35" s="45">
        <v>838.36</v>
      </c>
      <c r="J35" s="45" t="s">
        <v>298</v>
      </c>
      <c r="K35" s="46" t="s">
        <v>298</v>
      </c>
      <c r="L35" s="9"/>
      <c r="M35" s="9"/>
      <c r="N35" s="9"/>
      <c r="O35" s="9"/>
    </row>
    <row r="36" spans="1:26">
      <c r="A36" s="40">
        <v>41161</v>
      </c>
      <c r="B36" s="45">
        <v>0</v>
      </c>
      <c r="C36" s="45">
        <v>0</v>
      </c>
      <c r="D36" s="45">
        <v>3</v>
      </c>
      <c r="E36" s="45">
        <v>101.58</v>
      </c>
      <c r="F36" s="45">
        <v>3</v>
      </c>
      <c r="G36" s="45">
        <v>7.68</v>
      </c>
      <c r="H36" s="45">
        <v>6</v>
      </c>
      <c r="I36" s="45">
        <v>109.25999999999999</v>
      </c>
      <c r="J36" s="45" t="s">
        <v>298</v>
      </c>
      <c r="K36" s="46" t="s">
        <v>298</v>
      </c>
      <c r="L36" s="9"/>
      <c r="M36" s="9"/>
      <c r="N36" s="9"/>
      <c r="O36" s="9"/>
    </row>
    <row r="37" spans="1:26">
      <c r="A37" s="40">
        <v>41210</v>
      </c>
      <c r="B37" s="45">
        <v>0</v>
      </c>
      <c r="C37" s="45">
        <v>0</v>
      </c>
      <c r="D37" s="45">
        <v>2</v>
      </c>
      <c r="E37" s="45">
        <v>604.55460000000005</v>
      </c>
      <c r="F37" s="45">
        <v>3</v>
      </c>
      <c r="G37" s="45">
        <v>177.61359999999999</v>
      </c>
      <c r="H37" s="45">
        <v>5</v>
      </c>
      <c r="I37" s="45">
        <v>782.16820000000007</v>
      </c>
      <c r="J37" s="45" t="s">
        <v>298</v>
      </c>
      <c r="K37" s="46" t="s">
        <v>298</v>
      </c>
      <c r="L37" s="9"/>
      <c r="M37" s="9"/>
      <c r="N37" s="9"/>
      <c r="O37" s="9"/>
    </row>
    <row r="38" spans="1:26">
      <c r="A38" s="40">
        <v>41233</v>
      </c>
      <c r="B38" s="45">
        <v>0</v>
      </c>
      <c r="C38" s="45">
        <v>0</v>
      </c>
      <c r="D38" s="45">
        <v>4</v>
      </c>
      <c r="E38" s="45">
        <v>7.73</v>
      </c>
      <c r="F38" s="45">
        <v>2</v>
      </c>
      <c r="G38" s="45">
        <v>7.3369999999999997</v>
      </c>
      <c r="H38" s="45">
        <v>6</v>
      </c>
      <c r="I38" s="45">
        <v>15.067</v>
      </c>
      <c r="J38" s="45" t="s">
        <v>298</v>
      </c>
      <c r="K38" s="46" t="s">
        <v>298</v>
      </c>
      <c r="L38" s="9"/>
      <c r="M38" s="9"/>
      <c r="N38" s="9"/>
      <c r="O38" s="9"/>
    </row>
    <row r="39" spans="1:26">
      <c r="A39" s="40">
        <v>41256</v>
      </c>
      <c r="B39" s="45">
        <v>1</v>
      </c>
      <c r="C39" s="45">
        <v>67.010000000000005</v>
      </c>
      <c r="D39" s="45">
        <v>7</v>
      </c>
      <c r="E39" s="45">
        <v>13.702299999999999</v>
      </c>
      <c r="F39" s="45">
        <v>0</v>
      </c>
      <c r="G39" s="45">
        <v>0</v>
      </c>
      <c r="H39" s="45">
        <v>8</v>
      </c>
      <c r="I39" s="45">
        <v>80.712299999999999</v>
      </c>
      <c r="J39" s="45" t="s">
        <v>298</v>
      </c>
      <c r="K39" s="46" t="s">
        <v>298</v>
      </c>
      <c r="L39" s="9"/>
      <c r="M39" s="9"/>
      <c r="N39" s="9"/>
      <c r="O39" s="9"/>
      <c r="P39" s="9"/>
      <c r="Q39" s="9"/>
      <c r="R39" s="9"/>
      <c r="S39" s="9"/>
      <c r="T39" s="9"/>
      <c r="U39" s="9"/>
      <c r="V39" s="9"/>
      <c r="W39" s="9"/>
      <c r="X39" s="9"/>
      <c r="Y39" s="9"/>
      <c r="Z39" s="9"/>
    </row>
    <row r="40" spans="1:26">
      <c r="A40" s="40">
        <v>41279</v>
      </c>
      <c r="B40" s="45">
        <v>0</v>
      </c>
      <c r="C40" s="45">
        <v>0</v>
      </c>
      <c r="D40" s="45">
        <v>8</v>
      </c>
      <c r="E40" s="45">
        <v>7208.7568927600005</v>
      </c>
      <c r="F40" s="45">
        <v>3</v>
      </c>
      <c r="G40" s="45">
        <v>1098.9466681499998</v>
      </c>
      <c r="H40" s="45">
        <v>11</v>
      </c>
      <c r="I40" s="45">
        <v>8307.7035609100003</v>
      </c>
      <c r="J40" s="45" t="s">
        <v>298</v>
      </c>
      <c r="K40" s="46" t="s">
        <v>298</v>
      </c>
      <c r="L40" s="9"/>
      <c r="M40" s="9"/>
      <c r="N40" s="9"/>
      <c r="O40" s="9"/>
    </row>
    <row r="41" spans="1:26">
      <c r="A41" s="40">
        <v>41333</v>
      </c>
      <c r="B41" s="45">
        <v>0</v>
      </c>
      <c r="C41" s="45">
        <v>0</v>
      </c>
      <c r="D41" s="45">
        <v>6</v>
      </c>
      <c r="E41" s="45">
        <v>268.81939999999997</v>
      </c>
      <c r="F41" s="45">
        <v>0</v>
      </c>
      <c r="G41" s="45">
        <v>0</v>
      </c>
      <c r="H41" s="45">
        <v>6</v>
      </c>
      <c r="I41" s="45">
        <v>268.81939999999997</v>
      </c>
      <c r="J41" s="45" t="s">
        <v>298</v>
      </c>
      <c r="K41" s="46" t="s">
        <v>298</v>
      </c>
      <c r="L41" s="9"/>
      <c r="M41" s="9"/>
      <c r="N41" s="9"/>
      <c r="O41" s="9"/>
    </row>
    <row r="42" spans="1:26">
      <c r="A42" s="40">
        <v>41361</v>
      </c>
      <c r="B42" s="45">
        <v>0</v>
      </c>
      <c r="C42" s="45">
        <v>0</v>
      </c>
      <c r="D42" s="45">
        <v>4</v>
      </c>
      <c r="E42" s="45">
        <v>135.0899</v>
      </c>
      <c r="F42" s="45">
        <v>0</v>
      </c>
      <c r="G42" s="45">
        <v>0</v>
      </c>
      <c r="H42" s="45">
        <v>4</v>
      </c>
      <c r="I42" s="45">
        <v>135.0899</v>
      </c>
      <c r="J42" s="45" t="s">
        <v>298</v>
      </c>
      <c r="K42" s="46" t="s">
        <v>298</v>
      </c>
      <c r="L42" s="9"/>
      <c r="M42" s="9"/>
      <c r="N42" s="9"/>
      <c r="O42" s="9"/>
    </row>
    <row r="43" spans="1:26">
      <c r="A43" s="40">
        <v>41376</v>
      </c>
      <c r="B43" s="45">
        <v>10</v>
      </c>
      <c r="C43" s="45">
        <v>5534.4539999999997</v>
      </c>
      <c r="D43" s="45">
        <v>0</v>
      </c>
      <c r="E43" s="45">
        <v>0</v>
      </c>
      <c r="F43" s="45">
        <v>0</v>
      </c>
      <c r="G43" s="45">
        <v>0</v>
      </c>
      <c r="H43" s="45">
        <v>10</v>
      </c>
      <c r="I43" s="45">
        <v>5534.4539999999997</v>
      </c>
      <c r="J43" s="45" t="s">
        <v>298</v>
      </c>
      <c r="K43" s="46" t="s">
        <v>298</v>
      </c>
      <c r="L43" s="9"/>
      <c r="M43" s="9"/>
      <c r="N43" s="9"/>
      <c r="O43" s="9"/>
    </row>
    <row r="44" spans="1:26">
      <c r="A44" s="40">
        <v>41406</v>
      </c>
      <c r="B44" s="45">
        <v>5</v>
      </c>
      <c r="C44" s="45">
        <v>344.30700000000002</v>
      </c>
      <c r="D44" s="45">
        <v>1</v>
      </c>
      <c r="E44" s="45">
        <v>7.7569999999999997</v>
      </c>
      <c r="F44" s="45">
        <v>0</v>
      </c>
      <c r="G44" s="45">
        <v>0</v>
      </c>
      <c r="H44" s="45">
        <v>6</v>
      </c>
      <c r="I44" s="45">
        <v>352.06400000000002</v>
      </c>
      <c r="J44" s="45" t="s">
        <v>298</v>
      </c>
      <c r="K44" s="46" t="s">
        <v>298</v>
      </c>
      <c r="L44" s="9"/>
      <c r="M44" s="9"/>
      <c r="N44" s="9"/>
      <c r="O44" s="9"/>
    </row>
    <row r="45" spans="1:26">
      <c r="A45" s="40">
        <v>41437</v>
      </c>
      <c r="B45" s="45">
        <v>4</v>
      </c>
      <c r="C45" s="45">
        <v>13.067</v>
      </c>
      <c r="D45" s="45">
        <v>1</v>
      </c>
      <c r="E45" s="45">
        <v>29220.286</v>
      </c>
      <c r="F45" s="45">
        <v>3</v>
      </c>
      <c r="G45" s="45">
        <v>8.8140000000000001</v>
      </c>
      <c r="H45" s="45">
        <v>8</v>
      </c>
      <c r="I45" s="45">
        <v>29242.168000000001</v>
      </c>
      <c r="J45" s="45" t="s">
        <v>298</v>
      </c>
      <c r="K45" s="46" t="s">
        <v>298</v>
      </c>
      <c r="L45" s="9"/>
      <c r="M45" s="9"/>
      <c r="N45" s="9"/>
      <c r="O45" s="9"/>
    </row>
    <row r="46" spans="1:26">
      <c r="A46" s="40">
        <v>41467</v>
      </c>
      <c r="B46" s="45">
        <v>3</v>
      </c>
      <c r="C46" s="45">
        <v>0.95799999999999996</v>
      </c>
      <c r="D46" s="45">
        <v>2</v>
      </c>
      <c r="E46" s="45">
        <v>1897.8520000000001</v>
      </c>
      <c r="F46" s="45">
        <v>2</v>
      </c>
      <c r="G46" s="45">
        <v>9.6539999999999999</v>
      </c>
      <c r="H46" s="45">
        <v>7</v>
      </c>
      <c r="I46" s="45">
        <v>1908.4649999999999</v>
      </c>
      <c r="J46" s="45" t="s">
        <v>298</v>
      </c>
      <c r="K46" s="46" t="s">
        <v>298</v>
      </c>
      <c r="L46" s="9"/>
      <c r="M46" s="9"/>
      <c r="N46" s="9"/>
      <c r="O46" s="9"/>
    </row>
    <row r="47" spans="1:26">
      <c r="A47" s="40">
        <v>41498</v>
      </c>
      <c r="B47" s="45">
        <v>9</v>
      </c>
      <c r="C47" s="45">
        <v>41.893000000000001</v>
      </c>
      <c r="D47" s="45">
        <v>2</v>
      </c>
      <c r="E47" s="45">
        <v>63.823999999999998</v>
      </c>
      <c r="F47" s="45">
        <v>0</v>
      </c>
      <c r="G47" s="45">
        <v>0</v>
      </c>
      <c r="H47" s="45">
        <v>11</v>
      </c>
      <c r="I47" s="45">
        <v>105.717</v>
      </c>
      <c r="J47" s="45" t="s">
        <v>298</v>
      </c>
      <c r="K47" s="46" t="s">
        <v>298</v>
      </c>
      <c r="L47" s="9"/>
      <c r="M47" s="9"/>
      <c r="N47" s="9"/>
      <c r="O47" s="9"/>
    </row>
    <row r="48" spans="1:26">
      <c r="A48" s="40">
        <v>41529</v>
      </c>
      <c r="B48" s="45">
        <v>4</v>
      </c>
      <c r="C48" s="45">
        <v>316.88299999999998</v>
      </c>
      <c r="D48" s="45">
        <v>0</v>
      </c>
      <c r="E48" s="45">
        <v>0</v>
      </c>
      <c r="F48" s="45">
        <v>0</v>
      </c>
      <c r="G48" s="45">
        <v>0</v>
      </c>
      <c r="H48" s="45">
        <v>4</v>
      </c>
      <c r="I48" s="45">
        <v>316.88299999999998</v>
      </c>
      <c r="J48" s="45" t="s">
        <v>298</v>
      </c>
      <c r="K48" s="46" t="s">
        <v>298</v>
      </c>
      <c r="L48" s="9"/>
      <c r="M48" s="9"/>
      <c r="N48" s="9"/>
      <c r="O48" s="9"/>
    </row>
    <row r="49" spans="1:15">
      <c r="A49" s="40">
        <v>41559</v>
      </c>
      <c r="B49" s="45">
        <v>2</v>
      </c>
      <c r="C49" s="45">
        <v>1060.4839999999999</v>
      </c>
      <c r="D49" s="45">
        <v>0</v>
      </c>
      <c r="E49" s="45">
        <v>0</v>
      </c>
      <c r="F49" s="45">
        <v>1</v>
      </c>
      <c r="G49" s="45">
        <v>27.718</v>
      </c>
      <c r="H49" s="45">
        <v>3</v>
      </c>
      <c r="I49" s="45">
        <v>1088.202</v>
      </c>
      <c r="J49" s="45" t="s">
        <v>298</v>
      </c>
      <c r="K49" s="46" t="s">
        <v>298</v>
      </c>
      <c r="L49" s="9"/>
      <c r="M49" s="9"/>
      <c r="N49" s="9"/>
      <c r="O49" s="9"/>
    </row>
    <row r="50" spans="1:15">
      <c r="A50" s="40">
        <v>41590</v>
      </c>
      <c r="B50" s="45">
        <v>3</v>
      </c>
      <c r="C50" s="45">
        <v>67.531999999999996</v>
      </c>
      <c r="D50" s="45">
        <v>0</v>
      </c>
      <c r="E50" s="45">
        <v>0</v>
      </c>
      <c r="F50" s="45">
        <v>0</v>
      </c>
      <c r="G50" s="45">
        <v>0</v>
      </c>
      <c r="H50" s="45">
        <v>3</v>
      </c>
      <c r="I50" s="45">
        <v>67.531999999999996</v>
      </c>
      <c r="J50" s="45" t="s">
        <v>298</v>
      </c>
      <c r="K50" s="46" t="s">
        <v>298</v>
      </c>
      <c r="L50" s="9"/>
      <c r="M50" s="9"/>
      <c r="N50" s="9"/>
      <c r="O50" s="9"/>
    </row>
    <row r="51" spans="1:15">
      <c r="A51" s="40">
        <v>41615</v>
      </c>
      <c r="B51" s="45">
        <v>5</v>
      </c>
      <c r="C51" s="45">
        <v>115.09399999999999</v>
      </c>
      <c r="D51" s="45">
        <v>1</v>
      </c>
      <c r="E51" s="45">
        <v>12.478999999999999</v>
      </c>
      <c r="F51" s="45">
        <v>0</v>
      </c>
      <c r="G51" s="45">
        <v>0</v>
      </c>
      <c r="H51" s="45">
        <v>6</v>
      </c>
      <c r="I51" s="45">
        <v>127.57299999999999</v>
      </c>
      <c r="J51" s="45" t="s">
        <v>298</v>
      </c>
      <c r="K51" s="46" t="s">
        <v>298</v>
      </c>
      <c r="L51" s="9"/>
      <c r="M51" s="9"/>
      <c r="N51" s="9"/>
      <c r="O51" s="9"/>
    </row>
    <row r="52" spans="1:15">
      <c r="A52" s="40">
        <v>41644</v>
      </c>
      <c r="B52" s="45">
        <v>4</v>
      </c>
      <c r="C52" s="45">
        <v>41.584000000000003</v>
      </c>
      <c r="D52" s="45">
        <v>1</v>
      </c>
      <c r="E52" s="45">
        <v>52.241</v>
      </c>
      <c r="F52" s="45">
        <v>0</v>
      </c>
      <c r="G52" s="45">
        <v>0</v>
      </c>
      <c r="H52" s="45">
        <v>5</v>
      </c>
      <c r="I52" s="45">
        <v>93.825000000000003</v>
      </c>
      <c r="J52" s="45" t="s">
        <v>298</v>
      </c>
      <c r="K52" s="46" t="s">
        <v>298</v>
      </c>
      <c r="L52" s="9"/>
      <c r="M52" s="9"/>
      <c r="N52" s="9"/>
      <c r="O52" s="9"/>
    </row>
    <row r="53" spans="1:15">
      <c r="A53" s="40">
        <v>41698</v>
      </c>
      <c r="B53" s="45">
        <v>6</v>
      </c>
      <c r="C53" s="45">
        <v>121.05</v>
      </c>
      <c r="D53" s="45">
        <v>1</v>
      </c>
      <c r="E53" s="45">
        <v>6389.03</v>
      </c>
      <c r="F53" s="45">
        <v>0</v>
      </c>
      <c r="G53" s="45">
        <v>0</v>
      </c>
      <c r="H53" s="45">
        <v>7</v>
      </c>
      <c r="I53" s="45">
        <v>6510.08</v>
      </c>
      <c r="J53" s="45" t="s">
        <v>298</v>
      </c>
      <c r="K53" s="46" t="s">
        <v>298</v>
      </c>
      <c r="L53" s="9"/>
      <c r="M53" s="9"/>
      <c r="N53" s="9"/>
      <c r="O53" s="9"/>
    </row>
    <row r="54" spans="1:15">
      <c r="A54" s="40">
        <v>41726</v>
      </c>
      <c r="B54" s="45">
        <v>4</v>
      </c>
      <c r="C54" s="45">
        <v>63.420999999999999</v>
      </c>
      <c r="D54" s="45">
        <v>1</v>
      </c>
      <c r="E54" s="45">
        <v>0.34200000000000003</v>
      </c>
      <c r="F54" s="45">
        <v>0</v>
      </c>
      <c r="G54" s="45">
        <v>0</v>
      </c>
      <c r="H54" s="45">
        <v>5</v>
      </c>
      <c r="I54" s="45">
        <v>63.762999999999998</v>
      </c>
      <c r="J54" s="45" t="s">
        <v>298</v>
      </c>
      <c r="K54" s="46" t="s">
        <v>298</v>
      </c>
      <c r="L54" s="9"/>
      <c r="M54" s="9"/>
      <c r="N54" s="9"/>
      <c r="O54" s="9"/>
    </row>
    <row r="55" spans="1:15">
      <c r="A55" s="40">
        <v>41741</v>
      </c>
      <c r="B55" s="45">
        <v>0</v>
      </c>
      <c r="C55" s="45">
        <v>0</v>
      </c>
      <c r="D55" s="45">
        <v>0</v>
      </c>
      <c r="E55" s="45">
        <v>0</v>
      </c>
      <c r="F55" s="45">
        <v>2</v>
      </c>
      <c r="G55" s="45">
        <v>48.203800000000001</v>
      </c>
      <c r="H55" s="45">
        <v>2</v>
      </c>
      <c r="I55" s="45">
        <v>48.203800000000001</v>
      </c>
      <c r="J55" s="45" t="s">
        <v>298</v>
      </c>
      <c r="K55" s="46" t="s">
        <v>298</v>
      </c>
      <c r="L55" s="9"/>
      <c r="M55" s="9"/>
      <c r="N55" s="9"/>
      <c r="O55" s="9"/>
    </row>
    <row r="56" spans="1:15">
      <c r="A56" s="40">
        <v>41771</v>
      </c>
      <c r="B56" s="45">
        <v>5</v>
      </c>
      <c r="C56" s="45">
        <v>7.6600999999999999</v>
      </c>
      <c r="D56" s="45">
        <v>0</v>
      </c>
      <c r="E56" s="45">
        <v>0</v>
      </c>
      <c r="F56" s="45">
        <v>3</v>
      </c>
      <c r="G56" s="45">
        <v>246.227</v>
      </c>
      <c r="H56" s="45">
        <v>8</v>
      </c>
      <c r="I56" s="45">
        <v>253.8871</v>
      </c>
      <c r="J56" s="45" t="s">
        <v>298</v>
      </c>
      <c r="K56" s="46" t="s">
        <v>298</v>
      </c>
      <c r="L56" s="9"/>
      <c r="M56" s="9"/>
      <c r="N56" s="9"/>
      <c r="O56" s="9"/>
    </row>
    <row r="57" spans="1:15">
      <c r="A57" s="40">
        <v>41802</v>
      </c>
      <c r="B57" s="45">
        <v>6</v>
      </c>
      <c r="C57" s="45">
        <v>1098.2284999999999</v>
      </c>
      <c r="D57" s="45">
        <v>1</v>
      </c>
      <c r="E57" s="45">
        <v>11448.9198</v>
      </c>
      <c r="F57" s="45">
        <v>1</v>
      </c>
      <c r="G57" s="45">
        <v>2.056</v>
      </c>
      <c r="H57" s="45">
        <v>8</v>
      </c>
      <c r="I57" s="45">
        <v>12549.204299999999</v>
      </c>
      <c r="J57" s="45" t="s">
        <v>298</v>
      </c>
      <c r="K57" s="46" t="s">
        <v>298</v>
      </c>
      <c r="L57" s="9"/>
      <c r="M57" s="9"/>
      <c r="N57" s="9"/>
      <c r="O57" s="9"/>
    </row>
    <row r="58" spans="1:15">
      <c r="A58" s="40">
        <v>41832</v>
      </c>
      <c r="B58" s="45">
        <v>4</v>
      </c>
      <c r="C58" s="45">
        <v>94.338700000000003</v>
      </c>
      <c r="D58" s="45">
        <v>0</v>
      </c>
      <c r="E58" s="45">
        <v>0</v>
      </c>
      <c r="F58" s="45">
        <v>1</v>
      </c>
      <c r="G58" s="45">
        <v>36.814999999999998</v>
      </c>
      <c r="H58" s="45">
        <v>5</v>
      </c>
      <c r="I58" s="45">
        <v>131.15369999999999</v>
      </c>
      <c r="J58" s="45" t="s">
        <v>298</v>
      </c>
      <c r="K58" s="46" t="s">
        <v>298</v>
      </c>
      <c r="L58" s="9"/>
      <c r="M58" s="9"/>
      <c r="N58" s="9"/>
      <c r="O58" s="9"/>
    </row>
    <row r="59" spans="1:15">
      <c r="A59" s="40">
        <v>41863</v>
      </c>
      <c r="B59" s="45">
        <v>4</v>
      </c>
      <c r="C59" s="45">
        <v>3.6694</v>
      </c>
      <c r="D59" s="45">
        <v>0</v>
      </c>
      <c r="E59" s="45">
        <v>0</v>
      </c>
      <c r="F59" s="45">
        <v>0</v>
      </c>
      <c r="G59" s="45">
        <v>0</v>
      </c>
      <c r="H59" s="45">
        <v>4</v>
      </c>
      <c r="I59" s="45">
        <v>3.6694</v>
      </c>
      <c r="J59" s="45" t="s">
        <v>298</v>
      </c>
      <c r="K59" s="46" t="s">
        <v>298</v>
      </c>
      <c r="L59" s="9"/>
      <c r="M59" s="9"/>
      <c r="N59" s="9"/>
      <c r="O59" s="9"/>
    </row>
    <row r="60" spans="1:15">
      <c r="A60" s="40">
        <v>41894</v>
      </c>
      <c r="B60" s="45">
        <v>2</v>
      </c>
      <c r="C60" s="45">
        <v>13.71</v>
      </c>
      <c r="D60" s="45">
        <v>0</v>
      </c>
      <c r="E60" s="45">
        <v>0</v>
      </c>
      <c r="F60" s="45">
        <v>0</v>
      </c>
      <c r="G60" s="45">
        <v>0</v>
      </c>
      <c r="H60" s="45">
        <v>2</v>
      </c>
      <c r="I60" s="45">
        <v>13.71</v>
      </c>
      <c r="J60" s="45" t="s">
        <v>298</v>
      </c>
      <c r="K60" s="46" t="s">
        <v>298</v>
      </c>
      <c r="L60" s="9"/>
      <c r="M60" s="9"/>
      <c r="N60" s="9"/>
      <c r="O60" s="9"/>
    </row>
    <row r="61" spans="1:15">
      <c r="A61" s="40">
        <v>41924</v>
      </c>
      <c r="B61" s="45">
        <v>5</v>
      </c>
      <c r="C61" s="45">
        <v>571.03039999999999</v>
      </c>
      <c r="D61" s="45">
        <v>0</v>
      </c>
      <c r="E61" s="45">
        <v>0</v>
      </c>
      <c r="F61" s="45">
        <v>1</v>
      </c>
      <c r="G61" s="45">
        <v>16.949998999999998</v>
      </c>
      <c r="H61" s="45">
        <v>6</v>
      </c>
      <c r="I61" s="45">
        <v>587.98039900000003</v>
      </c>
      <c r="J61" s="45" t="s">
        <v>298</v>
      </c>
      <c r="K61" s="46" t="s">
        <v>298</v>
      </c>
      <c r="L61" s="9"/>
      <c r="M61" s="9"/>
      <c r="N61" s="9"/>
      <c r="O61" s="9"/>
    </row>
    <row r="62" spans="1:15">
      <c r="A62" s="40">
        <v>41955</v>
      </c>
      <c r="B62" s="45">
        <v>2</v>
      </c>
      <c r="C62" s="45">
        <v>31.107199999999999</v>
      </c>
      <c r="D62" s="45">
        <v>0</v>
      </c>
      <c r="E62" s="45">
        <v>0</v>
      </c>
      <c r="F62" s="45">
        <v>0</v>
      </c>
      <c r="G62" s="45">
        <v>0</v>
      </c>
      <c r="H62" s="45">
        <v>2</v>
      </c>
      <c r="I62" s="45">
        <v>31.107199999999999</v>
      </c>
      <c r="J62" s="45" t="s">
        <v>298</v>
      </c>
      <c r="K62" s="46" t="s">
        <v>298</v>
      </c>
      <c r="L62" s="9"/>
      <c r="M62" s="9"/>
      <c r="N62" s="9"/>
      <c r="O62" s="9"/>
    </row>
    <row r="63" spans="1:15">
      <c r="A63" s="40">
        <v>41980</v>
      </c>
      <c r="B63" s="45">
        <v>7</v>
      </c>
      <c r="C63" s="45">
        <v>2711.5962</v>
      </c>
      <c r="D63" s="45">
        <v>0</v>
      </c>
      <c r="E63" s="45">
        <v>0</v>
      </c>
      <c r="F63" s="45">
        <v>0</v>
      </c>
      <c r="G63" s="45">
        <v>0</v>
      </c>
      <c r="H63" s="45">
        <v>7</v>
      </c>
      <c r="I63" s="45">
        <v>2711.5962</v>
      </c>
      <c r="J63" s="45" t="s">
        <v>298</v>
      </c>
      <c r="K63" s="46" t="s">
        <v>298</v>
      </c>
      <c r="L63" s="9"/>
      <c r="M63" s="9"/>
      <c r="N63" s="9"/>
      <c r="O63" s="9"/>
    </row>
    <row r="64" spans="1:15">
      <c r="A64" s="40">
        <v>42005</v>
      </c>
      <c r="B64" s="45">
        <v>0</v>
      </c>
      <c r="C64" s="45">
        <v>0</v>
      </c>
      <c r="D64" s="45">
        <v>0</v>
      </c>
      <c r="E64" s="45">
        <v>0</v>
      </c>
      <c r="F64" s="45">
        <v>0</v>
      </c>
      <c r="G64" s="45">
        <v>0</v>
      </c>
      <c r="H64" s="45">
        <v>0</v>
      </c>
      <c r="I64" s="45">
        <v>0</v>
      </c>
      <c r="J64" s="45" t="s">
        <v>298</v>
      </c>
      <c r="K64" s="46" t="s">
        <v>298</v>
      </c>
      <c r="L64" s="9"/>
      <c r="M64" s="9"/>
      <c r="N64" s="9"/>
      <c r="O64" s="9"/>
    </row>
    <row r="65" spans="1:15">
      <c r="A65" s="40">
        <v>42036</v>
      </c>
      <c r="B65" s="45">
        <v>6</v>
      </c>
      <c r="C65" s="45">
        <v>243.10310000000001</v>
      </c>
      <c r="D65" s="45">
        <v>0</v>
      </c>
      <c r="E65" s="45">
        <v>0</v>
      </c>
      <c r="F65" s="45">
        <v>0</v>
      </c>
      <c r="G65" s="45">
        <v>0</v>
      </c>
      <c r="H65" s="45">
        <v>6</v>
      </c>
      <c r="I65" s="45">
        <v>243.10310000000001</v>
      </c>
      <c r="J65" s="45" t="s">
        <v>298</v>
      </c>
      <c r="K65" s="46" t="s">
        <v>298</v>
      </c>
      <c r="L65" s="9"/>
      <c r="M65" s="9"/>
      <c r="N65" s="9"/>
      <c r="O65" s="9"/>
    </row>
    <row r="66" spans="1:15">
      <c r="A66" s="40">
        <v>42064</v>
      </c>
      <c r="B66" s="45">
        <v>10</v>
      </c>
      <c r="C66" s="45">
        <v>667.3732</v>
      </c>
      <c r="D66" s="45">
        <v>0</v>
      </c>
      <c r="E66" s="45">
        <v>0</v>
      </c>
      <c r="F66" s="45">
        <v>0</v>
      </c>
      <c r="G66" s="45">
        <v>0</v>
      </c>
      <c r="H66" s="45">
        <v>10</v>
      </c>
      <c r="I66" s="45">
        <v>667.3732</v>
      </c>
      <c r="J66" s="45" t="s">
        <v>298</v>
      </c>
      <c r="K66" s="46" t="s">
        <v>298</v>
      </c>
      <c r="L66" s="9"/>
      <c r="M66" s="9"/>
      <c r="N66" s="9"/>
      <c r="O66" s="9"/>
    </row>
    <row r="67" spans="1:15">
      <c r="A67" s="40">
        <v>42108</v>
      </c>
      <c r="B67" s="45">
        <v>1</v>
      </c>
      <c r="C67" s="45">
        <v>90.460400000000007</v>
      </c>
      <c r="D67" s="45">
        <v>0</v>
      </c>
      <c r="E67" s="45">
        <v>0</v>
      </c>
      <c r="F67" s="45">
        <v>1</v>
      </c>
      <c r="G67" s="45">
        <v>398.28019999999998</v>
      </c>
      <c r="H67" s="45">
        <v>2</v>
      </c>
      <c r="I67" s="45">
        <v>488.74059999999997</v>
      </c>
      <c r="J67" s="45" t="s">
        <v>298</v>
      </c>
      <c r="K67" s="46" t="s">
        <v>298</v>
      </c>
      <c r="L67" s="9"/>
      <c r="M67" s="9"/>
      <c r="N67" s="9"/>
      <c r="O67" s="9"/>
    </row>
    <row r="68" spans="1:15">
      <c r="A68" s="40">
        <v>42125</v>
      </c>
      <c r="B68" s="45">
        <v>5</v>
      </c>
      <c r="C68" s="45">
        <v>17.5243</v>
      </c>
      <c r="D68" s="45">
        <v>0</v>
      </c>
      <c r="E68" s="45">
        <v>0</v>
      </c>
      <c r="F68" s="45">
        <v>0</v>
      </c>
      <c r="G68" s="45">
        <v>0</v>
      </c>
      <c r="H68" s="45">
        <v>5</v>
      </c>
      <c r="I68" s="45">
        <v>17.5243</v>
      </c>
      <c r="J68" s="45" t="s">
        <v>298</v>
      </c>
      <c r="K68" s="46" t="s">
        <v>298</v>
      </c>
      <c r="L68" s="9"/>
      <c r="M68" s="9"/>
      <c r="N68" s="9"/>
      <c r="O68" s="9"/>
    </row>
    <row r="69" spans="1:15">
      <c r="A69" s="40">
        <v>42156</v>
      </c>
      <c r="B69" s="45">
        <v>9</v>
      </c>
      <c r="C69" s="45">
        <v>233.41990000000001</v>
      </c>
      <c r="D69" s="45">
        <v>0</v>
      </c>
      <c r="E69" s="45">
        <v>0</v>
      </c>
      <c r="F69" s="45">
        <v>1</v>
      </c>
      <c r="G69" s="45">
        <v>19.1434</v>
      </c>
      <c r="H69" s="45">
        <v>10</v>
      </c>
      <c r="I69" s="45">
        <v>252.56330000000003</v>
      </c>
      <c r="J69" s="45" t="s">
        <v>298</v>
      </c>
      <c r="K69" s="46" t="s">
        <v>298</v>
      </c>
      <c r="L69" s="9"/>
      <c r="M69" s="9"/>
      <c r="N69" s="9"/>
      <c r="O69" s="9"/>
    </row>
    <row r="70" spans="1:15">
      <c r="A70" s="40">
        <v>42186</v>
      </c>
      <c r="B70" s="45">
        <v>2</v>
      </c>
      <c r="C70" s="45">
        <v>3.4626999999999999</v>
      </c>
      <c r="D70" s="45">
        <v>0</v>
      </c>
      <c r="E70" s="45">
        <v>0</v>
      </c>
      <c r="F70" s="45">
        <v>0</v>
      </c>
      <c r="G70" s="45">
        <v>0</v>
      </c>
      <c r="H70" s="45">
        <v>2</v>
      </c>
      <c r="I70" s="45">
        <v>3.4626999999999999</v>
      </c>
      <c r="J70" s="45" t="s">
        <v>298</v>
      </c>
      <c r="K70" s="46" t="s">
        <v>298</v>
      </c>
      <c r="L70" s="9"/>
      <c r="M70" s="9"/>
      <c r="N70" s="9"/>
      <c r="O70" s="9"/>
    </row>
    <row r="71" spans="1:15">
      <c r="A71" s="40">
        <v>42217</v>
      </c>
      <c r="B71" s="45">
        <v>8</v>
      </c>
      <c r="C71" s="45">
        <v>243.29140000000001</v>
      </c>
      <c r="D71" s="45">
        <v>0</v>
      </c>
      <c r="E71" s="45">
        <v>0</v>
      </c>
      <c r="F71" s="45">
        <v>1</v>
      </c>
      <c r="G71" s="45">
        <v>0.92730000000000001</v>
      </c>
      <c r="H71" s="45">
        <v>9</v>
      </c>
      <c r="I71" s="45">
        <v>244.21870000000001</v>
      </c>
      <c r="J71" s="45" t="s">
        <v>298</v>
      </c>
      <c r="K71" s="46" t="s">
        <v>298</v>
      </c>
      <c r="L71" s="9"/>
      <c r="M71" s="9"/>
      <c r="N71" s="9"/>
      <c r="O71" s="9"/>
    </row>
    <row r="72" spans="1:15">
      <c r="A72" s="40">
        <v>42248</v>
      </c>
      <c r="B72" s="45">
        <v>4</v>
      </c>
      <c r="C72" s="45">
        <v>1.9191</v>
      </c>
      <c r="D72" s="45">
        <v>1</v>
      </c>
      <c r="E72" s="45">
        <v>0.32640000000000002</v>
      </c>
      <c r="F72" s="45">
        <v>0</v>
      </c>
      <c r="G72" s="45">
        <v>0</v>
      </c>
      <c r="H72" s="45">
        <f>B72+D72+F72</f>
        <v>5</v>
      </c>
      <c r="I72" s="45">
        <f>(C72+E72+G72)</f>
        <v>2.2454999999999998</v>
      </c>
      <c r="J72" s="45" t="s">
        <v>298</v>
      </c>
      <c r="K72" s="46" t="s">
        <v>298</v>
      </c>
      <c r="L72" s="9"/>
      <c r="M72" s="9"/>
      <c r="N72" s="9"/>
      <c r="O72" s="9"/>
    </row>
    <row r="73" spans="1:15">
      <c r="A73" s="40">
        <v>42278</v>
      </c>
      <c r="B73" s="45">
        <v>3</v>
      </c>
      <c r="C73" s="45">
        <v>47.3446</v>
      </c>
      <c r="D73" s="45">
        <v>0</v>
      </c>
      <c r="E73" s="45">
        <v>0</v>
      </c>
      <c r="F73" s="45">
        <v>2</v>
      </c>
      <c r="G73" s="45">
        <v>1629.1558</v>
      </c>
      <c r="H73" s="45">
        <v>5</v>
      </c>
      <c r="I73" s="45">
        <v>1676.5003999999999</v>
      </c>
      <c r="J73" s="45" t="s">
        <v>298</v>
      </c>
      <c r="K73" s="46" t="s">
        <v>298</v>
      </c>
      <c r="L73" s="9"/>
      <c r="M73" s="9"/>
      <c r="N73" s="9"/>
      <c r="O73" s="9"/>
    </row>
    <row r="74" spans="1:15">
      <c r="A74" s="40">
        <v>42309</v>
      </c>
      <c r="B74" s="45">
        <v>4</v>
      </c>
      <c r="C74" s="45">
        <v>150.14940000000001</v>
      </c>
      <c r="D74" s="45">
        <v>2</v>
      </c>
      <c r="E74" s="45">
        <v>3.9923999999999999</v>
      </c>
      <c r="F74" s="45">
        <v>1</v>
      </c>
      <c r="G74" s="45">
        <v>2.7639999999999998</v>
      </c>
      <c r="H74" s="45">
        <v>7</v>
      </c>
      <c r="I74" s="45">
        <v>156.90580000000003</v>
      </c>
      <c r="J74" s="45" t="s">
        <v>298</v>
      </c>
      <c r="K74" s="46" t="s">
        <v>298</v>
      </c>
      <c r="L74" s="9"/>
      <c r="M74" s="9"/>
      <c r="N74" s="9"/>
      <c r="O74" s="9"/>
    </row>
    <row r="75" spans="1:15">
      <c r="A75" s="40">
        <v>42339</v>
      </c>
      <c r="B75" s="45">
        <v>5</v>
      </c>
      <c r="C75" s="45">
        <v>1909.3317</v>
      </c>
      <c r="D75" s="45">
        <v>2</v>
      </c>
      <c r="E75" s="45">
        <v>2839.3843000000002</v>
      </c>
      <c r="F75" s="45">
        <v>0</v>
      </c>
      <c r="G75" s="45">
        <v>0</v>
      </c>
      <c r="H75" s="45">
        <v>7</v>
      </c>
      <c r="I75" s="45">
        <v>4748.7160000000003</v>
      </c>
      <c r="J75" s="45" t="s">
        <v>298</v>
      </c>
      <c r="K75" s="46" t="s">
        <v>298</v>
      </c>
      <c r="L75" s="9"/>
      <c r="M75" s="9"/>
      <c r="N75" s="9"/>
      <c r="O75" s="9"/>
    </row>
    <row r="76" spans="1:15">
      <c r="A76" s="16" t="s">
        <v>183</v>
      </c>
      <c r="B76" s="25"/>
    </row>
    <row r="77" spans="1:15">
      <c r="B77" s="25"/>
    </row>
    <row r="78" spans="1:15">
      <c r="B78" s="25"/>
    </row>
    <row r="79" spans="1:15">
      <c r="B79" s="25"/>
    </row>
    <row r="80" spans="1:15">
      <c r="B80" s="25"/>
    </row>
    <row r="81" spans="2:2">
      <c r="B81" s="25"/>
    </row>
    <row r="82" spans="2:2">
      <c r="B82" s="25"/>
    </row>
    <row r="83" spans="2:2">
      <c r="B83" s="25"/>
    </row>
    <row r="84" spans="2:2">
      <c r="B84" s="25"/>
    </row>
    <row r="85" spans="2:2">
      <c r="B85" s="25"/>
    </row>
    <row r="86" spans="2:2">
      <c r="B86" s="25"/>
    </row>
    <row r="87" spans="2:2">
      <c r="B87" s="25"/>
    </row>
    <row r="88" spans="2:2">
      <c r="B88" s="25"/>
    </row>
    <row r="89" spans="2:2">
      <c r="B89" s="25"/>
    </row>
    <row r="90" spans="2:2">
      <c r="B90" s="25"/>
    </row>
    <row r="91" spans="2:2">
      <c r="B91" s="25"/>
    </row>
    <row r="92" spans="2:2">
      <c r="B92" s="25"/>
    </row>
    <row r="93" spans="2:2">
      <c r="B93" s="25"/>
    </row>
    <row r="94" spans="2:2">
      <c r="B94" s="25"/>
    </row>
    <row r="95" spans="2:2">
      <c r="B95" s="25"/>
    </row>
    <row r="96" spans="2:2">
      <c r="B96" s="25"/>
    </row>
    <row r="97" spans="2:2">
      <c r="B97" s="25"/>
    </row>
    <row r="98" spans="2:2">
      <c r="B98" s="25"/>
    </row>
    <row r="99" spans="2:2">
      <c r="B99" s="25"/>
    </row>
    <row r="100" spans="2:2">
      <c r="B100" s="25"/>
    </row>
    <row r="101" spans="2:2">
      <c r="B101" s="25"/>
    </row>
    <row r="102" spans="2:2">
      <c r="B102" s="25"/>
    </row>
    <row r="103" spans="2:2">
      <c r="B103" s="25"/>
    </row>
    <row r="104" spans="2:2">
      <c r="B104" s="25"/>
    </row>
    <row r="105" spans="2:2">
      <c r="B105" s="25"/>
    </row>
    <row r="106" spans="2:2">
      <c r="B106" s="25"/>
    </row>
    <row r="107" spans="2:2">
      <c r="B107" s="25"/>
    </row>
    <row r="108" spans="2:2">
      <c r="B108" s="25"/>
    </row>
    <row r="109" spans="2:2">
      <c r="B109" s="25"/>
    </row>
    <row r="110" spans="2:2">
      <c r="B110" s="25"/>
    </row>
    <row r="111" spans="2:2">
      <c r="B111" s="25"/>
    </row>
    <row r="112" spans="2:2">
      <c r="B112" s="25"/>
    </row>
    <row r="113" spans="2:2">
      <c r="B113" s="25"/>
    </row>
    <row r="114" spans="2:2">
      <c r="B114" s="25"/>
    </row>
    <row r="115" spans="2:2">
      <c r="B115" s="25"/>
    </row>
    <row r="116" spans="2:2">
      <c r="B116" s="25"/>
    </row>
    <row r="117" spans="2:2">
      <c r="B117" s="25"/>
    </row>
    <row r="118" spans="2:2">
      <c r="B118" s="25"/>
    </row>
    <row r="119" spans="2:2">
      <c r="B119" s="25"/>
    </row>
    <row r="120" spans="2:2">
      <c r="B120" s="25"/>
    </row>
    <row r="121" spans="2:2">
      <c r="B121" s="25"/>
    </row>
    <row r="122" spans="2:2">
      <c r="B122" s="25"/>
    </row>
    <row r="123" spans="2:2">
      <c r="B123" s="25"/>
    </row>
    <row r="124" spans="2:2">
      <c r="B124" s="25"/>
    </row>
    <row r="125" spans="2:2">
      <c r="B125" s="25"/>
    </row>
    <row r="126" spans="2:2">
      <c r="B126" s="25"/>
    </row>
    <row r="127" spans="2:2">
      <c r="B127" s="25"/>
    </row>
    <row r="128" spans="2:2">
      <c r="B128" s="25"/>
    </row>
    <row r="129" spans="2:2">
      <c r="B129" s="25"/>
    </row>
    <row r="130" spans="2:2">
      <c r="B130" s="25"/>
    </row>
    <row r="131" spans="2:2">
      <c r="B131" s="25"/>
    </row>
    <row r="132" spans="2:2">
      <c r="B132" s="25"/>
    </row>
    <row r="133" spans="2:2">
      <c r="B133" s="25"/>
    </row>
    <row r="134" spans="2:2">
      <c r="B134" s="25"/>
    </row>
    <row r="135" spans="2:2">
      <c r="B135" s="25"/>
    </row>
    <row r="136" spans="2:2">
      <c r="B136" s="25"/>
    </row>
    <row r="137" spans="2:2">
      <c r="B137" s="25"/>
    </row>
    <row r="138" spans="2:2">
      <c r="B138" s="25"/>
    </row>
    <row r="139" spans="2:2">
      <c r="B139" s="25"/>
    </row>
    <row r="140" spans="2:2">
      <c r="B140" s="25"/>
    </row>
    <row r="141" spans="2:2">
      <c r="B141" s="25"/>
    </row>
    <row r="142" spans="2:2">
      <c r="B142" s="25"/>
    </row>
    <row r="143" spans="2:2">
      <c r="B143" s="25"/>
    </row>
    <row r="144" spans="2:2">
      <c r="B144" s="25"/>
    </row>
    <row r="145" spans="2:2">
      <c r="B145" s="25"/>
    </row>
    <row r="146" spans="2:2">
      <c r="B146" s="25"/>
    </row>
    <row r="147" spans="2:2">
      <c r="B147" s="25"/>
    </row>
    <row r="148" spans="2:2">
      <c r="B148" s="25"/>
    </row>
    <row r="149" spans="2:2">
      <c r="B149" s="25"/>
    </row>
    <row r="150" spans="2:2">
      <c r="B150" s="25"/>
    </row>
    <row r="151" spans="2:2">
      <c r="B151" s="25"/>
    </row>
    <row r="152" spans="2:2">
      <c r="B152" s="25"/>
    </row>
    <row r="153" spans="2:2">
      <c r="B153" s="25"/>
    </row>
    <row r="154" spans="2:2">
      <c r="B154" s="25"/>
    </row>
    <row r="155" spans="2:2">
      <c r="B155" s="25"/>
    </row>
    <row r="156" spans="2:2">
      <c r="B156" s="25"/>
    </row>
    <row r="157" spans="2:2">
      <c r="B157" s="25"/>
    </row>
    <row r="158" spans="2:2">
      <c r="B158" s="25"/>
    </row>
    <row r="159" spans="2:2">
      <c r="B159" s="25"/>
    </row>
    <row r="160" spans="2:2">
      <c r="B160" s="25"/>
    </row>
    <row r="161" spans="2:2">
      <c r="B161" s="25"/>
    </row>
    <row r="162" spans="2:2">
      <c r="B162" s="25"/>
    </row>
    <row r="163" spans="2:2">
      <c r="B163" s="25"/>
    </row>
    <row r="164" spans="2:2">
      <c r="B164" s="25"/>
    </row>
    <row r="165" spans="2:2">
      <c r="B165" s="25"/>
    </row>
    <row r="166" spans="2:2">
      <c r="B166" s="25"/>
    </row>
    <row r="167" spans="2:2">
      <c r="B167" s="25"/>
    </row>
    <row r="168" spans="2:2">
      <c r="B168" s="25"/>
    </row>
    <row r="169" spans="2:2">
      <c r="B169" s="25"/>
    </row>
    <row r="170" spans="2:2">
      <c r="B170" s="25"/>
    </row>
    <row r="171" spans="2:2">
      <c r="B171" s="25"/>
    </row>
    <row r="172" spans="2:2">
      <c r="B172" s="25"/>
    </row>
    <row r="173" spans="2:2">
      <c r="B173" s="25"/>
    </row>
    <row r="174" spans="2:2">
      <c r="B174" s="25"/>
    </row>
    <row r="175" spans="2:2">
      <c r="B175" s="25"/>
    </row>
    <row r="176" spans="2:2">
      <c r="B176" s="25"/>
    </row>
    <row r="177" spans="2:2">
      <c r="B177" s="25"/>
    </row>
    <row r="178" spans="2:2">
      <c r="B178" s="25"/>
    </row>
    <row r="179" spans="2:2">
      <c r="B179" s="25"/>
    </row>
    <row r="180" spans="2:2">
      <c r="B180" s="25"/>
    </row>
    <row r="181" spans="2:2">
      <c r="B181" s="25"/>
    </row>
    <row r="182" spans="2:2">
      <c r="B182" s="25"/>
    </row>
    <row r="183" spans="2:2">
      <c r="B183" s="25"/>
    </row>
    <row r="184" spans="2:2">
      <c r="B184" s="25"/>
    </row>
    <row r="185" spans="2:2">
      <c r="B185" s="25"/>
    </row>
    <row r="186" spans="2:2">
      <c r="B186" s="25"/>
    </row>
    <row r="187" spans="2:2">
      <c r="B187" s="25"/>
    </row>
    <row r="188" spans="2:2">
      <c r="B188" s="25"/>
    </row>
    <row r="189" spans="2:2">
      <c r="B189" s="25"/>
    </row>
    <row r="190" spans="2:2">
      <c r="B190" s="25"/>
    </row>
    <row r="191" spans="2:2">
      <c r="B191" s="25"/>
    </row>
    <row r="192" spans="2:2">
      <c r="B192" s="25"/>
    </row>
    <row r="193" spans="2:2">
      <c r="B193" s="25"/>
    </row>
    <row r="194" spans="2:2">
      <c r="B194" s="25"/>
    </row>
    <row r="195" spans="2:2">
      <c r="B195" s="25"/>
    </row>
    <row r="196" spans="2:2">
      <c r="B196" s="25"/>
    </row>
    <row r="197" spans="2:2">
      <c r="B197" s="25"/>
    </row>
    <row r="198" spans="2:2">
      <c r="B198" s="25"/>
    </row>
    <row r="199" spans="2:2">
      <c r="B199" s="25"/>
    </row>
    <row r="200" spans="2:2">
      <c r="B200" s="25"/>
    </row>
    <row r="201" spans="2:2">
      <c r="B201" s="25"/>
    </row>
    <row r="202" spans="2:2">
      <c r="B202" s="25"/>
    </row>
    <row r="203" spans="2:2">
      <c r="B203" s="25"/>
    </row>
    <row r="204" spans="2:2">
      <c r="B204" s="25"/>
    </row>
    <row r="205" spans="2:2">
      <c r="B205" s="25"/>
    </row>
    <row r="206" spans="2:2">
      <c r="B206" s="25"/>
    </row>
    <row r="207" spans="2:2">
      <c r="B207" s="25"/>
    </row>
    <row r="208" spans="2:2">
      <c r="B208" s="25"/>
    </row>
    <row r="209" spans="2:2">
      <c r="B209" s="25"/>
    </row>
    <row r="210" spans="2:2">
      <c r="B210" s="25"/>
    </row>
    <row r="211" spans="2:2">
      <c r="B211" s="25"/>
    </row>
    <row r="212" spans="2:2">
      <c r="B212" s="25"/>
    </row>
    <row r="213" spans="2:2">
      <c r="B213" s="25"/>
    </row>
    <row r="214" spans="2:2">
      <c r="B214" s="25"/>
    </row>
    <row r="215" spans="2:2">
      <c r="B215" s="25"/>
    </row>
    <row r="216" spans="2:2">
      <c r="B216" s="25"/>
    </row>
    <row r="217" spans="2:2">
      <c r="B217" s="25"/>
    </row>
    <row r="218" spans="2:2">
      <c r="B218" s="25"/>
    </row>
    <row r="219" spans="2:2">
      <c r="B219" s="25"/>
    </row>
    <row r="220" spans="2:2">
      <c r="B220" s="25"/>
    </row>
    <row r="221" spans="2:2">
      <c r="B221" s="25"/>
    </row>
    <row r="222" spans="2:2">
      <c r="B222" s="25"/>
    </row>
    <row r="223" spans="2:2">
      <c r="B223" s="25"/>
    </row>
    <row r="224" spans="2:2">
      <c r="B224" s="25"/>
    </row>
    <row r="225" spans="2:2">
      <c r="B225" s="25"/>
    </row>
    <row r="226" spans="2:2">
      <c r="B226" s="25"/>
    </row>
    <row r="227" spans="2:2">
      <c r="B227" s="25"/>
    </row>
    <row r="228" spans="2:2">
      <c r="B228" s="25"/>
    </row>
    <row r="229" spans="2:2">
      <c r="B229" s="25"/>
    </row>
    <row r="230" spans="2:2">
      <c r="B230" s="25"/>
    </row>
    <row r="231" spans="2:2">
      <c r="B231" s="25"/>
    </row>
    <row r="232" spans="2:2">
      <c r="B232" s="25"/>
    </row>
    <row r="233" spans="2:2">
      <c r="B233" s="25"/>
    </row>
    <row r="234" spans="2:2">
      <c r="B234" s="25"/>
    </row>
    <row r="235" spans="2:2">
      <c r="B235" s="25"/>
    </row>
    <row r="236" spans="2:2">
      <c r="B236" s="25"/>
    </row>
    <row r="237" spans="2:2">
      <c r="B237" s="25"/>
    </row>
    <row r="238" spans="2:2">
      <c r="B238" s="25"/>
    </row>
    <row r="239" spans="2:2">
      <c r="B239" s="25"/>
    </row>
    <row r="240" spans="2:2">
      <c r="B240" s="25"/>
    </row>
    <row r="241" spans="2:2">
      <c r="B241" s="25"/>
    </row>
    <row r="242" spans="2:2">
      <c r="B242" s="25"/>
    </row>
    <row r="243" spans="2:2">
      <c r="B243" s="25"/>
    </row>
    <row r="244" spans="2:2">
      <c r="B244" s="25"/>
    </row>
    <row r="245" spans="2:2">
      <c r="B245" s="25"/>
    </row>
    <row r="246" spans="2:2">
      <c r="B246" s="25"/>
    </row>
    <row r="247" spans="2:2">
      <c r="B247" s="25"/>
    </row>
    <row r="248" spans="2:2">
      <c r="B248" s="25"/>
    </row>
    <row r="249" spans="2:2">
      <c r="B249" s="25"/>
    </row>
    <row r="250" spans="2:2">
      <c r="B250" s="25"/>
    </row>
    <row r="251" spans="2:2">
      <c r="B251" s="25"/>
    </row>
    <row r="252" spans="2:2">
      <c r="B252" s="25"/>
    </row>
    <row r="253" spans="2:2">
      <c r="B253" s="25"/>
    </row>
    <row r="254" spans="2:2">
      <c r="B254" s="25"/>
    </row>
    <row r="255" spans="2:2">
      <c r="B255" s="25"/>
    </row>
    <row r="256" spans="2:2">
      <c r="B256" s="25"/>
    </row>
    <row r="257" spans="2:2">
      <c r="B257" s="25"/>
    </row>
    <row r="258" spans="2:2">
      <c r="B258" s="25"/>
    </row>
    <row r="259" spans="2:2">
      <c r="B259" s="25"/>
    </row>
    <row r="260" spans="2:2">
      <c r="B260" s="25"/>
    </row>
    <row r="261" spans="2:2">
      <c r="B261" s="25"/>
    </row>
    <row r="262" spans="2:2">
      <c r="B262" s="25"/>
    </row>
    <row r="263" spans="2:2">
      <c r="B263" s="25"/>
    </row>
    <row r="264" spans="2:2">
      <c r="B264" s="25"/>
    </row>
    <row r="265" spans="2:2">
      <c r="B265" s="25"/>
    </row>
    <row r="266" spans="2:2">
      <c r="B266" s="25"/>
    </row>
    <row r="267" spans="2:2">
      <c r="B267" s="25"/>
    </row>
    <row r="268" spans="2:2">
      <c r="B268" s="25"/>
    </row>
    <row r="269" spans="2:2">
      <c r="B269" s="25"/>
    </row>
    <row r="270" spans="2:2">
      <c r="B270" s="25"/>
    </row>
    <row r="271" spans="2:2">
      <c r="B271" s="25"/>
    </row>
    <row r="272" spans="2:2">
      <c r="B272" s="25"/>
    </row>
    <row r="273" spans="2:2">
      <c r="B273" s="25"/>
    </row>
    <row r="274" spans="2:2">
      <c r="B274" s="25"/>
    </row>
    <row r="275" spans="2:2">
      <c r="B275" s="25"/>
    </row>
    <row r="276" spans="2:2">
      <c r="B276" s="25"/>
    </row>
    <row r="277" spans="2:2">
      <c r="B277" s="25"/>
    </row>
    <row r="278" spans="2:2">
      <c r="B278" s="25"/>
    </row>
    <row r="279" spans="2:2">
      <c r="B279" s="25"/>
    </row>
    <row r="280" spans="2:2">
      <c r="B280" s="25"/>
    </row>
    <row r="281" spans="2:2">
      <c r="B281" s="25"/>
    </row>
    <row r="282" spans="2:2">
      <c r="B282" s="25"/>
    </row>
    <row r="283" spans="2:2">
      <c r="B283" s="25"/>
    </row>
    <row r="284" spans="2:2">
      <c r="B284" s="25"/>
    </row>
    <row r="285" spans="2:2">
      <c r="B285" s="25"/>
    </row>
    <row r="286" spans="2:2">
      <c r="B286" s="25"/>
    </row>
    <row r="287" spans="2:2">
      <c r="B287" s="25"/>
    </row>
    <row r="288" spans="2:2">
      <c r="B288" s="25"/>
    </row>
    <row r="289" spans="2:2">
      <c r="B289" s="25"/>
    </row>
    <row r="290" spans="2:2">
      <c r="B290" s="25"/>
    </row>
    <row r="291" spans="2:2">
      <c r="B291" s="25"/>
    </row>
    <row r="292" spans="2:2">
      <c r="B292" s="25"/>
    </row>
    <row r="293" spans="2:2">
      <c r="B293" s="25"/>
    </row>
    <row r="294" spans="2:2">
      <c r="B294" s="25"/>
    </row>
    <row r="295" spans="2:2">
      <c r="B295" s="25"/>
    </row>
    <row r="296" spans="2:2">
      <c r="B296" s="25"/>
    </row>
    <row r="297" spans="2:2">
      <c r="B297" s="25"/>
    </row>
    <row r="298" spans="2:2">
      <c r="B298" s="25"/>
    </row>
    <row r="299" spans="2:2">
      <c r="B299" s="25"/>
    </row>
    <row r="300" spans="2:2">
      <c r="B300" s="25"/>
    </row>
    <row r="301" spans="2:2">
      <c r="B301" s="25"/>
    </row>
    <row r="302" spans="2:2">
      <c r="B302" s="25"/>
    </row>
    <row r="303" spans="2:2">
      <c r="B303" s="25"/>
    </row>
    <row r="304" spans="2:2">
      <c r="B304" s="25"/>
    </row>
    <row r="305" spans="2:2">
      <c r="B305" s="25"/>
    </row>
    <row r="306" spans="2:2">
      <c r="B306" s="25"/>
    </row>
    <row r="307" spans="2:2">
      <c r="B307" s="25"/>
    </row>
    <row r="308" spans="2:2">
      <c r="B308" s="25"/>
    </row>
    <row r="309" spans="2:2">
      <c r="B309" s="25"/>
    </row>
    <row r="310" spans="2:2">
      <c r="B310" s="25"/>
    </row>
    <row r="311" spans="2:2">
      <c r="B311" s="25"/>
    </row>
    <row r="312" spans="2:2">
      <c r="B312" s="25"/>
    </row>
    <row r="313" spans="2:2">
      <c r="B313" s="25"/>
    </row>
    <row r="314" spans="2:2">
      <c r="B314" s="25"/>
    </row>
    <row r="315" spans="2:2">
      <c r="B315" s="25"/>
    </row>
    <row r="316" spans="2:2">
      <c r="B316" s="25"/>
    </row>
    <row r="317" spans="2:2">
      <c r="B317" s="25"/>
    </row>
    <row r="318" spans="2:2">
      <c r="B318" s="25"/>
    </row>
    <row r="319" spans="2:2">
      <c r="B319" s="25"/>
    </row>
    <row r="320" spans="2:2">
      <c r="B320" s="25"/>
    </row>
    <row r="321" spans="2:2">
      <c r="B321" s="25"/>
    </row>
    <row r="322" spans="2:2">
      <c r="B322" s="25"/>
    </row>
    <row r="323" spans="2:2">
      <c r="B323" s="25"/>
    </row>
    <row r="324" spans="2:2">
      <c r="B324" s="25"/>
    </row>
    <row r="325" spans="2:2">
      <c r="B325" s="25"/>
    </row>
    <row r="326" spans="2:2">
      <c r="B326" s="25"/>
    </row>
    <row r="327" spans="2:2">
      <c r="B327" s="25"/>
    </row>
    <row r="328" spans="2:2">
      <c r="B328" s="25"/>
    </row>
    <row r="329" spans="2:2">
      <c r="B329" s="25"/>
    </row>
    <row r="330" spans="2:2">
      <c r="B330" s="25"/>
    </row>
    <row r="331" spans="2:2">
      <c r="B331" s="25"/>
    </row>
    <row r="332" spans="2:2">
      <c r="B332" s="25"/>
    </row>
    <row r="333" spans="2:2">
      <c r="B333" s="25"/>
    </row>
    <row r="334" spans="2:2">
      <c r="B334" s="25"/>
    </row>
    <row r="335" spans="2:2">
      <c r="B335" s="25"/>
    </row>
    <row r="336" spans="2:2">
      <c r="B336" s="25"/>
    </row>
    <row r="337" spans="2:2">
      <c r="B337" s="25"/>
    </row>
    <row r="338" spans="2:2">
      <c r="B338" s="25"/>
    </row>
    <row r="339" spans="2:2">
      <c r="B339" s="25"/>
    </row>
    <row r="340" spans="2:2">
      <c r="B340" s="25"/>
    </row>
    <row r="341" spans="2:2">
      <c r="B341" s="25"/>
    </row>
    <row r="342" spans="2:2">
      <c r="B342" s="25"/>
    </row>
    <row r="343" spans="2:2">
      <c r="B343" s="25"/>
    </row>
    <row r="344" spans="2:2">
      <c r="B344" s="25"/>
    </row>
    <row r="345" spans="2:2">
      <c r="B345" s="25"/>
    </row>
    <row r="346" spans="2:2">
      <c r="B346" s="25"/>
    </row>
    <row r="347" spans="2:2">
      <c r="B347" s="25"/>
    </row>
    <row r="348" spans="2:2">
      <c r="B348" s="25"/>
    </row>
    <row r="349" spans="2:2">
      <c r="B349" s="25"/>
    </row>
    <row r="350" spans="2:2">
      <c r="B350" s="25"/>
    </row>
    <row r="351" spans="2:2">
      <c r="B351" s="25"/>
    </row>
    <row r="352" spans="2:2">
      <c r="B352" s="25"/>
    </row>
    <row r="353" spans="2:2">
      <c r="B353" s="25"/>
    </row>
    <row r="354" spans="2:2">
      <c r="B354" s="25"/>
    </row>
    <row r="355" spans="2:2">
      <c r="B355" s="25"/>
    </row>
    <row r="356" spans="2:2">
      <c r="B356" s="25"/>
    </row>
    <row r="357" spans="2:2">
      <c r="B357" s="25"/>
    </row>
    <row r="358" spans="2:2">
      <c r="B358" s="25"/>
    </row>
    <row r="359" spans="2:2">
      <c r="B359" s="25"/>
    </row>
    <row r="360" spans="2:2">
      <c r="B360" s="25"/>
    </row>
    <row r="361" spans="2:2">
      <c r="B361" s="25"/>
    </row>
    <row r="362" spans="2:2">
      <c r="B362" s="25"/>
    </row>
    <row r="363" spans="2:2">
      <c r="B363" s="25"/>
    </row>
    <row r="364" spans="2:2">
      <c r="B364" s="25"/>
    </row>
    <row r="365" spans="2:2">
      <c r="B365" s="25"/>
    </row>
    <row r="366" spans="2:2">
      <c r="B366" s="25"/>
    </row>
    <row r="367" spans="2:2">
      <c r="B367" s="25"/>
    </row>
    <row r="368" spans="2:2">
      <c r="B368" s="25"/>
    </row>
    <row r="369" spans="2:2">
      <c r="B369" s="25"/>
    </row>
    <row r="370" spans="2:2">
      <c r="B370" s="25"/>
    </row>
    <row r="371" spans="2:2">
      <c r="B371" s="25"/>
    </row>
    <row r="372" spans="2:2">
      <c r="B372" s="25"/>
    </row>
    <row r="373" spans="2:2">
      <c r="B373" s="25"/>
    </row>
    <row r="374" spans="2:2">
      <c r="B374" s="25"/>
    </row>
    <row r="375" spans="2:2">
      <c r="B375" s="25"/>
    </row>
    <row r="376" spans="2:2">
      <c r="B376" s="25"/>
    </row>
    <row r="377" spans="2:2">
      <c r="B377" s="25"/>
    </row>
    <row r="378" spans="2:2">
      <c r="B378" s="25"/>
    </row>
    <row r="379" spans="2:2">
      <c r="B379" s="25"/>
    </row>
    <row r="380" spans="2:2">
      <c r="B380" s="25"/>
    </row>
    <row r="381" spans="2:2">
      <c r="B381" s="25"/>
    </row>
    <row r="382" spans="2:2">
      <c r="B382" s="25"/>
    </row>
    <row r="383" spans="2:2">
      <c r="B383" s="25"/>
    </row>
    <row r="384" spans="2:2">
      <c r="B384" s="25"/>
    </row>
    <row r="385" spans="2:2">
      <c r="B385" s="25"/>
    </row>
    <row r="386" spans="2:2">
      <c r="B386" s="25"/>
    </row>
    <row r="387" spans="2:2">
      <c r="B387" s="25"/>
    </row>
    <row r="388" spans="2:2">
      <c r="B388" s="25"/>
    </row>
    <row r="389" spans="2:2">
      <c r="B389" s="25"/>
    </row>
    <row r="390" spans="2:2">
      <c r="B390" s="25"/>
    </row>
    <row r="391" spans="2:2">
      <c r="B391" s="25"/>
    </row>
    <row r="392" spans="2:2">
      <c r="B392" s="25"/>
    </row>
    <row r="393" spans="2:2">
      <c r="B393" s="25"/>
    </row>
    <row r="394" spans="2:2">
      <c r="B394" s="25"/>
    </row>
    <row r="395" spans="2:2">
      <c r="B395" s="25"/>
    </row>
    <row r="396" spans="2:2">
      <c r="B396" s="25"/>
    </row>
    <row r="397" spans="2:2">
      <c r="B397" s="25"/>
    </row>
    <row r="398" spans="2:2">
      <c r="B398" s="25"/>
    </row>
    <row r="399" spans="2:2">
      <c r="B399" s="25"/>
    </row>
    <row r="400" spans="2:2">
      <c r="B400" s="25"/>
    </row>
    <row r="401" spans="2:2">
      <c r="B401" s="25"/>
    </row>
    <row r="402" spans="2:2">
      <c r="B402" s="25"/>
    </row>
    <row r="403" spans="2:2">
      <c r="B403" s="25"/>
    </row>
    <row r="404" spans="2:2">
      <c r="B404" s="25"/>
    </row>
    <row r="405" spans="2:2">
      <c r="B405" s="25"/>
    </row>
    <row r="406" spans="2:2">
      <c r="B406" s="25"/>
    </row>
    <row r="407" spans="2:2">
      <c r="B407" s="25"/>
    </row>
    <row r="408" spans="2:2">
      <c r="B408" s="25"/>
    </row>
    <row r="409" spans="2:2">
      <c r="B409" s="25"/>
    </row>
    <row r="410" spans="2:2">
      <c r="B410" s="25"/>
    </row>
    <row r="411" spans="2:2">
      <c r="B411" s="25"/>
    </row>
    <row r="412" spans="2:2">
      <c r="B412" s="25"/>
    </row>
    <row r="413" spans="2:2">
      <c r="B413" s="25"/>
    </row>
    <row r="414" spans="2:2">
      <c r="B414" s="25"/>
    </row>
    <row r="415" spans="2:2">
      <c r="B415" s="25"/>
    </row>
    <row r="416" spans="2:2">
      <c r="B416" s="25"/>
    </row>
    <row r="417" spans="2:2">
      <c r="B417" s="25"/>
    </row>
    <row r="418" spans="2:2">
      <c r="B418" s="25"/>
    </row>
    <row r="419" spans="2:2">
      <c r="B419" s="25"/>
    </row>
    <row r="420" spans="2:2">
      <c r="B420" s="25"/>
    </row>
    <row r="421" spans="2:2">
      <c r="B421" s="25"/>
    </row>
    <row r="422" spans="2:2">
      <c r="B422" s="25"/>
    </row>
    <row r="423" spans="2:2">
      <c r="B423" s="25"/>
    </row>
    <row r="424" spans="2:2">
      <c r="B424" s="25"/>
    </row>
    <row r="425" spans="2:2">
      <c r="B425" s="25"/>
    </row>
    <row r="426" spans="2:2">
      <c r="B426" s="25"/>
    </row>
    <row r="427" spans="2:2">
      <c r="B427" s="25"/>
    </row>
    <row r="428" spans="2:2">
      <c r="B428" s="25"/>
    </row>
    <row r="429" spans="2:2">
      <c r="B429" s="25"/>
    </row>
    <row r="430" spans="2:2">
      <c r="B430" s="25"/>
    </row>
    <row r="431" spans="2:2">
      <c r="B431" s="25"/>
    </row>
    <row r="432" spans="2:2">
      <c r="B432" s="25"/>
    </row>
    <row r="433" spans="2:2">
      <c r="B433" s="25"/>
    </row>
    <row r="434" spans="2:2">
      <c r="B434" s="25"/>
    </row>
    <row r="435" spans="2:2">
      <c r="B435" s="25"/>
    </row>
    <row r="436" spans="2:2">
      <c r="B436" s="25"/>
    </row>
    <row r="437" spans="2:2">
      <c r="B437" s="25"/>
    </row>
    <row r="438" spans="2:2">
      <c r="B438" s="25"/>
    </row>
    <row r="439" spans="2:2">
      <c r="B439" s="25"/>
    </row>
    <row r="440" spans="2:2">
      <c r="B440" s="25"/>
    </row>
    <row r="441" spans="2:2">
      <c r="B441" s="25"/>
    </row>
    <row r="442" spans="2:2">
      <c r="B442" s="25"/>
    </row>
    <row r="443" spans="2:2">
      <c r="B443" s="25"/>
    </row>
    <row r="444" spans="2:2">
      <c r="B444" s="25"/>
    </row>
    <row r="445" spans="2:2">
      <c r="B445" s="25"/>
    </row>
    <row r="446" spans="2:2">
      <c r="B446" s="25"/>
    </row>
    <row r="447" spans="2:2">
      <c r="B447" s="25"/>
    </row>
    <row r="448" spans="2:2">
      <c r="B448" s="25"/>
    </row>
    <row r="449" spans="2:2">
      <c r="B449" s="25"/>
    </row>
    <row r="450" spans="2:2">
      <c r="B450" s="25"/>
    </row>
    <row r="451" spans="2:2">
      <c r="B451" s="25"/>
    </row>
    <row r="452" spans="2:2">
      <c r="B452" s="25"/>
    </row>
    <row r="453" spans="2:2">
      <c r="B453" s="25"/>
    </row>
    <row r="454" spans="2:2">
      <c r="B454" s="25"/>
    </row>
    <row r="455" spans="2:2">
      <c r="B455" s="25"/>
    </row>
    <row r="456" spans="2:2">
      <c r="B456" s="25"/>
    </row>
    <row r="457" spans="2:2">
      <c r="B457" s="25"/>
    </row>
    <row r="458" spans="2:2">
      <c r="B458" s="25"/>
    </row>
    <row r="459" spans="2:2">
      <c r="B459" s="25"/>
    </row>
    <row r="460" spans="2:2">
      <c r="B460" s="25"/>
    </row>
    <row r="461" spans="2:2">
      <c r="B461" s="25"/>
    </row>
    <row r="462" spans="2:2">
      <c r="B462" s="25"/>
    </row>
    <row r="463" spans="2:2">
      <c r="B463" s="25"/>
    </row>
    <row r="464" spans="2:2">
      <c r="B464" s="25"/>
    </row>
    <row r="465" spans="2:2">
      <c r="B465" s="25"/>
    </row>
    <row r="466" spans="2:2">
      <c r="B466" s="25"/>
    </row>
    <row r="467" spans="2:2">
      <c r="B467" s="25"/>
    </row>
    <row r="468" spans="2:2">
      <c r="B468" s="25"/>
    </row>
    <row r="469" spans="2:2">
      <c r="B469" s="25"/>
    </row>
    <row r="470" spans="2:2">
      <c r="B470" s="25"/>
    </row>
    <row r="471" spans="2:2">
      <c r="B471" s="25"/>
    </row>
    <row r="472" spans="2:2">
      <c r="B472" s="25"/>
    </row>
    <row r="473" spans="2:2">
      <c r="B473" s="25"/>
    </row>
    <row r="474" spans="2:2">
      <c r="B474" s="25"/>
    </row>
    <row r="475" spans="2:2">
      <c r="B475" s="25"/>
    </row>
    <row r="476" spans="2:2">
      <c r="B476" s="25"/>
    </row>
    <row r="477" spans="2:2">
      <c r="B477" s="25"/>
    </row>
    <row r="478" spans="2:2">
      <c r="B478" s="25"/>
    </row>
    <row r="479" spans="2:2">
      <c r="B479" s="25"/>
    </row>
    <row r="480" spans="2:2">
      <c r="B480" s="25"/>
    </row>
    <row r="481" spans="2:2">
      <c r="B481" s="25"/>
    </row>
    <row r="482" spans="2:2">
      <c r="B482" s="25"/>
    </row>
    <row r="483" spans="2:2">
      <c r="B483" s="25"/>
    </row>
    <row r="484" spans="2:2">
      <c r="B484" s="25"/>
    </row>
    <row r="485" spans="2:2">
      <c r="B485" s="25"/>
    </row>
    <row r="486" spans="2:2">
      <c r="B486" s="25"/>
    </row>
    <row r="487" spans="2:2">
      <c r="B487" s="25"/>
    </row>
    <row r="488" spans="2:2">
      <c r="B488" s="25"/>
    </row>
    <row r="489" spans="2:2">
      <c r="B489" s="25"/>
    </row>
    <row r="490" spans="2:2">
      <c r="B490" s="25"/>
    </row>
    <row r="491" spans="2:2">
      <c r="B491" s="25"/>
    </row>
    <row r="492" spans="2:2">
      <c r="B492" s="25"/>
    </row>
    <row r="493" spans="2:2">
      <c r="B493" s="25"/>
    </row>
    <row r="494" spans="2:2">
      <c r="B494" s="25"/>
    </row>
    <row r="495" spans="2:2">
      <c r="B495" s="25"/>
    </row>
    <row r="496" spans="2:2">
      <c r="B496" s="25"/>
    </row>
    <row r="497" spans="2:2">
      <c r="B497" s="25"/>
    </row>
    <row r="498" spans="2:2">
      <c r="B498" s="25"/>
    </row>
    <row r="499" spans="2:2">
      <c r="B499" s="25"/>
    </row>
    <row r="500" spans="2:2">
      <c r="B500" s="25"/>
    </row>
    <row r="501" spans="2:2">
      <c r="B501" s="25"/>
    </row>
    <row r="502" spans="2:2">
      <c r="B502" s="25"/>
    </row>
    <row r="503" spans="2:2">
      <c r="B503" s="25"/>
    </row>
    <row r="504" spans="2:2">
      <c r="B504" s="25"/>
    </row>
    <row r="505" spans="2:2">
      <c r="B505" s="25"/>
    </row>
    <row r="506" spans="2:2">
      <c r="B506" s="25"/>
    </row>
    <row r="507" spans="2:2">
      <c r="B507" s="25"/>
    </row>
    <row r="508" spans="2:2">
      <c r="B508" s="25"/>
    </row>
    <row r="509" spans="2:2">
      <c r="B509" s="25"/>
    </row>
    <row r="510" spans="2:2">
      <c r="B510" s="25"/>
    </row>
    <row r="511" spans="2:2">
      <c r="B511" s="25"/>
    </row>
    <row r="512" spans="2:2">
      <c r="B512" s="25"/>
    </row>
    <row r="513" spans="2:2">
      <c r="B513" s="25"/>
    </row>
    <row r="514" spans="2:2">
      <c r="B514" s="25"/>
    </row>
    <row r="515" spans="2:2">
      <c r="B515" s="25"/>
    </row>
    <row r="516" spans="2:2">
      <c r="B516" s="25"/>
    </row>
    <row r="517" spans="2:2">
      <c r="B517" s="25"/>
    </row>
    <row r="518" spans="2:2">
      <c r="B518" s="25"/>
    </row>
    <row r="519" spans="2:2">
      <c r="B519" s="25"/>
    </row>
    <row r="520" spans="2:2">
      <c r="B520" s="25"/>
    </row>
    <row r="521" spans="2:2">
      <c r="B521" s="25"/>
    </row>
    <row r="522" spans="2:2">
      <c r="B522" s="25"/>
    </row>
    <row r="523" spans="2:2">
      <c r="B523" s="25"/>
    </row>
    <row r="524" spans="2:2">
      <c r="B524" s="25"/>
    </row>
    <row r="525" spans="2:2">
      <c r="B525" s="25"/>
    </row>
    <row r="526" spans="2:2">
      <c r="B526" s="25"/>
    </row>
    <row r="527" spans="2:2">
      <c r="B527" s="25"/>
    </row>
    <row r="528" spans="2:2">
      <c r="B528" s="25"/>
    </row>
    <row r="529" spans="2:2">
      <c r="B529" s="25"/>
    </row>
    <row r="530" spans="2:2">
      <c r="B530" s="25"/>
    </row>
    <row r="531" spans="2:2">
      <c r="B531" s="25"/>
    </row>
    <row r="532" spans="2:2">
      <c r="B532" s="25"/>
    </row>
    <row r="533" spans="2:2">
      <c r="B533" s="25"/>
    </row>
    <row r="534" spans="2:2">
      <c r="B534" s="25"/>
    </row>
    <row r="535" spans="2:2">
      <c r="B535" s="25"/>
    </row>
    <row r="536" spans="2:2">
      <c r="B536" s="25"/>
    </row>
    <row r="537" spans="2:2">
      <c r="B537" s="25"/>
    </row>
    <row r="538" spans="2:2">
      <c r="B538" s="25"/>
    </row>
    <row r="539" spans="2:2">
      <c r="B539" s="25"/>
    </row>
    <row r="540" spans="2:2">
      <c r="B540" s="25"/>
    </row>
    <row r="541" spans="2:2">
      <c r="B541" s="25"/>
    </row>
    <row r="542" spans="2:2">
      <c r="B542" s="25"/>
    </row>
    <row r="543" spans="2:2">
      <c r="B543" s="25"/>
    </row>
    <row r="544" spans="2:2">
      <c r="B544" s="25"/>
    </row>
    <row r="545" spans="2:2">
      <c r="B545" s="25"/>
    </row>
    <row r="546" spans="2:2">
      <c r="B546" s="25"/>
    </row>
    <row r="547" spans="2:2">
      <c r="B547" s="25"/>
    </row>
    <row r="548" spans="2:2">
      <c r="B548" s="25"/>
    </row>
    <row r="549" spans="2:2">
      <c r="B549" s="25"/>
    </row>
    <row r="550" spans="2:2">
      <c r="B550" s="25"/>
    </row>
    <row r="551" spans="2:2">
      <c r="B551" s="25"/>
    </row>
    <row r="552" spans="2:2">
      <c r="B552" s="25"/>
    </row>
    <row r="553" spans="2:2">
      <c r="B553" s="25"/>
    </row>
    <row r="554" spans="2:2">
      <c r="B554" s="25"/>
    </row>
    <row r="555" spans="2:2">
      <c r="B555" s="25"/>
    </row>
    <row r="556" spans="2:2">
      <c r="B556" s="25"/>
    </row>
    <row r="557" spans="2:2">
      <c r="B557" s="25"/>
    </row>
    <row r="558" spans="2:2">
      <c r="B558" s="25"/>
    </row>
    <row r="559" spans="2:2">
      <c r="B559" s="25"/>
    </row>
    <row r="560" spans="2:2">
      <c r="B560" s="25"/>
    </row>
    <row r="561" spans="2:2">
      <c r="B561" s="25"/>
    </row>
    <row r="562" spans="2:2">
      <c r="B562" s="25"/>
    </row>
    <row r="563" spans="2:2">
      <c r="B563" s="25"/>
    </row>
    <row r="564" spans="2:2">
      <c r="B564" s="25"/>
    </row>
    <row r="565" spans="2:2">
      <c r="B565" s="25"/>
    </row>
    <row r="566" spans="2:2">
      <c r="B566" s="25"/>
    </row>
    <row r="567" spans="2:2">
      <c r="B567" s="25"/>
    </row>
    <row r="568" spans="2:2">
      <c r="B568" s="25"/>
    </row>
    <row r="569" spans="2:2">
      <c r="B569" s="25"/>
    </row>
    <row r="570" spans="2:2">
      <c r="B570" s="25"/>
    </row>
    <row r="571" spans="2:2">
      <c r="B571" s="25"/>
    </row>
    <row r="572" spans="2:2">
      <c r="B572" s="25"/>
    </row>
    <row r="573" spans="2:2">
      <c r="B573" s="25"/>
    </row>
    <row r="574" spans="2:2">
      <c r="B574" s="25"/>
    </row>
    <row r="575" spans="2:2">
      <c r="B575" s="25"/>
    </row>
    <row r="576" spans="2:2">
      <c r="B576" s="25"/>
    </row>
    <row r="577" spans="2:2">
      <c r="B577" s="25"/>
    </row>
    <row r="578" spans="2:2">
      <c r="B578" s="25"/>
    </row>
    <row r="579" spans="2:2">
      <c r="B579" s="25"/>
    </row>
    <row r="580" spans="2:2">
      <c r="B580" s="25"/>
    </row>
    <row r="581" spans="2:2">
      <c r="B581" s="25"/>
    </row>
    <row r="582" spans="2:2">
      <c r="B582" s="25"/>
    </row>
    <row r="583" spans="2:2">
      <c r="B583" s="25"/>
    </row>
    <row r="584" spans="2:2">
      <c r="B584" s="25"/>
    </row>
    <row r="585" spans="2:2">
      <c r="B585" s="25"/>
    </row>
    <row r="586" spans="2:2">
      <c r="B586" s="25"/>
    </row>
    <row r="587" spans="2:2">
      <c r="B587" s="25"/>
    </row>
    <row r="588" spans="2:2">
      <c r="B588" s="25"/>
    </row>
    <row r="589" spans="2:2">
      <c r="B589" s="25"/>
    </row>
    <row r="590" spans="2:2">
      <c r="B590" s="25"/>
    </row>
    <row r="591" spans="2:2">
      <c r="B591" s="25"/>
    </row>
    <row r="592" spans="2:2">
      <c r="B592" s="25"/>
    </row>
    <row r="593" spans="2:2">
      <c r="B593" s="25"/>
    </row>
    <row r="594" spans="2:2">
      <c r="B594" s="25"/>
    </row>
    <row r="595" spans="2:2">
      <c r="B595" s="25"/>
    </row>
    <row r="596" spans="2:2">
      <c r="B596" s="25"/>
    </row>
    <row r="597" spans="2:2">
      <c r="B597" s="25"/>
    </row>
    <row r="598" spans="2:2">
      <c r="B598" s="25"/>
    </row>
    <row r="599" spans="2:2">
      <c r="B599" s="25"/>
    </row>
    <row r="600" spans="2:2">
      <c r="B600" s="25"/>
    </row>
    <row r="601" spans="2:2">
      <c r="B601" s="25"/>
    </row>
    <row r="602" spans="2:2">
      <c r="B602" s="25"/>
    </row>
    <row r="603" spans="2:2">
      <c r="B603" s="25"/>
    </row>
    <row r="604" spans="2:2">
      <c r="B604" s="25"/>
    </row>
    <row r="605" spans="2:2">
      <c r="B605" s="25"/>
    </row>
    <row r="606" spans="2:2">
      <c r="B606" s="25"/>
    </row>
    <row r="607" spans="2:2">
      <c r="B607" s="25"/>
    </row>
    <row r="608" spans="2:2">
      <c r="B608" s="25"/>
    </row>
    <row r="609" spans="2:2">
      <c r="B609" s="25"/>
    </row>
    <row r="610" spans="2:2">
      <c r="B610" s="25"/>
    </row>
    <row r="611" spans="2:2">
      <c r="B611" s="25"/>
    </row>
    <row r="612" spans="2:2">
      <c r="B612" s="25"/>
    </row>
    <row r="613" spans="2:2">
      <c r="B613" s="25"/>
    </row>
    <row r="614" spans="2:2">
      <c r="B614" s="25"/>
    </row>
    <row r="615" spans="2:2">
      <c r="B615" s="25"/>
    </row>
    <row r="616" spans="2:2">
      <c r="B616" s="25"/>
    </row>
    <row r="617" spans="2:2">
      <c r="B617" s="25"/>
    </row>
    <row r="618" spans="2:2">
      <c r="B618" s="25"/>
    </row>
    <row r="619" spans="2:2">
      <c r="B619" s="25"/>
    </row>
    <row r="620" spans="2:2">
      <c r="B620" s="25"/>
    </row>
    <row r="621" spans="2:2">
      <c r="B621" s="25"/>
    </row>
    <row r="622" spans="2:2">
      <c r="B622" s="25"/>
    </row>
    <row r="623" spans="2:2">
      <c r="B623" s="25"/>
    </row>
    <row r="624" spans="2:2">
      <c r="B624" s="25"/>
    </row>
    <row r="625" spans="2:2">
      <c r="B625" s="25"/>
    </row>
    <row r="626" spans="2:2">
      <c r="B626" s="25"/>
    </row>
    <row r="627" spans="2:2">
      <c r="B627" s="25"/>
    </row>
    <row r="628" spans="2:2">
      <c r="B628" s="25"/>
    </row>
    <row r="629" spans="2:2">
      <c r="B629" s="25"/>
    </row>
    <row r="630" spans="2:2">
      <c r="B630" s="25"/>
    </row>
    <row r="631" spans="2:2">
      <c r="B631" s="25"/>
    </row>
    <row r="632" spans="2:2">
      <c r="B632" s="25"/>
    </row>
    <row r="633" spans="2:2">
      <c r="B633" s="25"/>
    </row>
    <row r="634" spans="2:2">
      <c r="B634" s="25"/>
    </row>
    <row r="635" spans="2:2">
      <c r="B635" s="25"/>
    </row>
    <row r="636" spans="2:2">
      <c r="B636" s="25"/>
    </row>
    <row r="637" spans="2:2">
      <c r="B637" s="25"/>
    </row>
    <row r="638" spans="2:2">
      <c r="B638" s="25"/>
    </row>
    <row r="639" spans="2:2">
      <c r="B639" s="25"/>
    </row>
    <row r="640" spans="2:2">
      <c r="B640" s="25"/>
    </row>
    <row r="641" spans="2:2">
      <c r="B641" s="25"/>
    </row>
    <row r="642" spans="2:2">
      <c r="B642" s="25"/>
    </row>
    <row r="643" spans="2:2">
      <c r="B643" s="25"/>
    </row>
    <row r="644" spans="2:2">
      <c r="B644" s="25"/>
    </row>
    <row r="645" spans="2:2">
      <c r="B645" s="25"/>
    </row>
    <row r="646" spans="2:2">
      <c r="B646" s="25"/>
    </row>
    <row r="647" spans="2:2">
      <c r="B647" s="25"/>
    </row>
    <row r="648" spans="2:2">
      <c r="B648" s="25"/>
    </row>
    <row r="649" spans="2:2">
      <c r="B649" s="25"/>
    </row>
    <row r="650" spans="2:2">
      <c r="B650" s="25"/>
    </row>
    <row r="651" spans="2:2">
      <c r="B651" s="25"/>
    </row>
    <row r="652" spans="2:2">
      <c r="B652" s="25"/>
    </row>
    <row r="653" spans="2:2">
      <c r="B653" s="25"/>
    </row>
    <row r="654" spans="2:2">
      <c r="B654" s="25"/>
    </row>
    <row r="655" spans="2:2">
      <c r="B655" s="25"/>
    </row>
    <row r="656" spans="2:2">
      <c r="B656" s="25"/>
    </row>
    <row r="657" spans="2:2">
      <c r="B657" s="25"/>
    </row>
    <row r="658" spans="2:2">
      <c r="B658" s="25"/>
    </row>
    <row r="659" spans="2:2">
      <c r="B659" s="25"/>
    </row>
    <row r="660" spans="2:2">
      <c r="B660" s="25"/>
    </row>
    <row r="661" spans="2:2">
      <c r="B661" s="25"/>
    </row>
    <row r="662" spans="2:2">
      <c r="B662" s="25"/>
    </row>
    <row r="663" spans="2:2">
      <c r="B663" s="25"/>
    </row>
    <row r="664" spans="2:2">
      <c r="B664" s="25"/>
    </row>
    <row r="665" spans="2:2">
      <c r="B665" s="25"/>
    </row>
    <row r="666" spans="2:2">
      <c r="B666" s="25"/>
    </row>
    <row r="667" spans="2:2">
      <c r="B667" s="25"/>
    </row>
    <row r="668" spans="2:2">
      <c r="B668" s="25"/>
    </row>
    <row r="669" spans="2:2">
      <c r="B669" s="25"/>
    </row>
    <row r="670" spans="2:2">
      <c r="B670" s="25"/>
    </row>
    <row r="671" spans="2:2">
      <c r="B671" s="25"/>
    </row>
    <row r="672" spans="2:2">
      <c r="B672" s="25"/>
    </row>
    <row r="673" spans="2:2">
      <c r="B673" s="25"/>
    </row>
    <row r="674" spans="2:2">
      <c r="B674" s="25"/>
    </row>
    <row r="675" spans="2:2">
      <c r="B675" s="25"/>
    </row>
    <row r="676" spans="2:2">
      <c r="B676" s="25"/>
    </row>
    <row r="677" spans="2:2">
      <c r="B677" s="25"/>
    </row>
    <row r="678" spans="2:2">
      <c r="B678" s="25"/>
    </row>
    <row r="679" spans="2:2">
      <c r="B679" s="25"/>
    </row>
    <row r="680" spans="2:2">
      <c r="B680" s="25"/>
    </row>
    <row r="681" spans="2:2">
      <c r="B681" s="25"/>
    </row>
    <row r="682" spans="2:2">
      <c r="B682" s="25"/>
    </row>
    <row r="683" spans="2:2">
      <c r="B683" s="25"/>
    </row>
    <row r="684" spans="2:2">
      <c r="B684" s="25"/>
    </row>
    <row r="685" spans="2:2">
      <c r="B685" s="25"/>
    </row>
    <row r="686" spans="2:2">
      <c r="B686" s="25"/>
    </row>
    <row r="687" spans="2:2">
      <c r="B687" s="25"/>
    </row>
    <row r="688" spans="2:2">
      <c r="B688" s="25"/>
    </row>
    <row r="689" spans="2:2">
      <c r="B689" s="25"/>
    </row>
    <row r="690" spans="2:2">
      <c r="B690" s="25"/>
    </row>
    <row r="691" spans="2:2">
      <c r="B691" s="25"/>
    </row>
    <row r="692" spans="2:2">
      <c r="B692" s="25"/>
    </row>
    <row r="693" spans="2:2">
      <c r="B693" s="25"/>
    </row>
    <row r="694" spans="2:2">
      <c r="B694" s="25"/>
    </row>
    <row r="695" spans="2:2">
      <c r="B695" s="25"/>
    </row>
    <row r="696" spans="2:2">
      <c r="B696" s="25"/>
    </row>
    <row r="697" spans="2:2">
      <c r="B697" s="25"/>
    </row>
    <row r="698" spans="2:2">
      <c r="B698" s="25"/>
    </row>
    <row r="699" spans="2:2">
      <c r="B699" s="25"/>
    </row>
    <row r="700" spans="2:2">
      <c r="B700" s="25"/>
    </row>
    <row r="701" spans="2:2">
      <c r="B701" s="25"/>
    </row>
    <row r="702" spans="2:2">
      <c r="B702" s="25"/>
    </row>
    <row r="703" spans="2:2">
      <c r="B703" s="25"/>
    </row>
    <row r="704" spans="2:2">
      <c r="B704" s="25"/>
    </row>
    <row r="705" spans="2:2">
      <c r="B705" s="25"/>
    </row>
    <row r="706" spans="2:2">
      <c r="B706" s="25"/>
    </row>
    <row r="707" spans="2:2">
      <c r="B707" s="25"/>
    </row>
    <row r="708" spans="2:2">
      <c r="B708" s="25"/>
    </row>
    <row r="709" spans="2:2">
      <c r="B709" s="25"/>
    </row>
    <row r="710" spans="2:2">
      <c r="B710" s="25"/>
    </row>
    <row r="711" spans="2:2">
      <c r="B711" s="25"/>
    </row>
    <row r="712" spans="2:2">
      <c r="B712" s="25"/>
    </row>
    <row r="713" spans="2:2">
      <c r="B713" s="25"/>
    </row>
    <row r="714" spans="2:2">
      <c r="B714" s="25"/>
    </row>
    <row r="715" spans="2:2">
      <c r="B715" s="25"/>
    </row>
    <row r="716" spans="2:2">
      <c r="B716" s="25"/>
    </row>
    <row r="717" spans="2:2">
      <c r="B717" s="25"/>
    </row>
    <row r="718" spans="2:2">
      <c r="B718" s="25"/>
    </row>
    <row r="719" spans="2:2">
      <c r="B719" s="25"/>
    </row>
    <row r="720" spans="2:2">
      <c r="B720" s="25"/>
    </row>
    <row r="721" spans="2:2">
      <c r="B721" s="25"/>
    </row>
    <row r="722" spans="2:2">
      <c r="B722" s="25"/>
    </row>
    <row r="723" spans="2:2">
      <c r="B723" s="25"/>
    </row>
    <row r="724" spans="2:2">
      <c r="B724" s="25"/>
    </row>
    <row r="725" spans="2:2">
      <c r="B725" s="25"/>
    </row>
    <row r="726" spans="2:2">
      <c r="B726" s="25"/>
    </row>
    <row r="727" spans="2:2">
      <c r="B727" s="25"/>
    </row>
    <row r="728" spans="2:2">
      <c r="B728" s="25"/>
    </row>
    <row r="729" spans="2:2">
      <c r="B729" s="25"/>
    </row>
    <row r="730" spans="2:2">
      <c r="B730" s="25"/>
    </row>
    <row r="731" spans="2:2">
      <c r="B731" s="25"/>
    </row>
    <row r="732" spans="2:2">
      <c r="B732" s="25"/>
    </row>
    <row r="733" spans="2:2">
      <c r="B733" s="25"/>
    </row>
    <row r="734" spans="2:2">
      <c r="B734" s="25"/>
    </row>
    <row r="735" spans="2:2">
      <c r="B735" s="25"/>
    </row>
    <row r="736" spans="2:2">
      <c r="B736" s="25"/>
    </row>
    <row r="737" spans="2:2">
      <c r="B737" s="25"/>
    </row>
    <row r="738" spans="2:2">
      <c r="B738" s="25"/>
    </row>
    <row r="739" spans="2:2">
      <c r="B739" s="25"/>
    </row>
  </sheetData>
  <mergeCells count="10">
    <mergeCell ref="A1:K1"/>
    <mergeCell ref="A2:A5"/>
    <mergeCell ref="B2:I2"/>
    <mergeCell ref="J2:K2"/>
    <mergeCell ref="B3:G3"/>
    <mergeCell ref="H3:I4"/>
    <mergeCell ref="J3:J5"/>
    <mergeCell ref="B4:C4"/>
    <mergeCell ref="D4:E4"/>
    <mergeCell ref="F4:G4"/>
  </mergeCells>
  <pageMargins left="0.7" right="0.7" top="0.75" bottom="0.75" header="0.3" footer="0.3"/>
  <pageSetup scale="90" orientation="landscape" r:id="rId1"/>
</worksheet>
</file>

<file path=xl/worksheets/sheet49.xml><?xml version="1.0" encoding="utf-8"?>
<worksheet xmlns="http://schemas.openxmlformats.org/spreadsheetml/2006/main" xmlns:r="http://schemas.openxmlformats.org/officeDocument/2006/relationships">
  <sheetPr>
    <tabColor theme="6"/>
  </sheetPr>
  <dimension ref="A1:P76"/>
  <sheetViews>
    <sheetView workbookViewId="0">
      <pane ySplit="4" topLeftCell="A63" activePane="bottomLeft" state="frozen"/>
      <selection activeCell="L58" sqref="L58"/>
      <selection pane="bottomLeft" activeCell="J80" sqref="J80"/>
    </sheetView>
  </sheetViews>
  <sheetFormatPr defaultRowHeight="12.75"/>
  <cols>
    <col min="1" max="1" width="8.6640625" style="300" customWidth="1"/>
    <col min="2" max="2" width="8.83203125" style="300" customWidth="1"/>
    <col min="3" max="3" width="8.1640625" style="300" customWidth="1"/>
    <col min="4" max="4" width="9.6640625" style="300" customWidth="1"/>
    <col min="5" max="5" width="13.5" style="300" customWidth="1"/>
    <col min="6" max="6" width="12.33203125" style="300" customWidth="1"/>
    <col min="7" max="7" width="11.83203125" style="300" customWidth="1"/>
    <col min="8" max="8" width="9.6640625" style="300" customWidth="1"/>
    <col min="9" max="9" width="8.5" style="300" customWidth="1"/>
    <col min="10" max="10" width="10.33203125" style="300" customWidth="1"/>
    <col min="11" max="11" width="12.1640625" style="300" customWidth="1"/>
    <col min="12" max="12" width="11.5" style="300" customWidth="1"/>
    <col min="13" max="13" width="10.5" style="300" customWidth="1"/>
    <col min="15" max="16" width="0" hidden="1" customWidth="1"/>
    <col min="224" max="235" width="13.5" customWidth="1"/>
    <col min="480" max="491" width="13.5" customWidth="1"/>
    <col min="736" max="747" width="13.5" customWidth="1"/>
    <col min="992" max="1003" width="13.5" customWidth="1"/>
    <col min="1248" max="1259" width="13.5" customWidth="1"/>
    <col min="1504" max="1515" width="13.5" customWidth="1"/>
    <col min="1760" max="1771" width="13.5" customWidth="1"/>
    <col min="2016" max="2027" width="13.5" customWidth="1"/>
    <col min="2272" max="2283" width="13.5" customWidth="1"/>
    <col min="2528" max="2539" width="13.5" customWidth="1"/>
    <col min="2784" max="2795" width="13.5" customWidth="1"/>
    <col min="3040" max="3051" width="13.5" customWidth="1"/>
    <col min="3296" max="3307" width="13.5" customWidth="1"/>
    <col min="3552" max="3563" width="13.5" customWidth="1"/>
    <col min="3808" max="3819" width="13.5" customWidth="1"/>
    <col min="4064" max="4075" width="13.5" customWidth="1"/>
    <col min="4320" max="4331" width="13.5" customWidth="1"/>
    <col min="4576" max="4587" width="13.5" customWidth="1"/>
    <col min="4832" max="4843" width="13.5" customWidth="1"/>
    <col min="5088" max="5099" width="13.5" customWidth="1"/>
    <col min="5344" max="5355" width="13.5" customWidth="1"/>
    <col min="5600" max="5611" width="13.5" customWidth="1"/>
    <col min="5856" max="5867" width="13.5" customWidth="1"/>
    <col min="6112" max="6123" width="13.5" customWidth="1"/>
    <col min="6368" max="6379" width="13.5" customWidth="1"/>
    <col min="6624" max="6635" width="13.5" customWidth="1"/>
    <col min="6880" max="6891" width="13.5" customWidth="1"/>
    <col min="7136" max="7147" width="13.5" customWidth="1"/>
    <col min="7392" max="7403" width="13.5" customWidth="1"/>
    <col min="7648" max="7659" width="13.5" customWidth="1"/>
    <col min="7904" max="7915" width="13.5" customWidth="1"/>
    <col min="8160" max="8171" width="13.5" customWidth="1"/>
    <col min="8416" max="8427" width="13.5" customWidth="1"/>
    <col min="8672" max="8683" width="13.5" customWidth="1"/>
    <col min="8928" max="8939" width="13.5" customWidth="1"/>
    <col min="9184" max="9195" width="13.5" customWidth="1"/>
    <col min="9440" max="9451" width="13.5" customWidth="1"/>
    <col min="9696" max="9707" width="13.5" customWidth="1"/>
    <col min="9952" max="9963" width="13.5" customWidth="1"/>
    <col min="10208" max="10219" width="13.5" customWidth="1"/>
    <col min="10464" max="10475" width="13.5" customWidth="1"/>
    <col min="10720" max="10731" width="13.5" customWidth="1"/>
    <col min="10976" max="10987" width="13.5" customWidth="1"/>
    <col min="11232" max="11243" width="13.5" customWidth="1"/>
    <col min="11488" max="11499" width="13.5" customWidth="1"/>
    <col min="11744" max="11755" width="13.5" customWidth="1"/>
    <col min="12000" max="12011" width="13.5" customWidth="1"/>
    <col min="12256" max="12267" width="13.5" customWidth="1"/>
    <col min="12512" max="12523" width="13.5" customWidth="1"/>
    <col min="12768" max="12779" width="13.5" customWidth="1"/>
    <col min="13024" max="13035" width="13.5" customWidth="1"/>
    <col min="13280" max="13291" width="13.5" customWidth="1"/>
    <col min="13536" max="13547" width="13.5" customWidth="1"/>
    <col min="13792" max="13803" width="13.5" customWidth="1"/>
    <col min="14048" max="14059" width="13.5" customWidth="1"/>
    <col min="14304" max="14315" width="13.5" customWidth="1"/>
    <col min="14560" max="14571" width="13.5" customWidth="1"/>
    <col min="14816" max="14827" width="13.5" customWidth="1"/>
    <col min="15072" max="15083" width="13.5" customWidth="1"/>
    <col min="15328" max="15339" width="13.5" customWidth="1"/>
    <col min="15584" max="15595" width="13.5" customWidth="1"/>
    <col min="15840" max="15851" width="13.5" customWidth="1"/>
    <col min="16096" max="16107" width="13.5" customWidth="1"/>
  </cols>
  <sheetData>
    <row r="1" spans="1:16" ht="15.75">
      <c r="A1" s="956" t="s">
        <v>520</v>
      </c>
      <c r="B1" s="956"/>
      <c r="C1" s="956"/>
      <c r="D1" s="956"/>
      <c r="E1" s="956"/>
      <c r="F1" s="956"/>
      <c r="G1" s="956"/>
      <c r="H1" s="956"/>
      <c r="I1" s="956"/>
      <c r="J1" s="956"/>
      <c r="K1" s="956"/>
      <c r="L1" s="956"/>
      <c r="M1" s="956"/>
    </row>
    <row r="2" spans="1:16" s="8" customFormat="1">
      <c r="A2" s="256"/>
      <c r="B2" s="254"/>
      <c r="C2" s="254"/>
      <c r="D2" s="254" t="s">
        <v>199</v>
      </c>
      <c r="E2" s="254"/>
      <c r="F2" s="254"/>
      <c r="G2" s="254"/>
      <c r="H2" s="254"/>
      <c r="I2" s="254"/>
      <c r="J2" s="254" t="s">
        <v>200</v>
      </c>
      <c r="K2" s="254"/>
      <c r="L2" s="254"/>
      <c r="M2" s="255"/>
    </row>
    <row r="3" spans="1:16" s="8" customFormat="1" ht="57" customHeight="1">
      <c r="A3" s="252" t="s">
        <v>66</v>
      </c>
      <c r="B3" s="253" t="s">
        <v>164</v>
      </c>
      <c r="C3" s="253" t="s">
        <v>145</v>
      </c>
      <c r="D3" s="253" t="s">
        <v>165</v>
      </c>
      <c r="E3" s="253" t="s">
        <v>299</v>
      </c>
      <c r="F3" s="253" t="s">
        <v>289</v>
      </c>
      <c r="G3" s="390" t="s">
        <v>288</v>
      </c>
      <c r="H3" s="253" t="s">
        <v>164</v>
      </c>
      <c r="I3" s="253" t="s">
        <v>145</v>
      </c>
      <c r="J3" s="253" t="s">
        <v>165</v>
      </c>
      <c r="K3" s="253" t="s">
        <v>299</v>
      </c>
      <c r="L3" s="253" t="s">
        <v>602</v>
      </c>
      <c r="M3" s="420" t="s">
        <v>288</v>
      </c>
    </row>
    <row r="4" spans="1:16" s="10" customFormat="1" ht="12.75" customHeight="1">
      <c r="A4" s="334">
        <v>1</v>
      </c>
      <c r="B4" s="335">
        <v>2</v>
      </c>
      <c r="C4" s="336">
        <v>3</v>
      </c>
      <c r="D4" s="335">
        <v>4</v>
      </c>
      <c r="E4" s="335">
        <v>5</v>
      </c>
      <c r="F4" s="336">
        <v>6</v>
      </c>
      <c r="G4" s="419">
        <v>7</v>
      </c>
      <c r="H4" s="335">
        <v>8</v>
      </c>
      <c r="I4" s="335">
        <v>9</v>
      </c>
      <c r="J4" s="336">
        <v>10</v>
      </c>
      <c r="K4" s="336">
        <v>11</v>
      </c>
      <c r="L4" s="336">
        <v>12</v>
      </c>
      <c r="M4" s="419">
        <v>13</v>
      </c>
    </row>
    <row r="5" spans="1:16">
      <c r="A5" s="40">
        <v>40269</v>
      </c>
      <c r="B5" s="44">
        <v>8164</v>
      </c>
      <c r="C5" s="44">
        <v>286</v>
      </c>
      <c r="D5" s="44">
        <v>11288</v>
      </c>
      <c r="E5" s="45">
        <v>10553690</v>
      </c>
      <c r="F5" s="45">
        <v>5735000</v>
      </c>
      <c r="G5" s="46">
        <v>36200</v>
      </c>
      <c r="H5" s="45">
        <v>6869</v>
      </c>
      <c r="I5" s="45">
        <v>494</v>
      </c>
      <c r="J5" s="45">
        <v>8678</v>
      </c>
      <c r="K5" s="45">
        <v>6636359</v>
      </c>
      <c r="L5" s="45">
        <v>864618</v>
      </c>
      <c r="M5" s="46">
        <v>7856</v>
      </c>
      <c r="O5" s="319">
        <v>6351008</v>
      </c>
      <c r="P5" s="342">
        <v>7856</v>
      </c>
    </row>
    <row r="6" spans="1:16">
      <c r="A6" s="40">
        <v>40299</v>
      </c>
      <c r="B6" s="44">
        <v>8226</v>
      </c>
      <c r="C6" s="44">
        <v>286</v>
      </c>
      <c r="D6" s="44">
        <v>11380</v>
      </c>
      <c r="E6" s="45">
        <v>10635257</v>
      </c>
      <c r="F6" s="45">
        <v>5623700</v>
      </c>
      <c r="G6" s="46">
        <v>36747.4</v>
      </c>
      <c r="H6" s="45">
        <v>6917</v>
      </c>
      <c r="I6" s="45">
        <v>506</v>
      </c>
      <c r="J6" s="45">
        <v>8925</v>
      </c>
      <c r="K6" s="45">
        <v>6696297</v>
      </c>
      <c r="L6" s="45">
        <v>827787</v>
      </c>
      <c r="M6" s="46">
        <v>8222</v>
      </c>
      <c r="O6" s="319">
        <v>5998095</v>
      </c>
      <c r="P6" s="342">
        <v>8222</v>
      </c>
    </row>
    <row r="7" spans="1:16">
      <c r="A7" s="40">
        <v>40330</v>
      </c>
      <c r="B7" s="44">
        <v>8309</v>
      </c>
      <c r="C7" s="44">
        <v>287</v>
      </c>
      <c r="D7" s="44">
        <v>11680</v>
      </c>
      <c r="E7" s="45">
        <v>10694722</v>
      </c>
      <c r="F7" s="45">
        <v>5836900</v>
      </c>
      <c r="G7" s="46">
        <v>37718.400000000001</v>
      </c>
      <c r="H7" s="45">
        <v>6973</v>
      </c>
      <c r="I7" s="45">
        <v>508</v>
      </c>
      <c r="J7" s="45">
        <v>9153</v>
      </c>
      <c r="K7" s="45">
        <v>6759507</v>
      </c>
      <c r="L7" s="45">
        <v>864093</v>
      </c>
      <c r="M7" s="46">
        <v>8444</v>
      </c>
      <c r="O7" s="319">
        <v>6425351</v>
      </c>
      <c r="P7" s="342">
        <v>8444</v>
      </c>
    </row>
    <row r="8" spans="1:16">
      <c r="A8" s="40">
        <v>40360</v>
      </c>
      <c r="B8" s="44">
        <v>8374</v>
      </c>
      <c r="C8" s="44">
        <v>287</v>
      </c>
      <c r="D8" s="44">
        <v>11779</v>
      </c>
      <c r="E8" s="45">
        <v>10786189</v>
      </c>
      <c r="F8" s="45">
        <v>5948000</v>
      </c>
      <c r="G8" s="46">
        <v>38492.800000000003</v>
      </c>
      <c r="H8" s="45">
        <v>7031</v>
      </c>
      <c r="I8" s="45">
        <v>513</v>
      </c>
      <c r="J8" s="45">
        <v>9365</v>
      </c>
      <c r="K8" s="45">
        <v>6834173</v>
      </c>
      <c r="L8" s="45">
        <v>741294</v>
      </c>
      <c r="M8" s="46">
        <v>8563</v>
      </c>
      <c r="O8" s="319">
        <v>6410082</v>
      </c>
      <c r="P8" s="342">
        <v>8563</v>
      </c>
    </row>
    <row r="9" spans="1:16">
      <c r="A9" s="40">
        <v>40391</v>
      </c>
      <c r="B9" s="44">
        <v>8451</v>
      </c>
      <c r="C9" s="44">
        <v>286</v>
      </c>
      <c r="D9" s="44">
        <v>11994</v>
      </c>
      <c r="E9" s="45">
        <v>10880142</v>
      </c>
      <c r="F9" s="45">
        <v>6036900</v>
      </c>
      <c r="G9" s="46">
        <v>39436.400000000001</v>
      </c>
      <c r="H9" s="45">
        <v>7117</v>
      </c>
      <c r="I9" s="45">
        <v>514</v>
      </c>
      <c r="J9" s="45">
        <v>9555</v>
      </c>
      <c r="K9" s="45">
        <v>6915163</v>
      </c>
      <c r="L9" s="45">
        <v>914594</v>
      </c>
      <c r="M9" s="46">
        <v>8560</v>
      </c>
      <c r="O9" s="319">
        <v>6646809</v>
      </c>
      <c r="P9" s="342">
        <v>8560</v>
      </c>
    </row>
    <row r="10" spans="1:16">
      <c r="A10" s="40">
        <v>40422</v>
      </c>
      <c r="B10" s="44">
        <v>8514</v>
      </c>
      <c r="C10" s="44">
        <v>286</v>
      </c>
      <c r="D10" s="44">
        <v>12042</v>
      </c>
      <c r="E10" s="45">
        <v>10946904</v>
      </c>
      <c r="F10" s="45">
        <v>6548500</v>
      </c>
      <c r="G10" s="46">
        <v>40771.9</v>
      </c>
      <c r="H10" s="45">
        <v>7207</v>
      </c>
      <c r="I10" s="45">
        <v>521</v>
      </c>
      <c r="J10" s="45">
        <v>9735</v>
      </c>
      <c r="K10" s="45">
        <v>6986061</v>
      </c>
      <c r="L10" s="45">
        <v>989925</v>
      </c>
      <c r="M10" s="46">
        <v>8704</v>
      </c>
      <c r="O10" s="319">
        <v>7336304</v>
      </c>
      <c r="P10" s="342">
        <v>8704</v>
      </c>
    </row>
    <row r="11" spans="1:16">
      <c r="A11" s="40">
        <v>40452</v>
      </c>
      <c r="B11" s="44">
        <v>8570</v>
      </c>
      <c r="C11" s="44">
        <v>290</v>
      </c>
      <c r="D11" s="44">
        <v>12228</v>
      </c>
      <c r="E11" s="45">
        <v>11065602</v>
      </c>
      <c r="F11" s="45">
        <v>6692600</v>
      </c>
      <c r="G11" s="46">
        <v>41992.800000000003</v>
      </c>
      <c r="H11" s="45">
        <v>7292</v>
      </c>
      <c r="I11" s="45">
        <v>526</v>
      </c>
      <c r="J11" s="45">
        <v>9832</v>
      </c>
      <c r="K11" s="45">
        <v>7110668</v>
      </c>
      <c r="L11" s="45">
        <v>998793</v>
      </c>
      <c r="M11" s="46">
        <v>8928</v>
      </c>
      <c r="O11" s="319">
        <v>7290711</v>
      </c>
      <c r="P11" s="342">
        <v>8928</v>
      </c>
    </row>
    <row r="12" spans="1:16">
      <c r="A12" s="40">
        <v>40483</v>
      </c>
      <c r="B12" s="44">
        <v>8631</v>
      </c>
      <c r="C12" s="44">
        <v>290</v>
      </c>
      <c r="D12" s="44">
        <v>12330</v>
      </c>
      <c r="E12" s="45">
        <v>11185205</v>
      </c>
      <c r="F12" s="45">
        <v>6571600</v>
      </c>
      <c r="G12" s="46">
        <v>42571</v>
      </c>
      <c r="H12" s="45">
        <v>7363</v>
      </c>
      <c r="I12" s="45">
        <v>530</v>
      </c>
      <c r="J12" s="45">
        <v>9842</v>
      </c>
      <c r="K12" s="45">
        <v>7225197</v>
      </c>
      <c r="L12" s="45">
        <v>942086</v>
      </c>
      <c r="M12" s="46">
        <v>9036</v>
      </c>
      <c r="O12" s="319">
        <v>7130839</v>
      </c>
      <c r="P12" s="342">
        <v>9036</v>
      </c>
    </row>
    <row r="13" spans="1:16">
      <c r="A13" s="40">
        <v>40513</v>
      </c>
      <c r="B13" s="44">
        <v>8675</v>
      </c>
      <c r="C13" s="44">
        <v>289</v>
      </c>
      <c r="D13" s="44">
        <v>12378</v>
      </c>
      <c r="E13" s="45">
        <v>11308191</v>
      </c>
      <c r="F13" s="45">
        <v>6753500</v>
      </c>
      <c r="G13" s="46">
        <v>43425.1</v>
      </c>
      <c r="H13" s="45">
        <v>7501</v>
      </c>
      <c r="I13" s="45">
        <v>538</v>
      </c>
      <c r="J13" s="45">
        <v>9874</v>
      </c>
      <c r="K13" s="45">
        <v>7337071</v>
      </c>
      <c r="L13" s="45">
        <v>952622</v>
      </c>
      <c r="M13" s="46">
        <v>9104</v>
      </c>
      <c r="O13" s="319">
        <v>7372071</v>
      </c>
      <c r="P13" s="342">
        <v>9104</v>
      </c>
    </row>
    <row r="14" spans="1:16">
      <c r="A14" s="40">
        <v>40544</v>
      </c>
      <c r="B14" s="44">
        <v>8726</v>
      </c>
      <c r="C14" s="44">
        <v>291</v>
      </c>
      <c r="D14" s="44">
        <v>12495</v>
      </c>
      <c r="E14" s="45">
        <v>11413864</v>
      </c>
      <c r="F14" s="45">
        <v>6281700</v>
      </c>
      <c r="G14" s="46">
        <v>44717</v>
      </c>
      <c r="H14" s="45">
        <v>7617</v>
      </c>
      <c r="I14" s="45">
        <v>539</v>
      </c>
      <c r="J14" s="45">
        <v>9900</v>
      </c>
      <c r="K14" s="45">
        <v>7415128</v>
      </c>
      <c r="L14" s="45">
        <v>870650</v>
      </c>
      <c r="M14" s="46">
        <v>9198</v>
      </c>
      <c r="O14" s="319">
        <v>6679709</v>
      </c>
      <c r="P14" s="342">
        <v>9198</v>
      </c>
    </row>
    <row r="15" spans="1:16">
      <c r="A15" s="40">
        <v>40575</v>
      </c>
      <c r="B15" s="44">
        <v>8766</v>
      </c>
      <c r="C15" s="44">
        <v>293</v>
      </c>
      <c r="D15" s="44">
        <v>12640</v>
      </c>
      <c r="E15" s="45">
        <v>11474845</v>
      </c>
      <c r="F15" s="45">
        <v>6157800</v>
      </c>
      <c r="G15" s="46">
        <v>45884</v>
      </c>
      <c r="H15" s="45">
        <v>7770</v>
      </c>
      <c r="I15" s="45">
        <v>540</v>
      </c>
      <c r="J15" s="45">
        <v>10009</v>
      </c>
      <c r="K15" s="45">
        <v>7489673</v>
      </c>
      <c r="L15" s="45">
        <v>1012990</v>
      </c>
      <c r="M15" s="46">
        <v>10002</v>
      </c>
      <c r="O15" s="319">
        <v>6257604</v>
      </c>
      <c r="P15" s="342">
        <v>10002</v>
      </c>
    </row>
    <row r="16" spans="1:16">
      <c r="A16" s="40">
        <v>40603</v>
      </c>
      <c r="B16" s="44">
        <v>8842</v>
      </c>
      <c r="C16" s="44">
        <v>293</v>
      </c>
      <c r="D16" s="44">
        <v>12767</v>
      </c>
      <c r="E16" s="45">
        <v>11539788</v>
      </c>
      <c r="F16" s="45">
        <v>6607900</v>
      </c>
      <c r="G16" s="46">
        <v>47130.400000000001</v>
      </c>
      <c r="H16" s="45">
        <v>8030</v>
      </c>
      <c r="I16" s="45">
        <v>544</v>
      </c>
      <c r="J16" s="45">
        <v>10052</v>
      </c>
      <c r="K16" s="45">
        <v>7479316</v>
      </c>
      <c r="L16" s="45">
        <v>1081417</v>
      </c>
      <c r="M16" s="46">
        <v>10531</v>
      </c>
      <c r="O16" s="319">
        <v>6697504</v>
      </c>
      <c r="P16" s="342">
        <v>10531</v>
      </c>
    </row>
    <row r="17" spans="1:16">
      <c r="A17" s="40">
        <v>40634</v>
      </c>
      <c r="B17" s="44">
        <v>8898</v>
      </c>
      <c r="C17" s="44">
        <v>293</v>
      </c>
      <c r="D17" s="44">
        <v>12898</v>
      </c>
      <c r="E17" s="45">
        <v>11586900</v>
      </c>
      <c r="F17" s="45">
        <v>6589100</v>
      </c>
      <c r="G17" s="46">
        <v>47446</v>
      </c>
      <c r="H17" s="45">
        <v>8265</v>
      </c>
      <c r="I17" s="45">
        <v>546</v>
      </c>
      <c r="J17" s="45">
        <v>10096</v>
      </c>
      <c r="K17" s="45">
        <v>7518099</v>
      </c>
      <c r="L17" s="45">
        <v>1152828</v>
      </c>
      <c r="M17" s="46">
        <v>11040</v>
      </c>
      <c r="O17" s="319">
        <v>6998766</v>
      </c>
      <c r="P17" s="342">
        <v>11040</v>
      </c>
    </row>
    <row r="18" spans="1:16">
      <c r="A18" s="40">
        <v>40664</v>
      </c>
      <c r="B18" s="44">
        <v>8987</v>
      </c>
      <c r="C18" s="44">
        <v>293</v>
      </c>
      <c r="D18" s="44">
        <v>12986</v>
      </c>
      <c r="E18" s="45">
        <v>11643159</v>
      </c>
      <c r="F18" s="45">
        <v>6457500</v>
      </c>
      <c r="G18" s="46">
        <v>48124.4</v>
      </c>
      <c r="H18" s="45">
        <v>8346</v>
      </c>
      <c r="I18" s="45">
        <v>550</v>
      </c>
      <c r="J18" s="45">
        <v>10149</v>
      </c>
      <c r="K18" s="45">
        <v>7559777</v>
      </c>
      <c r="L18" s="45">
        <v>1089116</v>
      </c>
      <c r="M18" s="46">
        <v>11528</v>
      </c>
      <c r="O18" s="319">
        <v>6825555</v>
      </c>
      <c r="P18" s="342">
        <v>11528</v>
      </c>
    </row>
    <row r="19" spans="1:16">
      <c r="A19" s="40">
        <v>40695</v>
      </c>
      <c r="B19" s="44">
        <v>9047</v>
      </c>
      <c r="C19" s="44">
        <v>295</v>
      </c>
      <c r="D19" s="44">
        <v>13196</v>
      </c>
      <c r="E19" s="45">
        <v>11715168</v>
      </c>
      <c r="F19" s="45">
        <v>6557900</v>
      </c>
      <c r="G19" s="46">
        <v>48619</v>
      </c>
      <c r="H19" s="45">
        <v>8468</v>
      </c>
      <c r="I19" s="45">
        <v>553</v>
      </c>
      <c r="J19" s="45">
        <v>9938</v>
      </c>
      <c r="K19" s="45">
        <v>7596719</v>
      </c>
      <c r="L19" s="45">
        <v>1096187</v>
      </c>
      <c r="M19" s="46">
        <v>12064</v>
      </c>
      <c r="O19" s="319">
        <v>6823326</v>
      </c>
      <c r="P19" s="342">
        <v>12064</v>
      </c>
    </row>
    <row r="20" spans="1:16">
      <c r="A20" s="40">
        <v>40725</v>
      </c>
      <c r="B20" s="44">
        <v>9084</v>
      </c>
      <c r="C20" s="44">
        <v>296</v>
      </c>
      <c r="D20" s="44">
        <v>13195</v>
      </c>
      <c r="E20" s="45">
        <v>11775770</v>
      </c>
      <c r="F20" s="45">
        <v>6402500</v>
      </c>
      <c r="G20" s="46">
        <v>49627</v>
      </c>
      <c r="H20" s="45">
        <v>8562</v>
      </c>
      <c r="I20" s="45">
        <v>557</v>
      </c>
      <c r="J20" s="45">
        <v>9861</v>
      </c>
      <c r="K20" s="45">
        <v>7638163</v>
      </c>
      <c r="L20" s="45">
        <v>1100650</v>
      </c>
      <c r="M20" s="46">
        <v>12214</v>
      </c>
      <c r="O20" s="319">
        <v>6646442</v>
      </c>
      <c r="P20" s="342">
        <v>12214</v>
      </c>
    </row>
    <row r="21" spans="1:16">
      <c r="A21" s="40">
        <v>40766</v>
      </c>
      <c r="B21" s="44">
        <v>9154</v>
      </c>
      <c r="C21" s="44">
        <v>297</v>
      </c>
      <c r="D21" s="44">
        <v>13379</v>
      </c>
      <c r="E21" s="45">
        <v>11845787</v>
      </c>
      <c r="F21" s="45">
        <v>6058200</v>
      </c>
      <c r="G21" s="46">
        <v>50019</v>
      </c>
      <c r="H21" s="45">
        <v>8680</v>
      </c>
      <c r="I21" s="45">
        <v>556</v>
      </c>
      <c r="J21" s="45">
        <v>10522</v>
      </c>
      <c r="K21" s="45">
        <v>7689146</v>
      </c>
      <c r="L21" s="45">
        <v>1004214</v>
      </c>
      <c r="M21" s="46">
        <v>12210</v>
      </c>
      <c r="O21" s="319">
        <v>6166615</v>
      </c>
      <c r="P21" s="342">
        <v>12210</v>
      </c>
    </row>
    <row r="22" spans="1:16">
      <c r="A22" s="40">
        <v>40797</v>
      </c>
      <c r="B22" s="44">
        <v>9212</v>
      </c>
      <c r="C22" s="44">
        <v>297</v>
      </c>
      <c r="D22" s="44">
        <v>13689</v>
      </c>
      <c r="E22" s="45">
        <v>11906396</v>
      </c>
      <c r="F22" s="45">
        <v>6687800</v>
      </c>
      <c r="G22" s="46">
        <v>53601</v>
      </c>
      <c r="H22" s="45">
        <v>9000</v>
      </c>
      <c r="I22" s="45">
        <v>556</v>
      </c>
      <c r="J22" s="45">
        <v>10639</v>
      </c>
      <c r="K22" s="45">
        <v>7738861</v>
      </c>
      <c r="L22" s="45">
        <v>979868</v>
      </c>
      <c r="M22" s="46">
        <v>13091</v>
      </c>
      <c r="O22" s="319">
        <v>6215234</v>
      </c>
      <c r="P22" s="342">
        <v>13091</v>
      </c>
    </row>
    <row r="23" spans="1:16">
      <c r="A23" s="40">
        <v>40827</v>
      </c>
      <c r="B23" s="44">
        <v>9300</v>
      </c>
      <c r="C23" s="44">
        <v>298</v>
      </c>
      <c r="D23" s="44">
        <v>13752</v>
      </c>
      <c r="E23" s="45">
        <v>11798979</v>
      </c>
      <c r="F23" s="45">
        <v>6950300</v>
      </c>
      <c r="G23" s="46">
        <v>54391</v>
      </c>
      <c r="H23" s="45">
        <v>9178</v>
      </c>
      <c r="I23" s="45">
        <v>559</v>
      </c>
      <c r="J23" s="45">
        <v>10666</v>
      </c>
      <c r="K23" s="45">
        <v>7770400</v>
      </c>
      <c r="L23" s="45">
        <v>1012558</v>
      </c>
      <c r="M23" s="46">
        <v>13107</v>
      </c>
      <c r="O23" s="319">
        <v>6345710</v>
      </c>
      <c r="P23" s="342">
        <v>13107</v>
      </c>
    </row>
    <row r="24" spans="1:16">
      <c r="A24" s="40">
        <v>40858</v>
      </c>
      <c r="B24" s="44">
        <v>9366</v>
      </c>
      <c r="C24" s="44">
        <v>284</v>
      </c>
      <c r="D24" s="44">
        <v>13832</v>
      </c>
      <c r="E24" s="45">
        <v>11774230</v>
      </c>
      <c r="F24" s="45">
        <v>6491900</v>
      </c>
      <c r="G24" s="46">
        <v>54867</v>
      </c>
      <c r="H24" s="45">
        <v>9273</v>
      </c>
      <c r="I24" s="45">
        <v>561</v>
      </c>
      <c r="J24" s="45">
        <v>10665</v>
      </c>
      <c r="K24" s="45">
        <v>7806160</v>
      </c>
      <c r="L24" s="45">
        <v>942066</v>
      </c>
      <c r="M24" s="46">
        <v>13109</v>
      </c>
      <c r="O24" s="319">
        <v>5783661</v>
      </c>
      <c r="P24" s="342">
        <v>13109</v>
      </c>
    </row>
    <row r="25" spans="1:16">
      <c r="A25" s="40">
        <v>40888</v>
      </c>
      <c r="B25" s="44">
        <v>9453</v>
      </c>
      <c r="C25" s="44">
        <v>282</v>
      </c>
      <c r="D25" s="44">
        <v>13866</v>
      </c>
      <c r="E25" s="45">
        <v>11843189</v>
      </c>
      <c r="F25" s="45">
        <v>6345000</v>
      </c>
      <c r="G25" s="46">
        <v>55908</v>
      </c>
      <c r="H25" s="45">
        <v>9412</v>
      </c>
      <c r="I25" s="45">
        <v>566</v>
      </c>
      <c r="J25" s="45">
        <v>10668</v>
      </c>
      <c r="K25" s="45">
        <v>7842576</v>
      </c>
      <c r="L25" s="45">
        <v>880859</v>
      </c>
      <c r="M25" s="46">
        <v>13333</v>
      </c>
      <c r="O25" s="319">
        <v>5466310</v>
      </c>
      <c r="P25" s="342">
        <v>13333</v>
      </c>
    </row>
    <row r="26" spans="1:16">
      <c r="A26" s="40">
        <v>40919</v>
      </c>
      <c r="B26" s="44">
        <v>9531</v>
      </c>
      <c r="C26" s="44">
        <v>283</v>
      </c>
      <c r="D26" s="44">
        <v>13916</v>
      </c>
      <c r="E26" s="45">
        <v>11903426</v>
      </c>
      <c r="F26" s="45">
        <v>6858900</v>
      </c>
      <c r="G26" s="46">
        <v>56416</v>
      </c>
      <c r="H26" s="45">
        <v>9561</v>
      </c>
      <c r="I26" s="45">
        <v>563</v>
      </c>
      <c r="J26" s="45">
        <v>10675</v>
      </c>
      <c r="K26" s="45">
        <v>7862627</v>
      </c>
      <c r="L26" s="45">
        <v>1020435</v>
      </c>
      <c r="M26" s="46">
        <v>13330</v>
      </c>
      <c r="O26" s="319"/>
      <c r="P26" s="342"/>
    </row>
    <row r="27" spans="1:16">
      <c r="A27" s="40">
        <v>40951</v>
      </c>
      <c r="B27" s="44">
        <v>9655</v>
      </c>
      <c r="C27" s="44">
        <v>283</v>
      </c>
      <c r="D27" s="44">
        <v>14007</v>
      </c>
      <c r="E27" s="45">
        <v>11978709</v>
      </c>
      <c r="F27" s="45">
        <v>7200500</v>
      </c>
      <c r="G27" s="46">
        <v>56951</v>
      </c>
      <c r="H27" s="45">
        <v>9717</v>
      </c>
      <c r="I27" s="45">
        <v>563</v>
      </c>
      <c r="J27" s="45">
        <v>10667</v>
      </c>
      <c r="K27" s="45">
        <v>7895170</v>
      </c>
      <c r="L27" s="45">
        <v>1064509</v>
      </c>
      <c r="M27" s="46">
        <v>13361</v>
      </c>
      <c r="O27" s="319"/>
      <c r="P27" s="342"/>
    </row>
    <row r="28" spans="1:16">
      <c r="A28" s="40">
        <v>40979</v>
      </c>
      <c r="B28" s="44">
        <v>9741</v>
      </c>
      <c r="C28" s="44">
        <v>282</v>
      </c>
      <c r="D28" s="44">
        <v>14033</v>
      </c>
      <c r="E28" s="45">
        <v>12044917</v>
      </c>
      <c r="F28" s="45">
        <v>7132300</v>
      </c>
      <c r="G28" s="46">
        <v>57980</v>
      </c>
      <c r="H28" s="45">
        <v>9928</v>
      </c>
      <c r="I28" s="45">
        <v>566</v>
      </c>
      <c r="J28" s="45">
        <v>10644</v>
      </c>
      <c r="K28" s="45">
        <v>7917184</v>
      </c>
      <c r="L28" s="45">
        <v>1020569</v>
      </c>
      <c r="M28" s="46">
        <v>13357</v>
      </c>
      <c r="O28" s="319"/>
      <c r="P28" s="342"/>
    </row>
    <row r="29" spans="1:16">
      <c r="A29" s="40">
        <v>41011</v>
      </c>
      <c r="B29" s="44">
        <v>9814</v>
      </c>
      <c r="C29" s="44">
        <v>283</v>
      </c>
      <c r="D29" s="44">
        <v>14040</v>
      </c>
      <c r="E29" s="45">
        <v>12083275</v>
      </c>
      <c r="F29" s="45">
        <v>7123900</v>
      </c>
      <c r="G29" s="46">
        <v>58335.9</v>
      </c>
      <c r="H29" s="45">
        <v>7629</v>
      </c>
      <c r="I29" s="45">
        <v>568</v>
      </c>
      <c r="J29" s="45">
        <v>10740</v>
      </c>
      <c r="K29" s="45">
        <v>7929794</v>
      </c>
      <c r="L29" s="45">
        <v>1020509</v>
      </c>
      <c r="M29" s="46">
        <v>13767</v>
      </c>
      <c r="O29" s="319"/>
      <c r="P29" s="342"/>
    </row>
    <row r="30" spans="1:16">
      <c r="A30" s="40">
        <v>41041</v>
      </c>
      <c r="B30" s="44">
        <v>9879</v>
      </c>
      <c r="C30" s="44">
        <v>282</v>
      </c>
      <c r="D30" s="44">
        <v>14044</v>
      </c>
      <c r="E30" s="45">
        <v>12133597</v>
      </c>
      <c r="F30" s="45">
        <v>6847600</v>
      </c>
      <c r="G30" s="46">
        <v>58768.800000000003</v>
      </c>
      <c r="H30" s="45">
        <v>7669</v>
      </c>
      <c r="I30" s="45">
        <v>569</v>
      </c>
      <c r="J30" s="45">
        <v>10715</v>
      </c>
      <c r="K30" s="45">
        <v>7962560</v>
      </c>
      <c r="L30" s="45">
        <v>974563</v>
      </c>
      <c r="M30" s="46">
        <v>13908</v>
      </c>
      <c r="O30" s="319"/>
      <c r="P30" s="342"/>
    </row>
    <row r="31" spans="1:16">
      <c r="A31" s="40">
        <v>41072</v>
      </c>
      <c r="B31" s="44">
        <v>9984</v>
      </c>
      <c r="C31" s="44">
        <v>282</v>
      </c>
      <c r="D31" s="44">
        <v>14098</v>
      </c>
      <c r="E31" s="45">
        <v>12190794</v>
      </c>
      <c r="F31" s="45">
        <v>7146800</v>
      </c>
      <c r="G31" s="46">
        <v>59544.800000000003</v>
      </c>
      <c r="H31" s="45">
        <v>7711</v>
      </c>
      <c r="I31" s="45">
        <v>569</v>
      </c>
      <c r="J31" s="45">
        <v>10459</v>
      </c>
      <c r="K31" s="45">
        <v>7983952</v>
      </c>
      <c r="L31" s="45">
        <v>1023535</v>
      </c>
      <c r="M31" s="46">
        <v>13953</v>
      </c>
      <c r="O31" s="319"/>
      <c r="P31" s="342"/>
    </row>
    <row r="32" spans="1:16">
      <c r="A32" s="40">
        <v>41091</v>
      </c>
      <c r="B32" s="44">
        <v>10052</v>
      </c>
      <c r="C32" s="44">
        <v>284</v>
      </c>
      <c r="D32" s="44">
        <v>14156</v>
      </c>
      <c r="E32" s="45">
        <v>12252308</v>
      </c>
      <c r="F32" s="45">
        <v>7158900</v>
      </c>
      <c r="G32" s="46">
        <v>60770.1</v>
      </c>
      <c r="H32" s="45">
        <v>7734</v>
      </c>
      <c r="I32" s="45">
        <v>567</v>
      </c>
      <c r="J32" s="45">
        <v>10446</v>
      </c>
      <c r="K32" s="45">
        <v>8010722</v>
      </c>
      <c r="L32" s="45">
        <v>962627.58000000007</v>
      </c>
      <c r="M32" s="46">
        <v>13740.845981</v>
      </c>
      <c r="O32" s="319"/>
      <c r="P32" s="342"/>
    </row>
    <row r="33" spans="1:16">
      <c r="A33" s="40">
        <v>41141</v>
      </c>
      <c r="B33" s="44">
        <v>10144</v>
      </c>
      <c r="C33" s="44">
        <v>284</v>
      </c>
      <c r="D33" s="44">
        <v>14391</v>
      </c>
      <c r="E33" s="45">
        <v>12315664</v>
      </c>
      <c r="F33" s="45">
        <v>7205955.5007054973</v>
      </c>
      <c r="G33" s="46">
        <v>61241.2</v>
      </c>
      <c r="H33" s="45">
        <v>7762</v>
      </c>
      <c r="I33" s="45">
        <v>570</v>
      </c>
      <c r="J33" s="45">
        <v>13410</v>
      </c>
      <c r="K33" s="45">
        <v>8028618</v>
      </c>
      <c r="L33" s="45">
        <v>930279.29</v>
      </c>
      <c r="M33" s="46">
        <v>13870.518100000001</v>
      </c>
      <c r="O33" s="319"/>
      <c r="P33" s="342"/>
    </row>
    <row r="34" spans="1:16">
      <c r="A34" s="40">
        <v>41161</v>
      </c>
      <c r="B34" s="44">
        <v>10219</v>
      </c>
      <c r="C34" s="44">
        <v>283</v>
      </c>
      <c r="D34" s="44">
        <v>14336</v>
      </c>
      <c r="E34" s="45">
        <v>12380607</v>
      </c>
      <c r="F34" s="45">
        <v>7593946</v>
      </c>
      <c r="G34" s="46">
        <v>62155.83</v>
      </c>
      <c r="H34" s="45">
        <v>7801</v>
      </c>
      <c r="I34" s="45">
        <v>568</v>
      </c>
      <c r="J34" s="45">
        <v>13333</v>
      </c>
      <c r="K34" s="45">
        <v>8103124</v>
      </c>
      <c r="L34" s="45">
        <v>1010422.2399999999</v>
      </c>
      <c r="M34" s="46">
        <v>13962.8598</v>
      </c>
      <c r="O34" s="319"/>
      <c r="P34" s="342"/>
    </row>
    <row r="35" spans="1:16">
      <c r="A35" s="40">
        <v>41210</v>
      </c>
      <c r="B35" s="44">
        <v>10310</v>
      </c>
      <c r="C35" s="44">
        <v>283</v>
      </c>
      <c r="D35" s="44">
        <v>14361</v>
      </c>
      <c r="E35" s="45">
        <v>12446153</v>
      </c>
      <c r="F35" s="45">
        <v>7540169.5181577168</v>
      </c>
      <c r="G35" s="46">
        <v>63070.558381881994</v>
      </c>
      <c r="H35" s="45">
        <v>7823</v>
      </c>
      <c r="I35" s="45">
        <v>567</v>
      </c>
      <c r="J35" s="45">
        <v>13455</v>
      </c>
      <c r="K35" s="45">
        <v>8105353</v>
      </c>
      <c r="L35" s="45">
        <v>987699.63899999997</v>
      </c>
      <c r="M35" s="46">
        <v>14170.704900000001</v>
      </c>
      <c r="O35" s="319"/>
      <c r="P35" s="342"/>
    </row>
    <row r="36" spans="1:16">
      <c r="A36" s="40">
        <v>41233</v>
      </c>
      <c r="B36" s="44">
        <v>10397</v>
      </c>
      <c r="C36" s="44">
        <v>283</v>
      </c>
      <c r="D36" s="44">
        <v>14406</v>
      </c>
      <c r="E36" s="45">
        <v>12501225</v>
      </c>
      <c r="F36" s="45">
        <v>7819595.8060803972</v>
      </c>
      <c r="G36" s="46">
        <v>63584.6</v>
      </c>
      <c r="H36" s="45">
        <v>7876</v>
      </c>
      <c r="I36" s="45">
        <v>575</v>
      </c>
      <c r="J36" s="45">
        <v>12996</v>
      </c>
      <c r="K36" s="45">
        <v>8150833</v>
      </c>
      <c r="L36" s="45">
        <v>1028786.3399</v>
      </c>
      <c r="M36" s="46">
        <v>14555.796312</v>
      </c>
      <c r="O36" s="319"/>
      <c r="P36" s="342"/>
    </row>
    <row r="37" spans="1:16">
      <c r="A37" s="40">
        <v>41244</v>
      </c>
      <c r="B37" s="44">
        <v>10465</v>
      </c>
      <c r="C37" s="44">
        <v>282</v>
      </c>
      <c r="D37" s="44">
        <v>14435</v>
      </c>
      <c r="E37" s="45">
        <v>12531230</v>
      </c>
      <c r="F37" s="45">
        <v>7956042.8263345826</v>
      </c>
      <c r="G37" s="46">
        <v>66457.100000000006</v>
      </c>
      <c r="H37" s="45">
        <v>7909</v>
      </c>
      <c r="I37" s="45">
        <v>576</v>
      </c>
      <c r="J37" s="45">
        <v>13023</v>
      </c>
      <c r="K37" s="45">
        <v>8200696</v>
      </c>
      <c r="L37" s="45">
        <v>1084671.3524</v>
      </c>
      <c r="M37" s="46">
        <v>14718.6</v>
      </c>
      <c r="O37" s="319"/>
      <c r="P37" s="342"/>
    </row>
    <row r="38" spans="1:16">
      <c r="A38" s="40">
        <v>41286</v>
      </c>
      <c r="B38" s="44">
        <v>10585</v>
      </c>
      <c r="C38" s="44">
        <v>282</v>
      </c>
      <c r="D38" s="44">
        <v>14596</v>
      </c>
      <c r="E38" s="45">
        <v>12580940</v>
      </c>
      <c r="F38" s="45">
        <v>8015789.9797103861</v>
      </c>
      <c r="G38" s="46">
        <v>67418.3</v>
      </c>
      <c r="H38" s="45">
        <v>7954</v>
      </c>
      <c r="I38" s="45">
        <v>580</v>
      </c>
      <c r="J38" s="45">
        <v>13016</v>
      </c>
      <c r="K38" s="45">
        <v>8245687</v>
      </c>
      <c r="L38" s="45">
        <v>1134906</v>
      </c>
      <c r="M38" s="46">
        <v>14810.5</v>
      </c>
      <c r="O38" s="319"/>
      <c r="P38" s="342"/>
    </row>
    <row r="39" spans="1:16">
      <c r="A39" s="40">
        <v>41317</v>
      </c>
      <c r="B39" s="44">
        <v>10707</v>
      </c>
      <c r="C39" s="44">
        <v>282</v>
      </c>
      <c r="D39" s="44">
        <v>14590</v>
      </c>
      <c r="E39" s="45">
        <v>12627726</v>
      </c>
      <c r="F39" s="45">
        <v>7662269.1799424775</v>
      </c>
      <c r="G39" s="46">
        <v>67877.899999999994</v>
      </c>
      <c r="H39" s="45">
        <v>8016</v>
      </c>
      <c r="I39" s="45">
        <v>580</v>
      </c>
      <c r="J39" s="45">
        <v>12864</v>
      </c>
      <c r="K39" s="45">
        <v>8285609</v>
      </c>
      <c r="L39" s="45">
        <v>1031662.47</v>
      </c>
      <c r="M39" s="46">
        <v>15025</v>
      </c>
      <c r="O39" s="319"/>
      <c r="P39" s="342"/>
    </row>
    <row r="40" spans="1:16">
      <c r="A40" s="40">
        <v>41345</v>
      </c>
      <c r="B40" s="44">
        <v>10844</v>
      </c>
      <c r="C40" s="44">
        <v>282</v>
      </c>
      <c r="D40" s="44">
        <v>14641</v>
      </c>
      <c r="E40" s="45">
        <v>12684512</v>
      </c>
      <c r="F40" s="45">
        <v>7679026.7810914898</v>
      </c>
      <c r="G40" s="46">
        <v>68647.584021983697</v>
      </c>
      <c r="H40" s="45">
        <v>8062</v>
      </c>
      <c r="I40" s="45">
        <v>577</v>
      </c>
      <c r="J40" s="45">
        <v>12601</v>
      </c>
      <c r="K40" s="45">
        <v>8327482</v>
      </c>
      <c r="L40" s="45">
        <v>985037.75</v>
      </c>
      <c r="M40" s="46">
        <v>15179.2</v>
      </c>
      <c r="O40" s="319"/>
      <c r="P40" s="342"/>
    </row>
    <row r="41" spans="1:16">
      <c r="A41" s="40">
        <v>41365</v>
      </c>
      <c r="B41" s="44">
        <v>10940</v>
      </c>
      <c r="C41" s="44">
        <v>282</v>
      </c>
      <c r="D41" s="44">
        <v>14670</v>
      </c>
      <c r="E41" s="45">
        <v>12723741</v>
      </c>
      <c r="F41" s="45">
        <v>7834055.4620975778</v>
      </c>
      <c r="G41" s="46">
        <v>69262</v>
      </c>
      <c r="H41" s="45">
        <v>8105</v>
      </c>
      <c r="I41" s="45">
        <v>575</v>
      </c>
      <c r="J41" s="45">
        <v>12455</v>
      </c>
      <c r="K41" s="45">
        <v>8355332</v>
      </c>
      <c r="L41" s="45">
        <v>1044587.04</v>
      </c>
      <c r="M41" s="46">
        <v>15317.4</v>
      </c>
      <c r="O41" s="319"/>
      <c r="P41" s="342"/>
    </row>
    <row r="42" spans="1:16">
      <c r="A42" s="40">
        <v>41395</v>
      </c>
      <c r="B42" s="44">
        <v>11086</v>
      </c>
      <c r="C42" s="44">
        <v>281</v>
      </c>
      <c r="D42" s="44">
        <v>14636</v>
      </c>
      <c r="E42" s="45">
        <v>12761953</v>
      </c>
      <c r="F42" s="45">
        <v>7941534.2887659185</v>
      </c>
      <c r="G42" s="46">
        <v>70206.57826604</v>
      </c>
      <c r="H42" s="45">
        <v>8154</v>
      </c>
      <c r="I42" s="45">
        <v>576</v>
      </c>
      <c r="J42" s="45">
        <v>11678</v>
      </c>
      <c r="K42" s="45">
        <v>8394087</v>
      </c>
      <c r="L42" s="45">
        <v>1026126.6755120001</v>
      </c>
      <c r="M42" s="46">
        <v>15459</v>
      </c>
      <c r="O42" s="319"/>
      <c r="P42" s="342"/>
    </row>
    <row r="43" spans="1:16">
      <c r="A43" s="40">
        <v>41426</v>
      </c>
      <c r="B43" s="44">
        <v>11203</v>
      </c>
      <c r="C43" s="44">
        <v>282</v>
      </c>
      <c r="D43" s="44">
        <v>14445</v>
      </c>
      <c r="E43" s="45">
        <v>12793427</v>
      </c>
      <c r="F43" s="45">
        <v>7748800.2887659203</v>
      </c>
      <c r="G43" s="46">
        <v>71075.5</v>
      </c>
      <c r="H43" s="45">
        <v>8197</v>
      </c>
      <c r="I43" s="45">
        <v>576</v>
      </c>
      <c r="J43" s="45">
        <v>11557</v>
      </c>
      <c r="K43" s="45">
        <v>8440686</v>
      </c>
      <c r="L43" s="45">
        <v>975535</v>
      </c>
      <c r="M43" s="46">
        <v>15662.8</v>
      </c>
      <c r="O43" s="319"/>
      <c r="P43" s="342"/>
    </row>
    <row r="44" spans="1:16">
      <c r="A44" s="40">
        <v>41456</v>
      </c>
      <c r="B44" s="44">
        <v>11237</v>
      </c>
      <c r="C44" s="44">
        <v>281</v>
      </c>
      <c r="D44" s="44">
        <v>14445</v>
      </c>
      <c r="E44" s="45">
        <v>12837709</v>
      </c>
      <c r="F44" s="45">
        <v>7519800.2887659203</v>
      </c>
      <c r="G44" s="46">
        <v>71754.8</v>
      </c>
      <c r="H44" s="45">
        <v>8235</v>
      </c>
      <c r="I44" s="45">
        <v>574</v>
      </c>
      <c r="J44" s="45">
        <v>11522</v>
      </c>
      <c r="K44" s="45">
        <v>8473396</v>
      </c>
      <c r="L44" s="45">
        <v>910724</v>
      </c>
      <c r="M44" s="46">
        <v>15892.3</v>
      </c>
      <c r="O44" s="319"/>
      <c r="P44" s="342"/>
    </row>
    <row r="45" spans="1:16">
      <c r="A45" s="40">
        <v>41487</v>
      </c>
      <c r="B45" s="44">
        <v>11313</v>
      </c>
      <c r="C45" s="44">
        <v>281</v>
      </c>
      <c r="D45" s="44">
        <v>14386</v>
      </c>
      <c r="E45" s="45">
        <v>12859406</v>
      </c>
      <c r="F45" s="45">
        <v>7383300.2887659203</v>
      </c>
      <c r="G45" s="46">
        <v>72074.5</v>
      </c>
      <c r="H45" s="45">
        <v>8280</v>
      </c>
      <c r="I45" s="45">
        <v>580</v>
      </c>
      <c r="J45" s="45">
        <v>11564</v>
      </c>
      <c r="K45" s="45">
        <v>8517439</v>
      </c>
      <c r="L45" s="45">
        <v>866691</v>
      </c>
      <c r="M45" s="46">
        <v>16018.4</v>
      </c>
      <c r="O45" s="319"/>
      <c r="P45" s="342"/>
    </row>
    <row r="46" spans="1:16">
      <c r="A46" s="40">
        <v>41518</v>
      </c>
      <c r="B46" s="44">
        <v>11418</v>
      </c>
      <c r="C46" s="44">
        <v>280</v>
      </c>
      <c r="D46" s="44">
        <v>14348</v>
      </c>
      <c r="E46" s="45">
        <v>12915040</v>
      </c>
      <c r="F46" s="45">
        <v>7679100</v>
      </c>
      <c r="G46" s="46">
        <v>72880</v>
      </c>
      <c r="H46" s="45">
        <v>8323</v>
      </c>
      <c r="I46" s="45">
        <v>582</v>
      </c>
      <c r="J46" s="45">
        <v>11573</v>
      </c>
      <c r="K46" s="45">
        <v>8560769</v>
      </c>
      <c r="L46" s="45">
        <v>920169.74999999988</v>
      </c>
      <c r="M46" s="46">
        <v>16084.3</v>
      </c>
      <c r="O46" s="319"/>
      <c r="P46" s="342"/>
    </row>
    <row r="47" spans="1:16">
      <c r="A47" s="40">
        <v>41548</v>
      </c>
      <c r="B47" s="44">
        <v>11547</v>
      </c>
      <c r="C47" s="44">
        <v>281</v>
      </c>
      <c r="D47" s="44">
        <v>14354</v>
      </c>
      <c r="E47" s="45">
        <v>12961535</v>
      </c>
      <c r="F47" s="45">
        <v>8192100</v>
      </c>
      <c r="G47" s="46">
        <v>73313.899999999994</v>
      </c>
      <c r="H47" s="45">
        <v>8622.67</v>
      </c>
      <c r="I47" s="45">
        <v>583</v>
      </c>
      <c r="J47" s="45">
        <v>11555</v>
      </c>
      <c r="K47" s="45">
        <v>8607886</v>
      </c>
      <c r="L47" s="45">
        <v>992255.12</v>
      </c>
      <c r="M47" s="46">
        <v>16206.1</v>
      </c>
      <c r="O47" s="319"/>
      <c r="P47" s="342"/>
    </row>
    <row r="48" spans="1:16">
      <c r="A48" s="40">
        <v>41579</v>
      </c>
      <c r="B48" s="44">
        <v>11656</v>
      </c>
      <c r="C48" s="44">
        <v>280</v>
      </c>
      <c r="D48" s="44">
        <v>14409</v>
      </c>
      <c r="E48" s="45">
        <v>13000468</v>
      </c>
      <c r="F48" s="45">
        <v>8203200</v>
      </c>
      <c r="G48" s="46">
        <v>74154.2</v>
      </c>
      <c r="H48" s="45">
        <v>8404</v>
      </c>
      <c r="I48" s="45">
        <v>580</v>
      </c>
      <c r="J48" s="45">
        <v>11531</v>
      </c>
      <c r="K48" s="45">
        <v>8654044</v>
      </c>
      <c r="L48" s="45">
        <v>987953.85000000009</v>
      </c>
      <c r="M48" s="46">
        <v>16286.2</v>
      </c>
      <c r="O48" s="319"/>
      <c r="P48" s="342"/>
    </row>
    <row r="49" spans="1:16">
      <c r="A49" s="40">
        <v>41609</v>
      </c>
      <c r="B49" s="44">
        <v>11762</v>
      </c>
      <c r="C49" s="44">
        <v>280</v>
      </c>
      <c r="D49" s="44">
        <v>14349</v>
      </c>
      <c r="E49" s="45">
        <v>13051280</v>
      </c>
      <c r="F49" s="45">
        <v>8470300</v>
      </c>
      <c r="G49" s="46">
        <v>74444.800000000003</v>
      </c>
      <c r="H49" s="45">
        <v>8446</v>
      </c>
      <c r="I49" s="45">
        <v>580</v>
      </c>
      <c r="J49" s="45">
        <v>11491</v>
      </c>
      <c r="K49" s="45">
        <v>8682706</v>
      </c>
      <c r="L49" s="45">
        <v>1011941.26</v>
      </c>
      <c r="M49" s="46">
        <v>16542.5</v>
      </c>
      <c r="O49" s="319"/>
      <c r="P49" s="342"/>
    </row>
    <row r="50" spans="1:16">
      <c r="A50" s="40">
        <v>41651</v>
      </c>
      <c r="B50" s="44">
        <v>11884</v>
      </c>
      <c r="C50" s="44">
        <v>279</v>
      </c>
      <c r="D50" s="44">
        <v>14410</v>
      </c>
      <c r="E50" s="45">
        <v>13102726</v>
      </c>
      <c r="F50" s="45">
        <v>8271900</v>
      </c>
      <c r="G50" s="46">
        <v>75813</v>
      </c>
      <c r="H50" s="45">
        <v>8483</v>
      </c>
      <c r="I50" s="45">
        <v>581</v>
      </c>
      <c r="J50" s="45">
        <v>11625</v>
      </c>
      <c r="K50" s="45">
        <v>8746889</v>
      </c>
      <c r="L50" s="45">
        <v>965187.38</v>
      </c>
      <c r="M50" s="46">
        <v>16852</v>
      </c>
      <c r="O50" s="319"/>
      <c r="P50" s="342"/>
    </row>
    <row r="51" spans="1:16">
      <c r="A51" s="40">
        <v>41682</v>
      </c>
      <c r="B51" s="44">
        <v>12013</v>
      </c>
      <c r="C51" s="44">
        <v>279</v>
      </c>
      <c r="D51" s="44">
        <v>14428</v>
      </c>
      <c r="E51" s="45">
        <v>13063746</v>
      </c>
      <c r="F51" s="45">
        <v>8463300</v>
      </c>
      <c r="G51" s="46">
        <v>76304</v>
      </c>
      <c r="H51" s="45">
        <v>8566</v>
      </c>
      <c r="I51" s="45">
        <v>580</v>
      </c>
      <c r="J51" s="45">
        <v>11639</v>
      </c>
      <c r="K51" s="45">
        <v>8729972</v>
      </c>
      <c r="L51" s="45">
        <v>978618.24</v>
      </c>
      <c r="M51" s="46">
        <v>16991</v>
      </c>
      <c r="O51" s="319"/>
      <c r="P51" s="342"/>
    </row>
    <row r="52" spans="1:16">
      <c r="A52" s="40">
        <v>41710</v>
      </c>
      <c r="B52" s="44">
        <v>12211</v>
      </c>
      <c r="C52" s="44">
        <v>278</v>
      </c>
      <c r="D52" s="44">
        <v>14444</v>
      </c>
      <c r="E52" s="45">
        <v>13053656</v>
      </c>
      <c r="F52" s="45">
        <v>8939900</v>
      </c>
      <c r="G52" s="46">
        <v>79550</v>
      </c>
      <c r="H52" s="45">
        <v>8630</v>
      </c>
      <c r="I52" s="45">
        <v>578</v>
      </c>
      <c r="J52" s="45">
        <v>11381</v>
      </c>
      <c r="K52" s="45">
        <v>8777049</v>
      </c>
      <c r="L52" s="45">
        <v>1087603</v>
      </c>
      <c r="M52" s="46">
        <v>17731</v>
      </c>
      <c r="O52" s="319"/>
      <c r="P52" s="342"/>
    </row>
    <row r="53" spans="1:16">
      <c r="A53" s="40">
        <v>41730</v>
      </c>
      <c r="B53" s="44">
        <v>12390</v>
      </c>
      <c r="C53" s="44">
        <v>278</v>
      </c>
      <c r="D53" s="44">
        <v>14437</v>
      </c>
      <c r="E53" s="45">
        <v>13073422</v>
      </c>
      <c r="F53" s="45">
        <v>8984700</v>
      </c>
      <c r="G53" s="46">
        <v>80463</v>
      </c>
      <c r="H53" s="45">
        <v>8679</v>
      </c>
      <c r="I53" s="45">
        <v>573</v>
      </c>
      <c r="J53" s="45">
        <v>11290</v>
      </c>
      <c r="K53" s="45">
        <v>8772884</v>
      </c>
      <c r="L53" s="45">
        <v>1121336</v>
      </c>
      <c r="M53" s="46">
        <v>17845</v>
      </c>
      <c r="O53" s="319"/>
      <c r="P53" s="342"/>
    </row>
    <row r="54" spans="1:16">
      <c r="A54" s="40">
        <v>41760</v>
      </c>
      <c r="B54" s="44">
        <v>12530</v>
      </c>
      <c r="C54" s="44">
        <v>277</v>
      </c>
      <c r="D54" s="44">
        <v>14433</v>
      </c>
      <c r="E54" s="45">
        <v>13113175</v>
      </c>
      <c r="F54" s="45">
        <v>9764100</v>
      </c>
      <c r="G54" s="46">
        <v>82003</v>
      </c>
      <c r="H54" s="45">
        <v>8740</v>
      </c>
      <c r="I54" s="45">
        <v>579</v>
      </c>
      <c r="J54" s="45">
        <v>11176</v>
      </c>
      <c r="K54" s="45">
        <v>8813087</v>
      </c>
      <c r="L54" s="45">
        <v>1282958</v>
      </c>
      <c r="M54" s="46">
        <v>18009</v>
      </c>
      <c r="O54" s="319"/>
      <c r="P54" s="342"/>
    </row>
    <row r="55" spans="1:16">
      <c r="A55" s="40">
        <v>41791</v>
      </c>
      <c r="B55" s="44">
        <v>12654</v>
      </c>
      <c r="C55" s="44">
        <v>277</v>
      </c>
      <c r="D55" s="44">
        <v>14295</v>
      </c>
      <c r="E55" s="45">
        <v>13176794</v>
      </c>
      <c r="F55" s="45">
        <v>10284764.708469084</v>
      </c>
      <c r="G55" s="46">
        <v>82658</v>
      </c>
      <c r="H55" s="45">
        <v>8801</v>
      </c>
      <c r="I55" s="45">
        <v>577</v>
      </c>
      <c r="J55" s="45">
        <v>11129</v>
      </c>
      <c r="K55" s="45">
        <v>8886960</v>
      </c>
      <c r="L55" s="45">
        <v>1387486.3499999999</v>
      </c>
      <c r="M55" s="46">
        <v>18284</v>
      </c>
      <c r="O55" s="319"/>
      <c r="P55" s="342"/>
    </row>
    <row r="56" spans="1:16">
      <c r="A56" s="40">
        <v>41821</v>
      </c>
      <c r="B56" s="44">
        <v>12809</v>
      </c>
      <c r="C56" s="44">
        <v>275</v>
      </c>
      <c r="D56" s="44">
        <v>14268</v>
      </c>
      <c r="E56" s="45">
        <v>13235189</v>
      </c>
      <c r="F56" s="45">
        <v>10294472.932157377</v>
      </c>
      <c r="G56" s="46">
        <v>84039</v>
      </c>
      <c r="H56" s="45">
        <v>8844</v>
      </c>
      <c r="I56" s="45">
        <v>578</v>
      </c>
      <c r="J56" s="45">
        <v>11109</v>
      </c>
      <c r="K56" s="45">
        <v>8975744</v>
      </c>
      <c r="L56" s="45">
        <v>1347258.17</v>
      </c>
      <c r="M56" s="46">
        <v>18389</v>
      </c>
      <c r="O56" s="319"/>
      <c r="P56" s="342"/>
    </row>
    <row r="57" spans="1:16">
      <c r="A57" s="40">
        <v>41852</v>
      </c>
      <c r="B57" s="44">
        <v>12902</v>
      </c>
      <c r="C57" s="44">
        <v>274</v>
      </c>
      <c r="D57" s="44">
        <v>14291</v>
      </c>
      <c r="E57" s="45">
        <v>13299862</v>
      </c>
      <c r="F57" s="45">
        <v>10559587.482503666</v>
      </c>
      <c r="G57" s="46">
        <v>84497</v>
      </c>
      <c r="H57" s="45">
        <v>8887</v>
      </c>
      <c r="I57" s="45">
        <v>578</v>
      </c>
      <c r="J57" s="45">
        <v>11072</v>
      </c>
      <c r="K57" s="45">
        <v>9037214</v>
      </c>
      <c r="L57" s="45">
        <v>1381166.56</v>
      </c>
      <c r="M57" s="46">
        <v>18555</v>
      </c>
      <c r="O57" s="319"/>
      <c r="P57" s="342"/>
    </row>
    <row r="58" spans="1:16">
      <c r="A58" s="40">
        <v>41883</v>
      </c>
      <c r="B58" s="44">
        <v>13056</v>
      </c>
      <c r="C58" s="44">
        <v>273</v>
      </c>
      <c r="D58" s="44">
        <v>14319</v>
      </c>
      <c r="E58" s="45">
        <v>13384017</v>
      </c>
      <c r="F58" s="45">
        <v>10718010</v>
      </c>
      <c r="G58" s="46">
        <v>86185</v>
      </c>
      <c r="H58" s="45">
        <v>8955</v>
      </c>
      <c r="I58" s="45">
        <v>576</v>
      </c>
      <c r="J58" s="45">
        <v>11084</v>
      </c>
      <c r="K58" s="45">
        <v>9123553</v>
      </c>
      <c r="L58" s="45">
        <v>1391952.8300000003</v>
      </c>
      <c r="M58" s="46">
        <v>18870</v>
      </c>
      <c r="O58" s="319"/>
      <c r="P58" s="342"/>
    </row>
    <row r="59" spans="1:16">
      <c r="A59" s="40">
        <v>41913</v>
      </c>
      <c r="B59" s="44">
        <v>13169</v>
      </c>
      <c r="C59" s="44">
        <v>273</v>
      </c>
      <c r="D59" s="44">
        <v>14380</v>
      </c>
      <c r="E59" s="45">
        <v>13458562</v>
      </c>
      <c r="F59" s="45">
        <v>11019562.38872</v>
      </c>
      <c r="G59" s="46">
        <v>87024</v>
      </c>
      <c r="H59" s="45">
        <v>8999</v>
      </c>
      <c r="I59" s="45">
        <v>575</v>
      </c>
      <c r="J59" s="45">
        <v>11101</v>
      </c>
      <c r="K59" s="45">
        <v>9200359</v>
      </c>
      <c r="L59" s="45">
        <v>1428365.1099999999</v>
      </c>
      <c r="M59" s="46">
        <v>18950</v>
      </c>
      <c r="O59" s="319"/>
      <c r="P59" s="342"/>
    </row>
    <row r="60" spans="1:16">
      <c r="A60" s="40">
        <v>41944</v>
      </c>
      <c r="B60" s="44">
        <v>13310</v>
      </c>
      <c r="C60" s="44">
        <v>273</v>
      </c>
      <c r="D60" s="44">
        <v>15676</v>
      </c>
      <c r="E60" s="45">
        <v>13544086</v>
      </c>
      <c r="F60" s="45">
        <v>11292279</v>
      </c>
      <c r="G60" s="46">
        <v>87859</v>
      </c>
      <c r="H60" s="45">
        <v>9066</v>
      </c>
      <c r="I60" s="45">
        <v>574</v>
      </c>
      <c r="J60" s="45">
        <v>11398</v>
      </c>
      <c r="K60" s="45">
        <v>9261406</v>
      </c>
      <c r="L60" s="45">
        <v>1443827.79</v>
      </c>
      <c r="M60" s="46">
        <v>19592</v>
      </c>
      <c r="O60" s="319"/>
      <c r="P60" s="342"/>
    </row>
    <row r="61" spans="1:16">
      <c r="A61" s="40">
        <v>41974</v>
      </c>
      <c r="B61" s="44">
        <v>13470</v>
      </c>
      <c r="C61" s="44">
        <v>272</v>
      </c>
      <c r="D61" s="44">
        <v>15864</v>
      </c>
      <c r="E61" s="45">
        <v>13630661</v>
      </c>
      <c r="F61" s="45">
        <v>11220526</v>
      </c>
      <c r="G61" s="46">
        <v>89073</v>
      </c>
      <c r="H61" s="45">
        <v>9204</v>
      </c>
      <c r="I61" s="45">
        <v>575</v>
      </c>
      <c r="J61" s="45">
        <v>11428</v>
      </c>
      <c r="K61" s="45">
        <v>9397765</v>
      </c>
      <c r="L61" s="45">
        <v>1422437.83</v>
      </c>
      <c r="M61" s="46">
        <v>19796</v>
      </c>
      <c r="O61" s="319"/>
      <c r="P61" s="342"/>
    </row>
    <row r="62" spans="1:16">
      <c r="A62" s="40">
        <v>42005</v>
      </c>
      <c r="B62" s="44">
        <v>13618</v>
      </c>
      <c r="C62" s="44">
        <v>273</v>
      </c>
      <c r="D62" s="44">
        <v>15936</v>
      </c>
      <c r="E62" s="45" t="s">
        <v>441</v>
      </c>
      <c r="F62" s="45">
        <v>11701062</v>
      </c>
      <c r="G62" s="46">
        <v>90331.1</v>
      </c>
      <c r="H62" s="45">
        <v>9274</v>
      </c>
      <c r="I62" s="45">
        <v>571</v>
      </c>
      <c r="J62" s="45">
        <v>11422</v>
      </c>
      <c r="K62" s="45">
        <v>9433059</v>
      </c>
      <c r="L62" s="45">
        <v>1456274.6608284998</v>
      </c>
      <c r="M62" s="46">
        <v>20107.29</v>
      </c>
      <c r="O62" s="319"/>
      <c r="P62" s="342"/>
    </row>
    <row r="63" spans="1:16">
      <c r="A63" s="40">
        <v>42036</v>
      </c>
      <c r="B63" s="44">
        <v>13740</v>
      </c>
      <c r="C63" s="44">
        <v>273</v>
      </c>
      <c r="D63" s="44">
        <v>15936</v>
      </c>
      <c r="E63" s="45" t="s">
        <v>442</v>
      </c>
      <c r="F63" s="45">
        <v>11921789</v>
      </c>
      <c r="G63" s="46">
        <v>90986.6</v>
      </c>
      <c r="H63" s="45">
        <v>9342</v>
      </c>
      <c r="I63" s="45">
        <v>571</v>
      </c>
      <c r="J63" s="45">
        <v>11418</v>
      </c>
      <c r="K63" s="45">
        <v>9520864</v>
      </c>
      <c r="L63" s="45">
        <v>1434672.0982410002</v>
      </c>
      <c r="M63" s="46">
        <v>20463</v>
      </c>
      <c r="O63" s="319"/>
      <c r="P63" s="342"/>
    </row>
    <row r="64" spans="1:16">
      <c r="A64" s="40">
        <v>42064</v>
      </c>
      <c r="B64" s="44">
        <v>13992</v>
      </c>
      <c r="C64" s="44">
        <v>273</v>
      </c>
      <c r="D64" s="44">
        <v>15960</v>
      </c>
      <c r="E64" s="45">
        <v>13705179</v>
      </c>
      <c r="F64" s="45">
        <v>11748315</v>
      </c>
      <c r="G64" s="46">
        <v>92735.7</v>
      </c>
      <c r="H64" s="45">
        <v>9399</v>
      </c>
      <c r="I64" s="45">
        <v>574</v>
      </c>
      <c r="J64" s="45">
        <v>11877</v>
      </c>
      <c r="K64" s="45">
        <v>9610002</v>
      </c>
      <c r="L64" s="45">
        <v>1394263.7980134999</v>
      </c>
      <c r="M64" s="46">
        <v>20601.23</v>
      </c>
      <c r="O64" s="319"/>
      <c r="P64" s="342"/>
    </row>
    <row r="65" spans="1:16">
      <c r="A65" s="40">
        <v>42108</v>
      </c>
      <c r="B65" s="44">
        <v>14200</v>
      </c>
      <c r="C65" s="44">
        <v>273</v>
      </c>
      <c r="D65" s="44">
        <v>16849</v>
      </c>
      <c r="E65" s="45" t="s">
        <v>443</v>
      </c>
      <c r="F65" s="45">
        <v>11519700</v>
      </c>
      <c r="G65" s="46">
        <v>93777.7</v>
      </c>
      <c r="H65" s="45">
        <v>9452</v>
      </c>
      <c r="I65" s="45">
        <v>574</v>
      </c>
      <c r="J65" s="45">
        <v>11944</v>
      </c>
      <c r="K65" s="45">
        <v>9683018</v>
      </c>
      <c r="L65" s="45">
        <v>1394833.3399999999</v>
      </c>
      <c r="M65" s="46">
        <v>20878.22</v>
      </c>
      <c r="O65" s="319"/>
      <c r="P65" s="342"/>
    </row>
    <row r="66" spans="1:16">
      <c r="A66" s="40">
        <v>42138</v>
      </c>
      <c r="B66" s="44">
        <v>14319</v>
      </c>
      <c r="C66" s="44">
        <v>273</v>
      </c>
      <c r="D66" s="44">
        <v>16900</v>
      </c>
      <c r="E66" s="45" t="s">
        <v>444</v>
      </c>
      <c r="F66" s="45">
        <v>11812484.131142436</v>
      </c>
      <c r="G66" s="46">
        <v>95375.794632982201</v>
      </c>
      <c r="H66" s="45">
        <v>9503</v>
      </c>
      <c r="I66" s="45">
        <v>574</v>
      </c>
      <c r="J66" s="45">
        <v>12050</v>
      </c>
      <c r="K66" s="45">
        <v>9760629</v>
      </c>
      <c r="L66" s="45">
        <v>1461124.47</v>
      </c>
      <c r="M66" s="46">
        <v>20935.48</v>
      </c>
      <c r="O66" s="319"/>
      <c r="P66" s="342"/>
    </row>
    <row r="67" spans="1:16">
      <c r="A67" s="40">
        <v>42169</v>
      </c>
      <c r="B67" s="44">
        <v>14449</v>
      </c>
      <c r="C67" s="44">
        <v>271</v>
      </c>
      <c r="D67" s="44">
        <v>17137</v>
      </c>
      <c r="E67" s="45" t="s">
        <v>445</v>
      </c>
      <c r="F67" s="45">
        <v>11704161.980470125</v>
      </c>
      <c r="G67" s="46">
        <v>96307.6</v>
      </c>
      <c r="H67" s="45">
        <v>9549</v>
      </c>
      <c r="I67" s="45">
        <v>573</v>
      </c>
      <c r="J67" s="45">
        <v>12183</v>
      </c>
      <c r="K67" s="45">
        <v>9837857</v>
      </c>
      <c r="L67" s="45">
        <v>1421672.8499999999</v>
      </c>
      <c r="M67" s="46">
        <v>21117.82</v>
      </c>
      <c r="O67" s="319"/>
      <c r="P67" s="342"/>
    </row>
    <row r="68" spans="1:16">
      <c r="A68" s="40">
        <v>42199</v>
      </c>
      <c r="B68" s="44">
        <v>14571</v>
      </c>
      <c r="C68" s="44">
        <v>270</v>
      </c>
      <c r="D68" s="44">
        <v>17265</v>
      </c>
      <c r="E68" s="45" t="s">
        <v>446</v>
      </c>
      <c r="F68" s="45">
        <v>11982063.619729452</v>
      </c>
      <c r="G68" s="46">
        <v>97487.8</v>
      </c>
      <c r="H68" s="45">
        <v>9608</v>
      </c>
      <c r="I68" s="45">
        <v>574</v>
      </c>
      <c r="J68" s="45">
        <v>12278</v>
      </c>
      <c r="K68" s="45">
        <v>9925722</v>
      </c>
      <c r="L68" s="45">
        <v>1444187.46</v>
      </c>
      <c r="M68" s="46">
        <v>21272.54</v>
      </c>
      <c r="O68" s="319"/>
      <c r="P68" s="342"/>
    </row>
    <row r="69" spans="1:16">
      <c r="A69" s="40">
        <v>42230</v>
      </c>
      <c r="B69" s="44">
        <v>14687</v>
      </c>
      <c r="C69" s="44">
        <v>269</v>
      </c>
      <c r="D69" s="44">
        <v>17640</v>
      </c>
      <c r="E69" s="45" t="s">
        <v>447</v>
      </c>
      <c r="F69" s="45">
        <v>11522198.575384023</v>
      </c>
      <c r="G69" s="46">
        <v>98653.9</v>
      </c>
      <c r="H69" s="45">
        <v>9663</v>
      </c>
      <c r="I69" s="45">
        <v>576</v>
      </c>
      <c r="J69" s="45">
        <v>12456</v>
      </c>
      <c r="K69" s="45">
        <v>10016812</v>
      </c>
      <c r="L69" s="45">
        <v>1332853.9200000002</v>
      </c>
      <c r="M69" s="46">
        <v>21433.29</v>
      </c>
      <c r="O69" s="319"/>
      <c r="P69" s="342"/>
    </row>
    <row r="70" spans="1:16">
      <c r="A70" s="40">
        <v>42261</v>
      </c>
      <c r="B70" s="44">
        <v>14809</v>
      </c>
      <c r="C70" s="44">
        <v>270</v>
      </c>
      <c r="D70" s="44">
        <v>17711</v>
      </c>
      <c r="E70" s="45" t="s">
        <v>448</v>
      </c>
      <c r="F70" s="45">
        <v>11506522</v>
      </c>
      <c r="G70" s="46">
        <v>99586.97</v>
      </c>
      <c r="H70" s="45">
        <v>9714</v>
      </c>
      <c r="I70" s="45">
        <v>578</v>
      </c>
      <c r="J70" s="45">
        <v>12561</v>
      </c>
      <c r="K70" s="45">
        <v>10115792</v>
      </c>
      <c r="L70" s="45">
        <v>1319167</v>
      </c>
      <c r="M70" s="46">
        <v>21726.86</v>
      </c>
      <c r="O70" s="319"/>
      <c r="P70" s="342"/>
    </row>
    <row r="71" spans="1:16">
      <c r="A71" s="40">
        <v>42291</v>
      </c>
      <c r="B71" s="44">
        <v>14913</v>
      </c>
      <c r="C71" s="44">
        <v>269</v>
      </c>
      <c r="D71" s="44">
        <v>18460</v>
      </c>
      <c r="E71" s="45">
        <v>14175622</v>
      </c>
      <c r="F71" s="45">
        <v>11684461</v>
      </c>
      <c r="G71" s="46">
        <v>110172.01</v>
      </c>
      <c r="H71" s="45">
        <v>9742</v>
      </c>
      <c r="I71" s="45">
        <v>578</v>
      </c>
      <c r="J71" s="45">
        <v>16116</v>
      </c>
      <c r="K71" s="45">
        <v>10216556</v>
      </c>
      <c r="L71" s="45">
        <v>1369154.9999999998</v>
      </c>
      <c r="M71" s="46">
        <v>21929.489999999998</v>
      </c>
      <c r="O71" s="319"/>
      <c r="P71" s="342"/>
    </row>
    <row r="72" spans="1:16">
      <c r="A72" s="40">
        <v>42322</v>
      </c>
      <c r="B72" s="44">
        <v>15003</v>
      </c>
      <c r="C72" s="44">
        <v>271</v>
      </c>
      <c r="D72" s="44">
        <v>19166</v>
      </c>
      <c r="E72" s="45">
        <v>14207123</v>
      </c>
      <c r="F72" s="45">
        <v>11750473</v>
      </c>
      <c r="G72" s="46">
        <v>102321.18</v>
      </c>
      <c r="H72" s="45">
        <v>9772</v>
      </c>
      <c r="I72" s="45">
        <v>577</v>
      </c>
      <c r="J72" s="45">
        <v>16156</v>
      </c>
      <c r="K72" s="45">
        <v>10294506</v>
      </c>
      <c r="L72" s="45">
        <v>1374782.2</v>
      </c>
      <c r="M72" s="46">
        <v>21998.9</v>
      </c>
      <c r="O72" s="319"/>
      <c r="P72" s="342"/>
    </row>
    <row r="73" spans="1:16">
      <c r="A73" s="40">
        <v>42352</v>
      </c>
      <c r="B73" s="44">
        <v>15115</v>
      </c>
      <c r="C73" s="44">
        <v>272</v>
      </c>
      <c r="D73" s="44">
        <v>25793</v>
      </c>
      <c r="E73" s="45">
        <v>14294461</v>
      </c>
      <c r="F73" s="45">
        <v>11929978</v>
      </c>
      <c r="G73" s="46">
        <v>103689.60000000001</v>
      </c>
      <c r="H73" s="45">
        <v>9813</v>
      </c>
      <c r="I73" s="45">
        <v>578</v>
      </c>
      <c r="J73" s="45">
        <v>16359</v>
      </c>
      <c r="K73" s="45">
        <v>10419426</v>
      </c>
      <c r="L73" s="45" t="s">
        <v>449</v>
      </c>
      <c r="M73" s="46">
        <v>22281.5</v>
      </c>
      <c r="O73" s="319"/>
      <c r="P73" s="342"/>
    </row>
    <row r="74" spans="1:16" ht="24" customHeight="1">
      <c r="A74" s="992" t="s">
        <v>371</v>
      </c>
      <c r="B74" s="992"/>
      <c r="C74" s="992"/>
      <c r="D74" s="992"/>
      <c r="E74" s="992"/>
      <c r="F74" s="992"/>
      <c r="G74" s="992"/>
      <c r="H74" s="992"/>
      <c r="I74" s="992"/>
      <c r="J74" s="992"/>
      <c r="K74" s="992"/>
      <c r="L74" s="992"/>
      <c r="M74" s="992"/>
      <c r="P74" s="342"/>
    </row>
    <row r="75" spans="1:16">
      <c r="A75" s="991" t="s">
        <v>456</v>
      </c>
      <c r="B75" s="991"/>
      <c r="C75" s="991"/>
      <c r="D75" s="991"/>
      <c r="E75" s="991"/>
      <c r="F75" s="991"/>
      <c r="G75" s="991"/>
      <c r="H75" s="991"/>
      <c r="I75" s="991"/>
      <c r="J75" s="991"/>
      <c r="K75" s="991"/>
      <c r="L75" s="991"/>
      <c r="M75" s="991"/>
      <c r="P75" s="342"/>
    </row>
    <row r="76" spans="1:16" ht="13.5" customHeight="1">
      <c r="A76" s="479" t="s">
        <v>184</v>
      </c>
    </row>
  </sheetData>
  <mergeCells count="3">
    <mergeCell ref="A1:M1"/>
    <mergeCell ref="A75:M75"/>
    <mergeCell ref="A74:M74"/>
  </mergeCells>
  <pageMargins left="0.7" right="0.7" top="0.75" bottom="0.5" header="0.3" footer="0.3"/>
  <pageSetup scale="90" orientation="landscape" r:id="rId1"/>
</worksheet>
</file>

<file path=xl/worksheets/sheet5.xml><?xml version="1.0" encoding="utf-8"?>
<worksheet xmlns="http://schemas.openxmlformats.org/spreadsheetml/2006/main" xmlns:r="http://schemas.openxmlformats.org/officeDocument/2006/relationships">
  <sheetPr>
    <tabColor theme="6"/>
  </sheetPr>
  <dimension ref="A1:F57"/>
  <sheetViews>
    <sheetView workbookViewId="0">
      <selection activeCell="H14" sqref="H14"/>
    </sheetView>
  </sheetViews>
  <sheetFormatPr defaultRowHeight="12.75"/>
  <cols>
    <col min="1" max="1" width="15.83203125" customWidth="1"/>
    <col min="2" max="2" width="19.1640625" customWidth="1"/>
    <col min="3" max="3" width="19.6640625" customWidth="1"/>
  </cols>
  <sheetData>
    <row r="1" spans="1:3" ht="15.75">
      <c r="A1" s="421" t="s">
        <v>544</v>
      </c>
      <c r="B1" s="421"/>
      <c r="C1" s="421"/>
    </row>
    <row r="2" spans="1:3">
      <c r="A2" s="788" t="s">
        <v>66</v>
      </c>
      <c r="B2" s="789" t="s">
        <v>68</v>
      </c>
      <c r="C2" s="789" t="s">
        <v>67</v>
      </c>
    </row>
    <row r="3" spans="1:3">
      <c r="A3" s="788"/>
      <c r="B3" s="789"/>
      <c r="C3" s="789"/>
    </row>
    <row r="4" spans="1:3">
      <c r="A4" s="788"/>
      <c r="B4" s="438" t="s">
        <v>338</v>
      </c>
      <c r="C4" s="438" t="s">
        <v>338</v>
      </c>
    </row>
    <row r="5" spans="1:3">
      <c r="A5" s="439">
        <v>1</v>
      </c>
      <c r="B5" s="439">
        <v>2</v>
      </c>
      <c r="C5" s="439">
        <v>3</v>
      </c>
    </row>
    <row r="6" spans="1:3">
      <c r="A6" s="466">
        <v>40950</v>
      </c>
      <c r="B6" s="371">
        <v>0</v>
      </c>
      <c r="C6" s="36">
        <v>0</v>
      </c>
    </row>
    <row r="7" spans="1:3">
      <c r="A7" s="466">
        <v>40980</v>
      </c>
      <c r="B7" s="371">
        <v>13619.592756910002</v>
      </c>
      <c r="C7" s="36">
        <v>8755.8291570800011</v>
      </c>
    </row>
    <row r="8" spans="1:3">
      <c r="A8" s="599">
        <v>41011</v>
      </c>
      <c r="B8" s="371">
        <v>0</v>
      </c>
      <c r="C8" s="36">
        <v>0</v>
      </c>
    </row>
    <row r="9" spans="1:3">
      <c r="A9" s="599">
        <v>41041</v>
      </c>
      <c r="B9" s="371">
        <v>176.4</v>
      </c>
      <c r="C9" s="36">
        <v>173.58395039999999</v>
      </c>
    </row>
    <row r="10" spans="1:3">
      <c r="A10" s="599">
        <v>41072</v>
      </c>
      <c r="B10" s="371">
        <v>97.42875269999999</v>
      </c>
      <c r="C10" s="36">
        <v>80.063492499999995</v>
      </c>
    </row>
    <row r="11" spans="1:3">
      <c r="A11" s="599">
        <v>41102</v>
      </c>
      <c r="B11" s="371">
        <v>0</v>
      </c>
      <c r="C11" s="36">
        <v>2.33185785</v>
      </c>
    </row>
    <row r="12" spans="1:3">
      <c r="A12" s="599">
        <v>41133</v>
      </c>
      <c r="B12" s="371">
        <v>2.7824849999999999</v>
      </c>
      <c r="C12" s="36">
        <v>0</v>
      </c>
    </row>
    <row r="13" spans="1:3">
      <c r="A13" s="599">
        <v>41164</v>
      </c>
      <c r="B13" s="371">
        <v>1.1391224</v>
      </c>
      <c r="C13" s="36">
        <v>0</v>
      </c>
    </row>
    <row r="14" spans="1:3">
      <c r="A14" s="599">
        <v>41194</v>
      </c>
      <c r="B14" s="371">
        <v>554.00384299999996</v>
      </c>
      <c r="C14" s="36">
        <v>30.621696</v>
      </c>
    </row>
    <row r="15" spans="1:3">
      <c r="A15" s="599">
        <v>41225</v>
      </c>
      <c r="B15" s="371">
        <v>1132.2660606449999</v>
      </c>
      <c r="C15" s="36">
        <v>825.76169614499997</v>
      </c>
    </row>
    <row r="16" spans="1:3">
      <c r="A16" s="466">
        <v>41255</v>
      </c>
      <c r="B16" s="371">
        <v>8193.0821665000003</v>
      </c>
      <c r="C16" s="36">
        <v>2316.3304202850004</v>
      </c>
    </row>
    <row r="17" spans="1:3">
      <c r="A17" s="466">
        <v>41286</v>
      </c>
      <c r="B17" s="371">
        <v>0</v>
      </c>
      <c r="C17" s="36">
        <v>0</v>
      </c>
    </row>
    <row r="18" spans="1:3">
      <c r="A18" s="466">
        <v>41317</v>
      </c>
      <c r="B18" s="371">
        <v>14841.247630880041</v>
      </c>
      <c r="C18" s="36">
        <v>7297.4273150199997</v>
      </c>
    </row>
    <row r="19" spans="1:3">
      <c r="A19" s="466">
        <v>41345</v>
      </c>
      <c r="B19" s="371">
        <v>2932.4280386850023</v>
      </c>
      <c r="C19" s="36">
        <v>1164.574150095</v>
      </c>
    </row>
    <row r="20" spans="1:3">
      <c r="A20" s="599">
        <v>41365</v>
      </c>
      <c r="B20" s="371">
        <v>34.636107000000003</v>
      </c>
      <c r="C20" s="36">
        <v>0</v>
      </c>
    </row>
    <row r="21" spans="1:3">
      <c r="A21" s="599">
        <v>41395</v>
      </c>
      <c r="B21" s="371">
        <v>3885.4165522750004</v>
      </c>
      <c r="C21" s="36">
        <v>2361.7144830850002</v>
      </c>
    </row>
    <row r="22" spans="1:3">
      <c r="A22" s="599">
        <v>41426</v>
      </c>
      <c r="B22" s="371">
        <v>731.84682500999986</v>
      </c>
      <c r="C22" s="36">
        <v>321.41705136499996</v>
      </c>
    </row>
    <row r="23" spans="1:3">
      <c r="A23" s="599">
        <v>41456</v>
      </c>
      <c r="B23" s="371">
        <v>793.86535597999978</v>
      </c>
      <c r="C23" s="36">
        <v>259.10736916000002</v>
      </c>
    </row>
    <row r="24" spans="1:3">
      <c r="A24" s="599">
        <v>41487</v>
      </c>
      <c r="B24" s="371">
        <v>35.073360000000001</v>
      </c>
      <c r="C24" s="36">
        <v>74.755538099999995</v>
      </c>
    </row>
    <row r="25" spans="1:3">
      <c r="A25" s="599">
        <v>41518</v>
      </c>
      <c r="B25" s="371">
        <v>292.48447282000001</v>
      </c>
      <c r="C25" s="36">
        <v>26.528176049999999</v>
      </c>
    </row>
    <row r="26" spans="1:3">
      <c r="A26" s="599">
        <v>41548</v>
      </c>
      <c r="B26" s="371">
        <v>53.087779329999989</v>
      </c>
      <c r="C26" s="36">
        <v>0</v>
      </c>
    </row>
    <row r="27" spans="1:3">
      <c r="A27" s="599">
        <v>41579</v>
      </c>
      <c r="B27" s="371">
        <v>571.1</v>
      </c>
      <c r="C27" s="36">
        <v>97.243168595</v>
      </c>
    </row>
    <row r="28" spans="1:3">
      <c r="A28" s="466">
        <v>41609</v>
      </c>
      <c r="B28" s="371">
        <v>0.63561000000000001</v>
      </c>
      <c r="C28" s="36">
        <v>0</v>
      </c>
    </row>
    <row r="29" spans="1:3">
      <c r="A29" s="466">
        <v>41651</v>
      </c>
      <c r="B29" s="371">
        <v>3.6060491249999997</v>
      </c>
      <c r="C29" s="36">
        <v>48.941303364999996</v>
      </c>
    </row>
    <row r="30" spans="1:3">
      <c r="A30" s="466">
        <v>41682</v>
      </c>
      <c r="B30" s="371">
        <v>1.1203759999999998</v>
      </c>
      <c r="C30" s="36">
        <v>0</v>
      </c>
    </row>
    <row r="31" spans="1:3">
      <c r="A31" s="466">
        <v>41710</v>
      </c>
      <c r="B31" s="371">
        <v>612.40614545000005</v>
      </c>
      <c r="C31" s="36">
        <v>300.30406278000004</v>
      </c>
    </row>
    <row r="32" spans="1:3">
      <c r="A32" s="599">
        <v>41741</v>
      </c>
      <c r="B32" s="371">
        <v>0</v>
      </c>
      <c r="C32" s="36">
        <v>0</v>
      </c>
    </row>
    <row r="33" spans="1:3">
      <c r="A33" s="599">
        <v>41771</v>
      </c>
      <c r="B33" s="371">
        <v>0</v>
      </c>
      <c r="C33" s="36">
        <v>8.9336452499999996</v>
      </c>
    </row>
    <row r="34" spans="1:3">
      <c r="A34" s="599">
        <v>41802</v>
      </c>
      <c r="B34" s="371">
        <v>346.77415091000006</v>
      </c>
      <c r="C34" s="36">
        <v>146.55666406</v>
      </c>
    </row>
    <row r="35" spans="1:3">
      <c r="A35" s="599">
        <v>41832</v>
      </c>
      <c r="B35" s="371">
        <v>0.69782999999999995</v>
      </c>
      <c r="C35" s="36">
        <v>0</v>
      </c>
    </row>
    <row r="36" spans="1:3">
      <c r="A36" s="599">
        <v>41863</v>
      </c>
      <c r="B36" s="371">
        <v>2162.6690020000001</v>
      </c>
      <c r="C36" s="36">
        <v>1172.106866675</v>
      </c>
    </row>
    <row r="37" spans="1:3">
      <c r="A37" s="599">
        <v>41894</v>
      </c>
      <c r="B37" s="371">
        <v>13.709253185</v>
      </c>
      <c r="C37" s="36">
        <v>0.28062967999999999</v>
      </c>
    </row>
    <row r="38" spans="1:3">
      <c r="A38" s="599">
        <v>41924</v>
      </c>
      <c r="B38" s="371">
        <v>0</v>
      </c>
      <c r="C38" s="36">
        <v>0</v>
      </c>
    </row>
    <row r="39" spans="1:3">
      <c r="A39" s="599">
        <v>41955</v>
      </c>
      <c r="B39" s="371">
        <v>9.4975965999999996</v>
      </c>
      <c r="C39" s="36">
        <v>0</v>
      </c>
    </row>
    <row r="40" spans="1:3">
      <c r="A40" s="466">
        <v>41985</v>
      </c>
      <c r="B40" s="371">
        <v>1730.5943055469993</v>
      </c>
      <c r="C40" s="36">
        <v>773.203916069</v>
      </c>
    </row>
    <row r="41" spans="1:3">
      <c r="A41" s="599">
        <v>42016</v>
      </c>
      <c r="B41" s="371">
        <v>8378.6299999999992</v>
      </c>
      <c r="C41" s="36">
        <v>14188.0850847</v>
      </c>
    </row>
    <row r="42" spans="1:3">
      <c r="A42" s="466">
        <v>42047</v>
      </c>
      <c r="B42" s="371">
        <v>18.415741899999986</v>
      </c>
      <c r="C42" s="36">
        <v>8.7091919849999986</v>
      </c>
    </row>
    <row r="43" spans="1:3">
      <c r="A43" s="599">
        <v>42075</v>
      </c>
      <c r="B43" s="371">
        <v>8.6900000000000013</v>
      </c>
      <c r="C43" s="36">
        <v>0</v>
      </c>
    </row>
    <row r="44" spans="1:3">
      <c r="A44" s="466">
        <v>42106</v>
      </c>
      <c r="B44" s="371">
        <v>740.05</v>
      </c>
      <c r="C44" s="36">
        <v>870.03786720599999</v>
      </c>
    </row>
    <row r="45" spans="1:3">
      <c r="A45" s="599">
        <v>42136</v>
      </c>
      <c r="B45" s="371">
        <v>0</v>
      </c>
      <c r="C45" s="36">
        <v>0</v>
      </c>
    </row>
    <row r="46" spans="1:3">
      <c r="A46" s="466">
        <v>42167</v>
      </c>
      <c r="B46" s="371">
        <v>0</v>
      </c>
      <c r="C46" s="36">
        <v>0</v>
      </c>
    </row>
    <row r="47" spans="1:3">
      <c r="A47" s="599">
        <v>42197</v>
      </c>
      <c r="B47" s="371">
        <v>861.43</v>
      </c>
      <c r="C47" s="36">
        <v>994.56585158500002</v>
      </c>
    </row>
    <row r="48" spans="1:3">
      <c r="A48" s="466">
        <v>42228</v>
      </c>
      <c r="B48" s="371">
        <v>4060.35</v>
      </c>
      <c r="C48" s="36">
        <v>5373.0685048199994</v>
      </c>
    </row>
    <row r="49" spans="1:6">
      <c r="A49" s="599">
        <v>42259</v>
      </c>
      <c r="B49" s="371">
        <v>0.18</v>
      </c>
      <c r="C49" s="36">
        <v>0</v>
      </c>
    </row>
    <row r="50" spans="1:6">
      <c r="A50" s="466">
        <v>42289</v>
      </c>
      <c r="B50" s="371">
        <v>0</v>
      </c>
      <c r="C50" s="36">
        <v>0</v>
      </c>
    </row>
    <row r="51" spans="1:6">
      <c r="A51" s="599">
        <v>42320</v>
      </c>
      <c r="B51" s="371">
        <v>1.04</v>
      </c>
      <c r="C51" s="36">
        <v>0</v>
      </c>
    </row>
    <row r="52" spans="1:6">
      <c r="A52" s="466">
        <v>42350</v>
      </c>
      <c r="B52" s="371">
        <v>46.58</v>
      </c>
      <c r="C52" s="36">
        <v>0</v>
      </c>
    </row>
    <row r="53" spans="1:6" ht="51.75" customHeight="1">
      <c r="A53" s="792" t="s">
        <v>567</v>
      </c>
      <c r="B53" s="792"/>
      <c r="C53" s="792"/>
      <c r="D53" s="792"/>
      <c r="E53" s="792"/>
      <c r="F53" s="792"/>
    </row>
    <row r="54" spans="1:6" ht="12" customHeight="1">
      <c r="A54" s="791" t="s">
        <v>323</v>
      </c>
      <c r="B54" s="791"/>
      <c r="C54" s="427"/>
    </row>
    <row r="55" spans="1:6" ht="3.75" hidden="1" customHeight="1">
      <c r="A55" s="787"/>
      <c r="B55" s="787"/>
      <c r="C55" s="428"/>
    </row>
    <row r="56" spans="1:6" ht="15" hidden="1">
      <c r="A56" s="429"/>
      <c r="B56" s="428"/>
      <c r="C56" s="428"/>
    </row>
    <row r="57" spans="1:6" ht="15">
      <c r="B57" s="428"/>
      <c r="C57" s="428"/>
    </row>
  </sheetData>
  <mergeCells count="6">
    <mergeCell ref="A54:B54"/>
    <mergeCell ref="A55:B55"/>
    <mergeCell ref="A2:A4"/>
    <mergeCell ref="B2:B3"/>
    <mergeCell ref="C2:C3"/>
    <mergeCell ref="A53:F53"/>
  </mergeCells>
  <pageMargins left="0.7" right="0.7" top="0.75" bottom="0.75" header="0.3" footer="0.3"/>
  <pageSetup scale="90" orientation="portrait" r:id="rId1"/>
</worksheet>
</file>

<file path=xl/worksheets/sheet50.xml><?xml version="1.0" encoding="utf-8"?>
<worksheet xmlns="http://schemas.openxmlformats.org/spreadsheetml/2006/main" xmlns:r="http://schemas.openxmlformats.org/officeDocument/2006/relationships">
  <sheetPr>
    <tabColor rgb="FF92D050"/>
  </sheetPr>
  <dimension ref="A1:AM79"/>
  <sheetViews>
    <sheetView workbookViewId="0">
      <pane ySplit="5" topLeftCell="A55" activePane="bottomLeft" state="frozen"/>
      <selection activeCell="L58" sqref="L58"/>
      <selection pane="bottomLeft" activeCell="P61" sqref="P61"/>
    </sheetView>
  </sheetViews>
  <sheetFormatPr defaultRowHeight="12.75"/>
  <cols>
    <col min="1" max="1" width="9.33203125" style="26" customWidth="1"/>
    <col min="2" max="2" width="8.6640625" style="26" customWidth="1"/>
    <col min="3" max="3" width="9.83203125" style="26" customWidth="1"/>
    <col min="4" max="4" width="7" style="26" customWidth="1"/>
    <col min="5" max="5" width="10.1640625" style="26" customWidth="1"/>
    <col min="6" max="6" width="8.33203125" style="26" customWidth="1"/>
    <col min="7" max="7" width="9.83203125" style="26" customWidth="1"/>
    <col min="8" max="8" width="8.6640625" style="26" customWidth="1"/>
    <col min="9" max="9" width="10" style="26" customWidth="1"/>
    <col min="10" max="10" width="8" style="26" customWidth="1"/>
    <col min="11" max="11" width="9.83203125" style="26" customWidth="1"/>
    <col min="12" max="12" width="7.33203125" style="26" bestFit="1" customWidth="1"/>
    <col min="13" max="13" width="10.1640625" style="26" customWidth="1"/>
    <col min="14" max="256" width="9.33203125" style="26"/>
    <col min="257" max="257" width="13.6640625" style="26" customWidth="1"/>
    <col min="258" max="258" width="7.33203125" style="26" bestFit="1" customWidth="1"/>
    <col min="259" max="259" width="13.5" style="26" bestFit="1" customWidth="1"/>
    <col min="260" max="260" width="7.33203125" style="26" bestFit="1" customWidth="1"/>
    <col min="261" max="261" width="13.5" style="26" bestFit="1" customWidth="1"/>
    <col min="262" max="262" width="7.33203125" style="26" bestFit="1" customWidth="1"/>
    <col min="263" max="263" width="13.5" style="26" bestFit="1" customWidth="1"/>
    <col min="264" max="264" width="7.33203125" style="26" bestFit="1" customWidth="1"/>
    <col min="265" max="265" width="13.5" style="26" bestFit="1" customWidth="1"/>
    <col min="266" max="266" width="7.33203125" style="26" bestFit="1" customWidth="1"/>
    <col min="267" max="267" width="13.5" style="26" bestFit="1" customWidth="1"/>
    <col min="268" max="268" width="7.33203125" style="26" bestFit="1" customWidth="1"/>
    <col min="269" max="269" width="14" style="26" bestFit="1" customWidth="1"/>
    <col min="270" max="512" width="9.33203125" style="26"/>
    <col min="513" max="513" width="13.6640625" style="26" customWidth="1"/>
    <col min="514" max="514" width="7.33203125" style="26" bestFit="1" customWidth="1"/>
    <col min="515" max="515" width="13.5" style="26" bestFit="1" customWidth="1"/>
    <col min="516" max="516" width="7.33203125" style="26" bestFit="1" customWidth="1"/>
    <col min="517" max="517" width="13.5" style="26" bestFit="1" customWidth="1"/>
    <col min="518" max="518" width="7.33203125" style="26" bestFit="1" customWidth="1"/>
    <col min="519" max="519" width="13.5" style="26" bestFit="1" customWidth="1"/>
    <col min="520" max="520" width="7.33203125" style="26" bestFit="1" customWidth="1"/>
    <col min="521" max="521" width="13.5" style="26" bestFit="1" customWidth="1"/>
    <col min="522" max="522" width="7.33203125" style="26" bestFit="1" customWidth="1"/>
    <col min="523" max="523" width="13.5" style="26" bestFit="1" customWidth="1"/>
    <col min="524" max="524" width="7.33203125" style="26" bestFit="1" customWidth="1"/>
    <col min="525" max="525" width="14" style="26" bestFit="1" customWidth="1"/>
    <col min="526" max="768" width="9.33203125" style="26"/>
    <col min="769" max="769" width="13.6640625" style="26" customWidth="1"/>
    <col min="770" max="770" width="7.33203125" style="26" bestFit="1" customWidth="1"/>
    <col min="771" max="771" width="13.5" style="26" bestFit="1" customWidth="1"/>
    <col min="772" max="772" width="7.33203125" style="26" bestFit="1" customWidth="1"/>
    <col min="773" max="773" width="13.5" style="26" bestFit="1" customWidth="1"/>
    <col min="774" max="774" width="7.33203125" style="26" bestFit="1" customWidth="1"/>
    <col min="775" max="775" width="13.5" style="26" bestFit="1" customWidth="1"/>
    <col min="776" max="776" width="7.33203125" style="26" bestFit="1" customWidth="1"/>
    <col min="777" max="777" width="13.5" style="26" bestFit="1" customWidth="1"/>
    <col min="778" max="778" width="7.33203125" style="26" bestFit="1" customWidth="1"/>
    <col min="779" max="779" width="13.5" style="26" bestFit="1" customWidth="1"/>
    <col min="780" max="780" width="7.33203125" style="26" bestFit="1" customWidth="1"/>
    <col min="781" max="781" width="14" style="26" bestFit="1" customWidth="1"/>
    <col min="782" max="1024" width="9.33203125" style="26"/>
    <col min="1025" max="1025" width="13.6640625" style="26" customWidth="1"/>
    <col min="1026" max="1026" width="7.33203125" style="26" bestFit="1" customWidth="1"/>
    <col min="1027" max="1027" width="13.5" style="26" bestFit="1" customWidth="1"/>
    <col min="1028" max="1028" width="7.33203125" style="26" bestFit="1" customWidth="1"/>
    <col min="1029" max="1029" width="13.5" style="26" bestFit="1" customWidth="1"/>
    <col min="1030" max="1030" width="7.33203125" style="26" bestFit="1" customWidth="1"/>
    <col min="1031" max="1031" width="13.5" style="26" bestFit="1" customWidth="1"/>
    <col min="1032" max="1032" width="7.33203125" style="26" bestFit="1" customWidth="1"/>
    <col min="1033" max="1033" width="13.5" style="26" bestFit="1" customWidth="1"/>
    <col min="1034" max="1034" width="7.33203125" style="26" bestFit="1" customWidth="1"/>
    <col min="1035" max="1035" width="13.5" style="26" bestFit="1" customWidth="1"/>
    <col min="1036" max="1036" width="7.33203125" style="26" bestFit="1" customWidth="1"/>
    <col min="1037" max="1037" width="14" style="26" bestFit="1" customWidth="1"/>
    <col min="1038" max="1280" width="9.33203125" style="26"/>
    <col min="1281" max="1281" width="13.6640625" style="26" customWidth="1"/>
    <col min="1282" max="1282" width="7.33203125" style="26" bestFit="1" customWidth="1"/>
    <col min="1283" max="1283" width="13.5" style="26" bestFit="1" customWidth="1"/>
    <col min="1284" max="1284" width="7.33203125" style="26" bestFit="1" customWidth="1"/>
    <col min="1285" max="1285" width="13.5" style="26" bestFit="1" customWidth="1"/>
    <col min="1286" max="1286" width="7.33203125" style="26" bestFit="1" customWidth="1"/>
    <col min="1287" max="1287" width="13.5" style="26" bestFit="1" customWidth="1"/>
    <col min="1288" max="1288" width="7.33203125" style="26" bestFit="1" customWidth="1"/>
    <col min="1289" max="1289" width="13.5" style="26" bestFit="1" customWidth="1"/>
    <col min="1290" max="1290" width="7.33203125" style="26" bestFit="1" customWidth="1"/>
    <col min="1291" max="1291" width="13.5" style="26" bestFit="1" customWidth="1"/>
    <col min="1292" max="1292" width="7.33203125" style="26" bestFit="1" customWidth="1"/>
    <col min="1293" max="1293" width="14" style="26" bestFit="1" customWidth="1"/>
    <col min="1294" max="1536" width="9.33203125" style="26"/>
    <col min="1537" max="1537" width="13.6640625" style="26" customWidth="1"/>
    <col min="1538" max="1538" width="7.33203125" style="26" bestFit="1" customWidth="1"/>
    <col min="1539" max="1539" width="13.5" style="26" bestFit="1" customWidth="1"/>
    <col min="1540" max="1540" width="7.33203125" style="26" bestFit="1" customWidth="1"/>
    <col min="1541" max="1541" width="13.5" style="26" bestFit="1" customWidth="1"/>
    <col min="1542" max="1542" width="7.33203125" style="26" bestFit="1" customWidth="1"/>
    <col min="1543" max="1543" width="13.5" style="26" bestFit="1" customWidth="1"/>
    <col min="1544" max="1544" width="7.33203125" style="26" bestFit="1" customWidth="1"/>
    <col min="1545" max="1545" width="13.5" style="26" bestFit="1" customWidth="1"/>
    <col min="1546" max="1546" width="7.33203125" style="26" bestFit="1" customWidth="1"/>
    <col min="1547" max="1547" width="13.5" style="26" bestFit="1" customWidth="1"/>
    <col min="1548" max="1548" width="7.33203125" style="26" bestFit="1" customWidth="1"/>
    <col min="1549" max="1549" width="14" style="26" bestFit="1" customWidth="1"/>
    <col min="1550" max="1792" width="9.33203125" style="26"/>
    <col min="1793" max="1793" width="13.6640625" style="26" customWidth="1"/>
    <col min="1794" max="1794" width="7.33203125" style="26" bestFit="1" customWidth="1"/>
    <col min="1795" max="1795" width="13.5" style="26" bestFit="1" customWidth="1"/>
    <col min="1796" max="1796" width="7.33203125" style="26" bestFit="1" customWidth="1"/>
    <col min="1797" max="1797" width="13.5" style="26" bestFit="1" customWidth="1"/>
    <col min="1798" max="1798" width="7.33203125" style="26" bestFit="1" customWidth="1"/>
    <col min="1799" max="1799" width="13.5" style="26" bestFit="1" customWidth="1"/>
    <col min="1800" max="1800" width="7.33203125" style="26" bestFit="1" customWidth="1"/>
    <col min="1801" max="1801" width="13.5" style="26" bestFit="1" customWidth="1"/>
    <col min="1802" max="1802" width="7.33203125" style="26" bestFit="1" customWidth="1"/>
    <col min="1803" max="1803" width="13.5" style="26" bestFit="1" customWidth="1"/>
    <col min="1804" max="1804" width="7.33203125" style="26" bestFit="1" customWidth="1"/>
    <col min="1805" max="1805" width="14" style="26" bestFit="1" customWidth="1"/>
    <col min="1806" max="2048" width="9.33203125" style="26"/>
    <col min="2049" max="2049" width="13.6640625" style="26" customWidth="1"/>
    <col min="2050" max="2050" width="7.33203125" style="26" bestFit="1" customWidth="1"/>
    <col min="2051" max="2051" width="13.5" style="26" bestFit="1" customWidth="1"/>
    <col min="2052" max="2052" width="7.33203125" style="26" bestFit="1" customWidth="1"/>
    <col min="2053" max="2053" width="13.5" style="26" bestFit="1" customWidth="1"/>
    <col min="2054" max="2054" width="7.33203125" style="26" bestFit="1" customWidth="1"/>
    <col min="2055" max="2055" width="13.5" style="26" bestFit="1" customWidth="1"/>
    <col min="2056" max="2056" width="7.33203125" style="26" bestFit="1" customWidth="1"/>
    <col min="2057" max="2057" width="13.5" style="26" bestFit="1" customWidth="1"/>
    <col min="2058" max="2058" width="7.33203125" style="26" bestFit="1" customWidth="1"/>
    <col min="2059" max="2059" width="13.5" style="26" bestFit="1" customWidth="1"/>
    <col min="2060" max="2060" width="7.33203125" style="26" bestFit="1" customWidth="1"/>
    <col min="2061" max="2061" width="14" style="26" bestFit="1" customWidth="1"/>
    <col min="2062" max="2304" width="9.33203125" style="26"/>
    <col min="2305" max="2305" width="13.6640625" style="26" customWidth="1"/>
    <col min="2306" max="2306" width="7.33203125" style="26" bestFit="1" customWidth="1"/>
    <col min="2307" max="2307" width="13.5" style="26" bestFit="1" customWidth="1"/>
    <col min="2308" max="2308" width="7.33203125" style="26" bestFit="1" customWidth="1"/>
    <col min="2309" max="2309" width="13.5" style="26" bestFit="1" customWidth="1"/>
    <col min="2310" max="2310" width="7.33203125" style="26" bestFit="1" customWidth="1"/>
    <col min="2311" max="2311" width="13.5" style="26" bestFit="1" customWidth="1"/>
    <col min="2312" max="2312" width="7.33203125" style="26" bestFit="1" customWidth="1"/>
    <col min="2313" max="2313" width="13.5" style="26" bestFit="1" customWidth="1"/>
    <col min="2314" max="2314" width="7.33203125" style="26" bestFit="1" customWidth="1"/>
    <col min="2315" max="2315" width="13.5" style="26" bestFit="1" customWidth="1"/>
    <col min="2316" max="2316" width="7.33203125" style="26" bestFit="1" customWidth="1"/>
    <col min="2317" max="2317" width="14" style="26" bestFit="1" customWidth="1"/>
    <col min="2318" max="2560" width="9.33203125" style="26"/>
    <col min="2561" max="2561" width="13.6640625" style="26" customWidth="1"/>
    <col min="2562" max="2562" width="7.33203125" style="26" bestFit="1" customWidth="1"/>
    <col min="2563" max="2563" width="13.5" style="26" bestFit="1" customWidth="1"/>
    <col min="2564" max="2564" width="7.33203125" style="26" bestFit="1" customWidth="1"/>
    <col min="2565" max="2565" width="13.5" style="26" bestFit="1" customWidth="1"/>
    <col min="2566" max="2566" width="7.33203125" style="26" bestFit="1" customWidth="1"/>
    <col min="2567" max="2567" width="13.5" style="26" bestFit="1" customWidth="1"/>
    <col min="2568" max="2568" width="7.33203125" style="26" bestFit="1" customWidth="1"/>
    <col min="2569" max="2569" width="13.5" style="26" bestFit="1" customWidth="1"/>
    <col min="2570" max="2570" width="7.33203125" style="26" bestFit="1" customWidth="1"/>
    <col min="2571" max="2571" width="13.5" style="26" bestFit="1" customWidth="1"/>
    <col min="2572" max="2572" width="7.33203125" style="26" bestFit="1" customWidth="1"/>
    <col min="2573" max="2573" width="14" style="26" bestFit="1" customWidth="1"/>
    <col min="2574" max="2816" width="9.33203125" style="26"/>
    <col min="2817" max="2817" width="13.6640625" style="26" customWidth="1"/>
    <col min="2818" max="2818" width="7.33203125" style="26" bestFit="1" customWidth="1"/>
    <col min="2819" max="2819" width="13.5" style="26" bestFit="1" customWidth="1"/>
    <col min="2820" max="2820" width="7.33203125" style="26" bestFit="1" customWidth="1"/>
    <col min="2821" max="2821" width="13.5" style="26" bestFit="1" customWidth="1"/>
    <col min="2822" max="2822" width="7.33203125" style="26" bestFit="1" customWidth="1"/>
    <col min="2823" max="2823" width="13.5" style="26" bestFit="1" customWidth="1"/>
    <col min="2824" max="2824" width="7.33203125" style="26" bestFit="1" customWidth="1"/>
    <col min="2825" max="2825" width="13.5" style="26" bestFit="1" customWidth="1"/>
    <col min="2826" max="2826" width="7.33203125" style="26" bestFit="1" customWidth="1"/>
    <col min="2827" max="2827" width="13.5" style="26" bestFit="1" customWidth="1"/>
    <col min="2828" max="2828" width="7.33203125" style="26" bestFit="1" customWidth="1"/>
    <col min="2829" max="2829" width="14" style="26" bestFit="1" customWidth="1"/>
    <col min="2830" max="3072" width="9.33203125" style="26"/>
    <col min="3073" max="3073" width="13.6640625" style="26" customWidth="1"/>
    <col min="3074" max="3074" width="7.33203125" style="26" bestFit="1" customWidth="1"/>
    <col min="3075" max="3075" width="13.5" style="26" bestFit="1" customWidth="1"/>
    <col min="3076" max="3076" width="7.33203125" style="26" bestFit="1" customWidth="1"/>
    <col min="3077" max="3077" width="13.5" style="26" bestFit="1" customWidth="1"/>
    <col min="3078" max="3078" width="7.33203125" style="26" bestFit="1" customWidth="1"/>
    <col min="3079" max="3079" width="13.5" style="26" bestFit="1" customWidth="1"/>
    <col min="3080" max="3080" width="7.33203125" style="26" bestFit="1" customWidth="1"/>
    <col min="3081" max="3081" width="13.5" style="26" bestFit="1" customWidth="1"/>
    <col min="3082" max="3082" width="7.33203125" style="26" bestFit="1" customWidth="1"/>
    <col min="3083" max="3083" width="13.5" style="26" bestFit="1" customWidth="1"/>
    <col min="3084" max="3084" width="7.33203125" style="26" bestFit="1" customWidth="1"/>
    <col min="3085" max="3085" width="14" style="26" bestFit="1" customWidth="1"/>
    <col min="3086" max="3328" width="9.33203125" style="26"/>
    <col min="3329" max="3329" width="13.6640625" style="26" customWidth="1"/>
    <col min="3330" max="3330" width="7.33203125" style="26" bestFit="1" customWidth="1"/>
    <col min="3331" max="3331" width="13.5" style="26" bestFit="1" customWidth="1"/>
    <col min="3332" max="3332" width="7.33203125" style="26" bestFit="1" customWidth="1"/>
    <col min="3333" max="3333" width="13.5" style="26" bestFit="1" customWidth="1"/>
    <col min="3334" max="3334" width="7.33203125" style="26" bestFit="1" customWidth="1"/>
    <col min="3335" max="3335" width="13.5" style="26" bestFit="1" customWidth="1"/>
    <col min="3336" max="3336" width="7.33203125" style="26" bestFit="1" customWidth="1"/>
    <col min="3337" max="3337" width="13.5" style="26" bestFit="1" customWidth="1"/>
    <col min="3338" max="3338" width="7.33203125" style="26" bestFit="1" customWidth="1"/>
    <col min="3339" max="3339" width="13.5" style="26" bestFit="1" customWidth="1"/>
    <col min="3340" max="3340" width="7.33203125" style="26" bestFit="1" customWidth="1"/>
    <col min="3341" max="3341" width="14" style="26" bestFit="1" customWidth="1"/>
    <col min="3342" max="3584" width="9.33203125" style="26"/>
    <col min="3585" max="3585" width="13.6640625" style="26" customWidth="1"/>
    <col min="3586" max="3586" width="7.33203125" style="26" bestFit="1" customWidth="1"/>
    <col min="3587" max="3587" width="13.5" style="26" bestFit="1" customWidth="1"/>
    <col min="3588" max="3588" width="7.33203125" style="26" bestFit="1" customWidth="1"/>
    <col min="3589" max="3589" width="13.5" style="26" bestFit="1" customWidth="1"/>
    <col min="3590" max="3590" width="7.33203125" style="26" bestFit="1" customWidth="1"/>
    <col min="3591" max="3591" width="13.5" style="26" bestFit="1" customWidth="1"/>
    <col min="3592" max="3592" width="7.33203125" style="26" bestFit="1" customWidth="1"/>
    <col min="3593" max="3593" width="13.5" style="26" bestFit="1" customWidth="1"/>
    <col min="3594" max="3594" width="7.33203125" style="26" bestFit="1" customWidth="1"/>
    <col min="3595" max="3595" width="13.5" style="26" bestFit="1" customWidth="1"/>
    <col min="3596" max="3596" width="7.33203125" style="26" bestFit="1" customWidth="1"/>
    <col min="3597" max="3597" width="14" style="26" bestFit="1" customWidth="1"/>
    <col min="3598" max="3840" width="9.33203125" style="26"/>
    <col min="3841" max="3841" width="13.6640625" style="26" customWidth="1"/>
    <col min="3842" max="3842" width="7.33203125" style="26" bestFit="1" customWidth="1"/>
    <col min="3843" max="3843" width="13.5" style="26" bestFit="1" customWidth="1"/>
    <col min="3844" max="3844" width="7.33203125" style="26" bestFit="1" customWidth="1"/>
    <col min="3845" max="3845" width="13.5" style="26" bestFit="1" customWidth="1"/>
    <col min="3846" max="3846" width="7.33203125" style="26" bestFit="1" customWidth="1"/>
    <col min="3847" max="3847" width="13.5" style="26" bestFit="1" customWidth="1"/>
    <col min="3848" max="3848" width="7.33203125" style="26" bestFit="1" customWidth="1"/>
    <col min="3849" max="3849" width="13.5" style="26" bestFit="1" customWidth="1"/>
    <col min="3850" max="3850" width="7.33203125" style="26" bestFit="1" customWidth="1"/>
    <col min="3851" max="3851" width="13.5" style="26" bestFit="1" customWidth="1"/>
    <col min="3852" max="3852" width="7.33203125" style="26" bestFit="1" customWidth="1"/>
    <col min="3853" max="3853" width="14" style="26" bestFit="1" customWidth="1"/>
    <col min="3854" max="4096" width="9.33203125" style="26"/>
    <col min="4097" max="4097" width="13.6640625" style="26" customWidth="1"/>
    <col min="4098" max="4098" width="7.33203125" style="26" bestFit="1" customWidth="1"/>
    <col min="4099" max="4099" width="13.5" style="26" bestFit="1" customWidth="1"/>
    <col min="4100" max="4100" width="7.33203125" style="26" bestFit="1" customWidth="1"/>
    <col min="4101" max="4101" width="13.5" style="26" bestFit="1" customWidth="1"/>
    <col min="4102" max="4102" width="7.33203125" style="26" bestFit="1" customWidth="1"/>
    <col min="4103" max="4103" width="13.5" style="26" bestFit="1" customWidth="1"/>
    <col min="4104" max="4104" width="7.33203125" style="26" bestFit="1" customWidth="1"/>
    <col min="4105" max="4105" width="13.5" style="26" bestFit="1" customWidth="1"/>
    <col min="4106" max="4106" width="7.33203125" style="26" bestFit="1" customWidth="1"/>
    <col min="4107" max="4107" width="13.5" style="26" bestFit="1" customWidth="1"/>
    <col min="4108" max="4108" width="7.33203125" style="26" bestFit="1" customWidth="1"/>
    <col min="4109" max="4109" width="14" style="26" bestFit="1" customWidth="1"/>
    <col min="4110" max="4352" width="9.33203125" style="26"/>
    <col min="4353" max="4353" width="13.6640625" style="26" customWidth="1"/>
    <col min="4354" max="4354" width="7.33203125" style="26" bestFit="1" customWidth="1"/>
    <col min="4355" max="4355" width="13.5" style="26" bestFit="1" customWidth="1"/>
    <col min="4356" max="4356" width="7.33203125" style="26" bestFit="1" customWidth="1"/>
    <col min="4357" max="4357" width="13.5" style="26" bestFit="1" customWidth="1"/>
    <col min="4358" max="4358" width="7.33203125" style="26" bestFit="1" customWidth="1"/>
    <col min="4359" max="4359" width="13.5" style="26" bestFit="1" customWidth="1"/>
    <col min="4360" max="4360" width="7.33203125" style="26" bestFit="1" customWidth="1"/>
    <col min="4361" max="4361" width="13.5" style="26" bestFit="1" customWidth="1"/>
    <col min="4362" max="4362" width="7.33203125" style="26" bestFit="1" customWidth="1"/>
    <col min="4363" max="4363" width="13.5" style="26" bestFit="1" customWidth="1"/>
    <col min="4364" max="4364" width="7.33203125" style="26" bestFit="1" customWidth="1"/>
    <col min="4365" max="4365" width="14" style="26" bestFit="1" customWidth="1"/>
    <col min="4366" max="4608" width="9.33203125" style="26"/>
    <col min="4609" max="4609" width="13.6640625" style="26" customWidth="1"/>
    <col min="4610" max="4610" width="7.33203125" style="26" bestFit="1" customWidth="1"/>
    <col min="4611" max="4611" width="13.5" style="26" bestFit="1" customWidth="1"/>
    <col min="4612" max="4612" width="7.33203125" style="26" bestFit="1" customWidth="1"/>
    <col min="4613" max="4613" width="13.5" style="26" bestFit="1" customWidth="1"/>
    <col min="4614" max="4614" width="7.33203125" style="26" bestFit="1" customWidth="1"/>
    <col min="4615" max="4615" width="13.5" style="26" bestFit="1" customWidth="1"/>
    <col min="4616" max="4616" width="7.33203125" style="26" bestFit="1" customWidth="1"/>
    <col min="4617" max="4617" width="13.5" style="26" bestFit="1" customWidth="1"/>
    <col min="4618" max="4618" width="7.33203125" style="26" bestFit="1" customWidth="1"/>
    <col min="4619" max="4619" width="13.5" style="26" bestFit="1" customWidth="1"/>
    <col min="4620" max="4620" width="7.33203125" style="26" bestFit="1" customWidth="1"/>
    <col min="4621" max="4621" width="14" style="26" bestFit="1" customWidth="1"/>
    <col min="4622" max="4864" width="9.33203125" style="26"/>
    <col min="4865" max="4865" width="13.6640625" style="26" customWidth="1"/>
    <col min="4866" max="4866" width="7.33203125" style="26" bestFit="1" customWidth="1"/>
    <col min="4867" max="4867" width="13.5" style="26" bestFit="1" customWidth="1"/>
    <col min="4868" max="4868" width="7.33203125" style="26" bestFit="1" customWidth="1"/>
    <col min="4869" max="4869" width="13.5" style="26" bestFit="1" customWidth="1"/>
    <col min="4870" max="4870" width="7.33203125" style="26" bestFit="1" customWidth="1"/>
    <col min="4871" max="4871" width="13.5" style="26" bestFit="1" customWidth="1"/>
    <col min="4872" max="4872" width="7.33203125" style="26" bestFit="1" customWidth="1"/>
    <col min="4873" max="4873" width="13.5" style="26" bestFit="1" customWidth="1"/>
    <col min="4874" max="4874" width="7.33203125" style="26" bestFit="1" customWidth="1"/>
    <col min="4875" max="4875" width="13.5" style="26" bestFit="1" customWidth="1"/>
    <col min="4876" max="4876" width="7.33203125" style="26" bestFit="1" customWidth="1"/>
    <col min="4877" max="4877" width="14" style="26" bestFit="1" customWidth="1"/>
    <col min="4878" max="5120" width="9.33203125" style="26"/>
    <col min="5121" max="5121" width="13.6640625" style="26" customWidth="1"/>
    <col min="5122" max="5122" width="7.33203125" style="26" bestFit="1" customWidth="1"/>
    <col min="5123" max="5123" width="13.5" style="26" bestFit="1" customWidth="1"/>
    <col min="5124" max="5124" width="7.33203125" style="26" bestFit="1" customWidth="1"/>
    <col min="5125" max="5125" width="13.5" style="26" bestFit="1" customWidth="1"/>
    <col min="5126" max="5126" width="7.33203125" style="26" bestFit="1" customWidth="1"/>
    <col min="5127" max="5127" width="13.5" style="26" bestFit="1" customWidth="1"/>
    <col min="5128" max="5128" width="7.33203125" style="26" bestFit="1" customWidth="1"/>
    <col min="5129" max="5129" width="13.5" style="26" bestFit="1" customWidth="1"/>
    <col min="5130" max="5130" width="7.33203125" style="26" bestFit="1" customWidth="1"/>
    <col min="5131" max="5131" width="13.5" style="26" bestFit="1" customWidth="1"/>
    <col min="5132" max="5132" width="7.33203125" style="26" bestFit="1" customWidth="1"/>
    <col min="5133" max="5133" width="14" style="26" bestFit="1" customWidth="1"/>
    <col min="5134" max="5376" width="9.33203125" style="26"/>
    <col min="5377" max="5377" width="13.6640625" style="26" customWidth="1"/>
    <col min="5378" max="5378" width="7.33203125" style="26" bestFit="1" customWidth="1"/>
    <col min="5379" max="5379" width="13.5" style="26" bestFit="1" customWidth="1"/>
    <col min="5380" max="5380" width="7.33203125" style="26" bestFit="1" customWidth="1"/>
    <col min="5381" max="5381" width="13.5" style="26" bestFit="1" customWidth="1"/>
    <col min="5382" max="5382" width="7.33203125" style="26" bestFit="1" customWidth="1"/>
    <col min="5383" max="5383" width="13.5" style="26" bestFit="1" customWidth="1"/>
    <col min="5384" max="5384" width="7.33203125" style="26" bestFit="1" customWidth="1"/>
    <col min="5385" max="5385" width="13.5" style="26" bestFit="1" customWidth="1"/>
    <col min="5386" max="5386" width="7.33203125" style="26" bestFit="1" customWidth="1"/>
    <col min="5387" max="5387" width="13.5" style="26" bestFit="1" customWidth="1"/>
    <col min="5388" max="5388" width="7.33203125" style="26" bestFit="1" customWidth="1"/>
    <col min="5389" max="5389" width="14" style="26" bestFit="1" customWidth="1"/>
    <col min="5390" max="5632" width="9.33203125" style="26"/>
    <col min="5633" max="5633" width="13.6640625" style="26" customWidth="1"/>
    <col min="5634" max="5634" width="7.33203125" style="26" bestFit="1" customWidth="1"/>
    <col min="5635" max="5635" width="13.5" style="26" bestFit="1" customWidth="1"/>
    <col min="5636" max="5636" width="7.33203125" style="26" bestFit="1" customWidth="1"/>
    <col min="5637" max="5637" width="13.5" style="26" bestFit="1" customWidth="1"/>
    <col min="5638" max="5638" width="7.33203125" style="26" bestFit="1" customWidth="1"/>
    <col min="5639" max="5639" width="13.5" style="26" bestFit="1" customWidth="1"/>
    <col min="5640" max="5640" width="7.33203125" style="26" bestFit="1" customWidth="1"/>
    <col min="5641" max="5641" width="13.5" style="26" bestFit="1" customWidth="1"/>
    <col min="5642" max="5642" width="7.33203125" style="26" bestFit="1" customWidth="1"/>
    <col min="5643" max="5643" width="13.5" style="26" bestFit="1" customWidth="1"/>
    <col min="5644" max="5644" width="7.33203125" style="26" bestFit="1" customWidth="1"/>
    <col min="5645" max="5645" width="14" style="26" bestFit="1" customWidth="1"/>
    <col min="5646" max="5888" width="9.33203125" style="26"/>
    <col min="5889" max="5889" width="13.6640625" style="26" customWidth="1"/>
    <col min="5890" max="5890" width="7.33203125" style="26" bestFit="1" customWidth="1"/>
    <col min="5891" max="5891" width="13.5" style="26" bestFit="1" customWidth="1"/>
    <col min="5892" max="5892" width="7.33203125" style="26" bestFit="1" customWidth="1"/>
    <col min="5893" max="5893" width="13.5" style="26" bestFit="1" customWidth="1"/>
    <col min="5894" max="5894" width="7.33203125" style="26" bestFit="1" customWidth="1"/>
    <col min="5895" max="5895" width="13.5" style="26" bestFit="1" customWidth="1"/>
    <col min="5896" max="5896" width="7.33203125" style="26" bestFit="1" customWidth="1"/>
    <col min="5897" max="5897" width="13.5" style="26" bestFit="1" customWidth="1"/>
    <col min="5898" max="5898" width="7.33203125" style="26" bestFit="1" customWidth="1"/>
    <col min="5899" max="5899" width="13.5" style="26" bestFit="1" customWidth="1"/>
    <col min="5900" max="5900" width="7.33203125" style="26" bestFit="1" customWidth="1"/>
    <col min="5901" max="5901" width="14" style="26" bestFit="1" customWidth="1"/>
    <col min="5902" max="6144" width="9.33203125" style="26"/>
    <col min="6145" max="6145" width="13.6640625" style="26" customWidth="1"/>
    <col min="6146" max="6146" width="7.33203125" style="26" bestFit="1" customWidth="1"/>
    <col min="6147" max="6147" width="13.5" style="26" bestFit="1" customWidth="1"/>
    <col min="6148" max="6148" width="7.33203125" style="26" bestFit="1" customWidth="1"/>
    <col min="6149" max="6149" width="13.5" style="26" bestFit="1" customWidth="1"/>
    <col min="6150" max="6150" width="7.33203125" style="26" bestFit="1" customWidth="1"/>
    <col min="6151" max="6151" width="13.5" style="26" bestFit="1" customWidth="1"/>
    <col min="6152" max="6152" width="7.33203125" style="26" bestFit="1" customWidth="1"/>
    <col min="6153" max="6153" width="13.5" style="26" bestFit="1" customWidth="1"/>
    <col min="6154" max="6154" width="7.33203125" style="26" bestFit="1" customWidth="1"/>
    <col min="6155" max="6155" width="13.5" style="26" bestFit="1" customWidth="1"/>
    <col min="6156" max="6156" width="7.33203125" style="26" bestFit="1" customWidth="1"/>
    <col min="6157" max="6157" width="14" style="26" bestFit="1" customWidth="1"/>
    <col min="6158" max="6400" width="9.33203125" style="26"/>
    <col min="6401" max="6401" width="13.6640625" style="26" customWidth="1"/>
    <col min="6402" max="6402" width="7.33203125" style="26" bestFit="1" customWidth="1"/>
    <col min="6403" max="6403" width="13.5" style="26" bestFit="1" customWidth="1"/>
    <col min="6404" max="6404" width="7.33203125" style="26" bestFit="1" customWidth="1"/>
    <col min="6405" max="6405" width="13.5" style="26" bestFit="1" customWidth="1"/>
    <col min="6406" max="6406" width="7.33203125" style="26" bestFit="1" customWidth="1"/>
    <col min="6407" max="6407" width="13.5" style="26" bestFit="1" customWidth="1"/>
    <col min="6408" max="6408" width="7.33203125" style="26" bestFit="1" customWidth="1"/>
    <col min="6409" max="6409" width="13.5" style="26" bestFit="1" customWidth="1"/>
    <col min="6410" max="6410" width="7.33203125" style="26" bestFit="1" customWidth="1"/>
    <col min="6411" max="6411" width="13.5" style="26" bestFit="1" customWidth="1"/>
    <col min="6412" max="6412" width="7.33203125" style="26" bestFit="1" customWidth="1"/>
    <col min="6413" max="6413" width="14" style="26" bestFit="1" customWidth="1"/>
    <col min="6414" max="6656" width="9.33203125" style="26"/>
    <col min="6657" max="6657" width="13.6640625" style="26" customWidth="1"/>
    <col min="6658" max="6658" width="7.33203125" style="26" bestFit="1" customWidth="1"/>
    <col min="6659" max="6659" width="13.5" style="26" bestFit="1" customWidth="1"/>
    <col min="6660" max="6660" width="7.33203125" style="26" bestFit="1" customWidth="1"/>
    <col min="6661" max="6661" width="13.5" style="26" bestFit="1" customWidth="1"/>
    <col min="6662" max="6662" width="7.33203125" style="26" bestFit="1" customWidth="1"/>
    <col min="6663" max="6663" width="13.5" style="26" bestFit="1" customWidth="1"/>
    <col min="6664" max="6664" width="7.33203125" style="26" bestFit="1" customWidth="1"/>
    <col min="6665" max="6665" width="13.5" style="26" bestFit="1" customWidth="1"/>
    <col min="6666" max="6666" width="7.33203125" style="26" bestFit="1" customWidth="1"/>
    <col min="6667" max="6667" width="13.5" style="26" bestFit="1" customWidth="1"/>
    <col min="6668" max="6668" width="7.33203125" style="26" bestFit="1" customWidth="1"/>
    <col min="6669" max="6669" width="14" style="26" bestFit="1" customWidth="1"/>
    <col min="6670" max="6912" width="9.33203125" style="26"/>
    <col min="6913" max="6913" width="13.6640625" style="26" customWidth="1"/>
    <col min="6914" max="6914" width="7.33203125" style="26" bestFit="1" customWidth="1"/>
    <col min="6915" max="6915" width="13.5" style="26" bestFit="1" customWidth="1"/>
    <col min="6916" max="6916" width="7.33203125" style="26" bestFit="1" customWidth="1"/>
    <col min="6917" max="6917" width="13.5" style="26" bestFit="1" customWidth="1"/>
    <col min="6918" max="6918" width="7.33203125" style="26" bestFit="1" customWidth="1"/>
    <col min="6919" max="6919" width="13.5" style="26" bestFit="1" customWidth="1"/>
    <col min="6920" max="6920" width="7.33203125" style="26" bestFit="1" customWidth="1"/>
    <col min="6921" max="6921" width="13.5" style="26" bestFit="1" customWidth="1"/>
    <col min="6922" max="6922" width="7.33203125" style="26" bestFit="1" customWidth="1"/>
    <col min="6923" max="6923" width="13.5" style="26" bestFit="1" customWidth="1"/>
    <col min="6924" max="6924" width="7.33203125" style="26" bestFit="1" customWidth="1"/>
    <col min="6925" max="6925" width="14" style="26" bestFit="1" customWidth="1"/>
    <col min="6926" max="7168" width="9.33203125" style="26"/>
    <col min="7169" max="7169" width="13.6640625" style="26" customWidth="1"/>
    <col min="7170" max="7170" width="7.33203125" style="26" bestFit="1" customWidth="1"/>
    <col min="7171" max="7171" width="13.5" style="26" bestFit="1" customWidth="1"/>
    <col min="7172" max="7172" width="7.33203125" style="26" bestFit="1" customWidth="1"/>
    <col min="7173" max="7173" width="13.5" style="26" bestFit="1" customWidth="1"/>
    <col min="7174" max="7174" width="7.33203125" style="26" bestFit="1" customWidth="1"/>
    <col min="7175" max="7175" width="13.5" style="26" bestFit="1" customWidth="1"/>
    <col min="7176" max="7176" width="7.33203125" style="26" bestFit="1" customWidth="1"/>
    <col min="7177" max="7177" width="13.5" style="26" bestFit="1" customWidth="1"/>
    <col min="7178" max="7178" width="7.33203125" style="26" bestFit="1" customWidth="1"/>
    <col min="7179" max="7179" width="13.5" style="26" bestFit="1" customWidth="1"/>
    <col min="7180" max="7180" width="7.33203125" style="26" bestFit="1" customWidth="1"/>
    <col min="7181" max="7181" width="14" style="26" bestFit="1" customWidth="1"/>
    <col min="7182" max="7424" width="9.33203125" style="26"/>
    <col min="7425" max="7425" width="13.6640625" style="26" customWidth="1"/>
    <col min="7426" max="7426" width="7.33203125" style="26" bestFit="1" customWidth="1"/>
    <col min="7427" max="7427" width="13.5" style="26" bestFit="1" customWidth="1"/>
    <col min="7428" max="7428" width="7.33203125" style="26" bestFit="1" customWidth="1"/>
    <col min="7429" max="7429" width="13.5" style="26" bestFit="1" customWidth="1"/>
    <col min="7430" max="7430" width="7.33203125" style="26" bestFit="1" customWidth="1"/>
    <col min="7431" max="7431" width="13.5" style="26" bestFit="1" customWidth="1"/>
    <col min="7432" max="7432" width="7.33203125" style="26" bestFit="1" customWidth="1"/>
    <col min="7433" max="7433" width="13.5" style="26" bestFit="1" customWidth="1"/>
    <col min="7434" max="7434" width="7.33203125" style="26" bestFit="1" customWidth="1"/>
    <col min="7435" max="7435" width="13.5" style="26" bestFit="1" customWidth="1"/>
    <col min="7436" max="7436" width="7.33203125" style="26" bestFit="1" customWidth="1"/>
    <col min="7437" max="7437" width="14" style="26" bestFit="1" customWidth="1"/>
    <col min="7438" max="7680" width="9.33203125" style="26"/>
    <col min="7681" max="7681" width="13.6640625" style="26" customWidth="1"/>
    <col min="7682" max="7682" width="7.33203125" style="26" bestFit="1" customWidth="1"/>
    <col min="7683" max="7683" width="13.5" style="26" bestFit="1" customWidth="1"/>
    <col min="7684" max="7684" width="7.33203125" style="26" bestFit="1" customWidth="1"/>
    <col min="7685" max="7685" width="13.5" style="26" bestFit="1" customWidth="1"/>
    <col min="7686" max="7686" width="7.33203125" style="26" bestFit="1" customWidth="1"/>
    <col min="7687" max="7687" width="13.5" style="26" bestFit="1" customWidth="1"/>
    <col min="7688" max="7688" width="7.33203125" style="26" bestFit="1" customWidth="1"/>
    <col min="7689" max="7689" width="13.5" style="26" bestFit="1" customWidth="1"/>
    <col min="7690" max="7690" width="7.33203125" style="26" bestFit="1" customWidth="1"/>
    <col min="7691" max="7691" width="13.5" style="26" bestFit="1" customWidth="1"/>
    <col min="7692" max="7692" width="7.33203125" style="26" bestFit="1" customWidth="1"/>
    <col min="7693" max="7693" width="14" style="26" bestFit="1" customWidth="1"/>
    <col min="7694" max="7936" width="9.33203125" style="26"/>
    <col min="7937" max="7937" width="13.6640625" style="26" customWidth="1"/>
    <col min="7938" max="7938" width="7.33203125" style="26" bestFit="1" customWidth="1"/>
    <col min="7939" max="7939" width="13.5" style="26" bestFit="1" customWidth="1"/>
    <col min="7940" max="7940" width="7.33203125" style="26" bestFit="1" customWidth="1"/>
    <col min="7941" max="7941" width="13.5" style="26" bestFit="1" customWidth="1"/>
    <col min="7942" max="7942" width="7.33203125" style="26" bestFit="1" customWidth="1"/>
    <col min="7943" max="7943" width="13.5" style="26" bestFit="1" customWidth="1"/>
    <col min="7944" max="7944" width="7.33203125" style="26" bestFit="1" customWidth="1"/>
    <col min="7945" max="7945" width="13.5" style="26" bestFit="1" customWidth="1"/>
    <col min="7946" max="7946" width="7.33203125" style="26" bestFit="1" customWidth="1"/>
    <col min="7947" max="7947" width="13.5" style="26" bestFit="1" customWidth="1"/>
    <col min="7948" max="7948" width="7.33203125" style="26" bestFit="1" customWidth="1"/>
    <col min="7949" max="7949" width="14" style="26" bestFit="1" customWidth="1"/>
    <col min="7950" max="8192" width="9.33203125" style="26"/>
    <col min="8193" max="8193" width="13.6640625" style="26" customWidth="1"/>
    <col min="8194" max="8194" width="7.33203125" style="26" bestFit="1" customWidth="1"/>
    <col min="8195" max="8195" width="13.5" style="26" bestFit="1" customWidth="1"/>
    <col min="8196" max="8196" width="7.33203125" style="26" bestFit="1" customWidth="1"/>
    <col min="8197" max="8197" width="13.5" style="26" bestFit="1" customWidth="1"/>
    <col min="8198" max="8198" width="7.33203125" style="26" bestFit="1" customWidth="1"/>
    <col min="8199" max="8199" width="13.5" style="26" bestFit="1" customWidth="1"/>
    <col min="8200" max="8200" width="7.33203125" style="26" bestFit="1" customWidth="1"/>
    <col min="8201" max="8201" width="13.5" style="26" bestFit="1" customWidth="1"/>
    <col min="8202" max="8202" width="7.33203125" style="26" bestFit="1" customWidth="1"/>
    <col min="8203" max="8203" width="13.5" style="26" bestFit="1" customWidth="1"/>
    <col min="8204" max="8204" width="7.33203125" style="26" bestFit="1" customWidth="1"/>
    <col min="8205" max="8205" width="14" style="26" bestFit="1" customWidth="1"/>
    <col min="8206" max="8448" width="9.33203125" style="26"/>
    <col min="8449" max="8449" width="13.6640625" style="26" customWidth="1"/>
    <col min="8450" max="8450" width="7.33203125" style="26" bestFit="1" customWidth="1"/>
    <col min="8451" max="8451" width="13.5" style="26" bestFit="1" customWidth="1"/>
    <col min="8452" max="8452" width="7.33203125" style="26" bestFit="1" customWidth="1"/>
    <col min="8453" max="8453" width="13.5" style="26" bestFit="1" customWidth="1"/>
    <col min="8454" max="8454" width="7.33203125" style="26" bestFit="1" customWidth="1"/>
    <col min="8455" max="8455" width="13.5" style="26" bestFit="1" customWidth="1"/>
    <col min="8456" max="8456" width="7.33203125" style="26" bestFit="1" customWidth="1"/>
    <col min="8457" max="8457" width="13.5" style="26" bestFit="1" customWidth="1"/>
    <col min="8458" max="8458" width="7.33203125" style="26" bestFit="1" customWidth="1"/>
    <col min="8459" max="8459" width="13.5" style="26" bestFit="1" customWidth="1"/>
    <col min="8460" max="8460" width="7.33203125" style="26" bestFit="1" customWidth="1"/>
    <col min="8461" max="8461" width="14" style="26" bestFit="1" customWidth="1"/>
    <col min="8462" max="8704" width="9.33203125" style="26"/>
    <col min="8705" max="8705" width="13.6640625" style="26" customWidth="1"/>
    <col min="8706" max="8706" width="7.33203125" style="26" bestFit="1" customWidth="1"/>
    <col min="8707" max="8707" width="13.5" style="26" bestFit="1" customWidth="1"/>
    <col min="8708" max="8708" width="7.33203125" style="26" bestFit="1" customWidth="1"/>
    <col min="8709" max="8709" width="13.5" style="26" bestFit="1" customWidth="1"/>
    <col min="8710" max="8710" width="7.33203125" style="26" bestFit="1" customWidth="1"/>
    <col min="8711" max="8711" width="13.5" style="26" bestFit="1" customWidth="1"/>
    <col min="8712" max="8712" width="7.33203125" style="26" bestFit="1" customWidth="1"/>
    <col min="8713" max="8713" width="13.5" style="26" bestFit="1" customWidth="1"/>
    <col min="8714" max="8714" width="7.33203125" style="26" bestFit="1" customWidth="1"/>
    <col min="8715" max="8715" width="13.5" style="26" bestFit="1" customWidth="1"/>
    <col min="8716" max="8716" width="7.33203125" style="26" bestFit="1" customWidth="1"/>
    <col min="8717" max="8717" width="14" style="26" bestFit="1" customWidth="1"/>
    <col min="8718" max="8960" width="9.33203125" style="26"/>
    <col min="8961" max="8961" width="13.6640625" style="26" customWidth="1"/>
    <col min="8962" max="8962" width="7.33203125" style="26" bestFit="1" customWidth="1"/>
    <col min="8963" max="8963" width="13.5" style="26" bestFit="1" customWidth="1"/>
    <col min="8964" max="8964" width="7.33203125" style="26" bestFit="1" customWidth="1"/>
    <col min="8965" max="8965" width="13.5" style="26" bestFit="1" customWidth="1"/>
    <col min="8966" max="8966" width="7.33203125" style="26" bestFit="1" customWidth="1"/>
    <col min="8967" max="8967" width="13.5" style="26" bestFit="1" customWidth="1"/>
    <col min="8968" max="8968" width="7.33203125" style="26" bestFit="1" customWidth="1"/>
    <col min="8969" max="8969" width="13.5" style="26" bestFit="1" customWidth="1"/>
    <col min="8970" max="8970" width="7.33203125" style="26" bestFit="1" customWidth="1"/>
    <col min="8971" max="8971" width="13.5" style="26" bestFit="1" customWidth="1"/>
    <col min="8972" max="8972" width="7.33203125" style="26" bestFit="1" customWidth="1"/>
    <col min="8973" max="8973" width="14" style="26" bestFit="1" customWidth="1"/>
    <col min="8974" max="9216" width="9.33203125" style="26"/>
    <col min="9217" max="9217" width="13.6640625" style="26" customWidth="1"/>
    <col min="9218" max="9218" width="7.33203125" style="26" bestFit="1" customWidth="1"/>
    <col min="9219" max="9219" width="13.5" style="26" bestFit="1" customWidth="1"/>
    <col min="9220" max="9220" width="7.33203125" style="26" bestFit="1" customWidth="1"/>
    <col min="9221" max="9221" width="13.5" style="26" bestFit="1" customWidth="1"/>
    <col min="9222" max="9222" width="7.33203125" style="26" bestFit="1" customWidth="1"/>
    <col min="9223" max="9223" width="13.5" style="26" bestFit="1" customWidth="1"/>
    <col min="9224" max="9224" width="7.33203125" style="26" bestFit="1" customWidth="1"/>
    <col min="9225" max="9225" width="13.5" style="26" bestFit="1" customWidth="1"/>
    <col min="9226" max="9226" width="7.33203125" style="26" bestFit="1" customWidth="1"/>
    <col min="9227" max="9227" width="13.5" style="26" bestFit="1" customWidth="1"/>
    <col min="9228" max="9228" width="7.33203125" style="26" bestFit="1" customWidth="1"/>
    <col min="9229" max="9229" width="14" style="26" bestFit="1" customWidth="1"/>
    <col min="9230" max="9472" width="9.33203125" style="26"/>
    <col min="9473" max="9473" width="13.6640625" style="26" customWidth="1"/>
    <col min="9474" max="9474" width="7.33203125" style="26" bestFit="1" customWidth="1"/>
    <col min="9475" max="9475" width="13.5" style="26" bestFit="1" customWidth="1"/>
    <col min="9476" max="9476" width="7.33203125" style="26" bestFit="1" customWidth="1"/>
    <col min="9477" max="9477" width="13.5" style="26" bestFit="1" customWidth="1"/>
    <col min="9478" max="9478" width="7.33203125" style="26" bestFit="1" customWidth="1"/>
    <col min="9479" max="9479" width="13.5" style="26" bestFit="1" customWidth="1"/>
    <col min="9480" max="9480" width="7.33203125" style="26" bestFit="1" customWidth="1"/>
    <col min="9481" max="9481" width="13.5" style="26" bestFit="1" customWidth="1"/>
    <col min="9482" max="9482" width="7.33203125" style="26" bestFit="1" customWidth="1"/>
    <col min="9483" max="9483" width="13.5" style="26" bestFit="1" customWidth="1"/>
    <col min="9484" max="9484" width="7.33203125" style="26" bestFit="1" customWidth="1"/>
    <col min="9485" max="9485" width="14" style="26" bestFit="1" customWidth="1"/>
    <col min="9486" max="9728" width="9.33203125" style="26"/>
    <col min="9729" max="9729" width="13.6640625" style="26" customWidth="1"/>
    <col min="9730" max="9730" width="7.33203125" style="26" bestFit="1" customWidth="1"/>
    <col min="9731" max="9731" width="13.5" style="26" bestFit="1" customWidth="1"/>
    <col min="9732" max="9732" width="7.33203125" style="26" bestFit="1" customWidth="1"/>
    <col min="9733" max="9733" width="13.5" style="26" bestFit="1" customWidth="1"/>
    <col min="9734" max="9734" width="7.33203125" style="26" bestFit="1" customWidth="1"/>
    <col min="9735" max="9735" width="13.5" style="26" bestFit="1" customWidth="1"/>
    <col min="9736" max="9736" width="7.33203125" style="26" bestFit="1" customWidth="1"/>
    <col min="9737" max="9737" width="13.5" style="26" bestFit="1" customWidth="1"/>
    <col min="9738" max="9738" width="7.33203125" style="26" bestFit="1" customWidth="1"/>
    <col min="9739" max="9739" width="13.5" style="26" bestFit="1" customWidth="1"/>
    <col min="9740" max="9740" width="7.33203125" style="26" bestFit="1" customWidth="1"/>
    <col min="9741" max="9741" width="14" style="26" bestFit="1" customWidth="1"/>
    <col min="9742" max="9984" width="9.33203125" style="26"/>
    <col min="9985" max="9985" width="13.6640625" style="26" customWidth="1"/>
    <col min="9986" max="9986" width="7.33203125" style="26" bestFit="1" customWidth="1"/>
    <col min="9987" max="9987" width="13.5" style="26" bestFit="1" customWidth="1"/>
    <col min="9988" max="9988" width="7.33203125" style="26" bestFit="1" customWidth="1"/>
    <col min="9989" max="9989" width="13.5" style="26" bestFit="1" customWidth="1"/>
    <col min="9990" max="9990" width="7.33203125" style="26" bestFit="1" customWidth="1"/>
    <col min="9991" max="9991" width="13.5" style="26" bestFit="1" customWidth="1"/>
    <col min="9992" max="9992" width="7.33203125" style="26" bestFit="1" customWidth="1"/>
    <col min="9993" max="9993" width="13.5" style="26" bestFit="1" customWidth="1"/>
    <col min="9994" max="9994" width="7.33203125" style="26" bestFit="1" customWidth="1"/>
    <col min="9995" max="9995" width="13.5" style="26" bestFit="1" customWidth="1"/>
    <col min="9996" max="9996" width="7.33203125" style="26" bestFit="1" customWidth="1"/>
    <col min="9997" max="9997" width="14" style="26" bestFit="1" customWidth="1"/>
    <col min="9998" max="10240" width="9.33203125" style="26"/>
    <col min="10241" max="10241" width="13.6640625" style="26" customWidth="1"/>
    <col min="10242" max="10242" width="7.33203125" style="26" bestFit="1" customWidth="1"/>
    <col min="10243" max="10243" width="13.5" style="26" bestFit="1" customWidth="1"/>
    <col min="10244" max="10244" width="7.33203125" style="26" bestFit="1" customWidth="1"/>
    <col min="10245" max="10245" width="13.5" style="26" bestFit="1" customWidth="1"/>
    <col min="10246" max="10246" width="7.33203125" style="26" bestFit="1" customWidth="1"/>
    <col min="10247" max="10247" width="13.5" style="26" bestFit="1" customWidth="1"/>
    <col min="10248" max="10248" width="7.33203125" style="26" bestFit="1" customWidth="1"/>
    <col min="10249" max="10249" width="13.5" style="26" bestFit="1" customWidth="1"/>
    <col min="10250" max="10250" width="7.33203125" style="26" bestFit="1" customWidth="1"/>
    <col min="10251" max="10251" width="13.5" style="26" bestFit="1" customWidth="1"/>
    <col min="10252" max="10252" width="7.33203125" style="26" bestFit="1" customWidth="1"/>
    <col min="10253" max="10253" width="14" style="26" bestFit="1" customWidth="1"/>
    <col min="10254" max="10496" width="9.33203125" style="26"/>
    <col min="10497" max="10497" width="13.6640625" style="26" customWidth="1"/>
    <col min="10498" max="10498" width="7.33203125" style="26" bestFit="1" customWidth="1"/>
    <col min="10499" max="10499" width="13.5" style="26" bestFit="1" customWidth="1"/>
    <col min="10500" max="10500" width="7.33203125" style="26" bestFit="1" customWidth="1"/>
    <col min="10501" max="10501" width="13.5" style="26" bestFit="1" customWidth="1"/>
    <col min="10502" max="10502" width="7.33203125" style="26" bestFit="1" customWidth="1"/>
    <col min="10503" max="10503" width="13.5" style="26" bestFit="1" customWidth="1"/>
    <col min="10504" max="10504" width="7.33203125" style="26" bestFit="1" customWidth="1"/>
    <col min="10505" max="10505" width="13.5" style="26" bestFit="1" customWidth="1"/>
    <col min="10506" max="10506" width="7.33203125" style="26" bestFit="1" customWidth="1"/>
    <col min="10507" max="10507" width="13.5" style="26" bestFit="1" customWidth="1"/>
    <col min="10508" max="10508" width="7.33203125" style="26" bestFit="1" customWidth="1"/>
    <col min="10509" max="10509" width="14" style="26" bestFit="1" customWidth="1"/>
    <col min="10510" max="10752" width="9.33203125" style="26"/>
    <col min="10753" max="10753" width="13.6640625" style="26" customWidth="1"/>
    <col min="10754" max="10754" width="7.33203125" style="26" bestFit="1" customWidth="1"/>
    <col min="10755" max="10755" width="13.5" style="26" bestFit="1" customWidth="1"/>
    <col min="10756" max="10756" width="7.33203125" style="26" bestFit="1" customWidth="1"/>
    <col min="10757" max="10757" width="13.5" style="26" bestFit="1" customWidth="1"/>
    <col min="10758" max="10758" width="7.33203125" style="26" bestFit="1" customWidth="1"/>
    <col min="10759" max="10759" width="13.5" style="26" bestFit="1" customWidth="1"/>
    <col min="10760" max="10760" width="7.33203125" style="26" bestFit="1" customWidth="1"/>
    <col min="10761" max="10761" width="13.5" style="26" bestFit="1" customWidth="1"/>
    <col min="10762" max="10762" width="7.33203125" style="26" bestFit="1" customWidth="1"/>
    <col min="10763" max="10763" width="13.5" style="26" bestFit="1" customWidth="1"/>
    <col min="10764" max="10764" width="7.33203125" style="26" bestFit="1" customWidth="1"/>
    <col min="10765" max="10765" width="14" style="26" bestFit="1" customWidth="1"/>
    <col min="10766" max="11008" width="9.33203125" style="26"/>
    <col min="11009" max="11009" width="13.6640625" style="26" customWidth="1"/>
    <col min="11010" max="11010" width="7.33203125" style="26" bestFit="1" customWidth="1"/>
    <col min="11011" max="11011" width="13.5" style="26" bestFit="1" customWidth="1"/>
    <col min="11012" max="11012" width="7.33203125" style="26" bestFit="1" customWidth="1"/>
    <col min="11013" max="11013" width="13.5" style="26" bestFit="1" customWidth="1"/>
    <col min="11014" max="11014" width="7.33203125" style="26" bestFit="1" customWidth="1"/>
    <col min="11015" max="11015" width="13.5" style="26" bestFit="1" customWidth="1"/>
    <col min="11016" max="11016" width="7.33203125" style="26" bestFit="1" customWidth="1"/>
    <col min="11017" max="11017" width="13.5" style="26" bestFit="1" customWidth="1"/>
    <col min="11018" max="11018" width="7.33203125" style="26" bestFit="1" customWidth="1"/>
    <col min="11019" max="11019" width="13.5" style="26" bestFit="1" customWidth="1"/>
    <col min="11020" max="11020" width="7.33203125" style="26" bestFit="1" customWidth="1"/>
    <col min="11021" max="11021" width="14" style="26" bestFit="1" customWidth="1"/>
    <col min="11022" max="11264" width="9.33203125" style="26"/>
    <col min="11265" max="11265" width="13.6640625" style="26" customWidth="1"/>
    <col min="11266" max="11266" width="7.33203125" style="26" bestFit="1" customWidth="1"/>
    <col min="11267" max="11267" width="13.5" style="26" bestFit="1" customWidth="1"/>
    <col min="11268" max="11268" width="7.33203125" style="26" bestFit="1" customWidth="1"/>
    <col min="11269" max="11269" width="13.5" style="26" bestFit="1" customWidth="1"/>
    <col min="11270" max="11270" width="7.33203125" style="26" bestFit="1" customWidth="1"/>
    <col min="11271" max="11271" width="13.5" style="26" bestFit="1" customWidth="1"/>
    <col min="11272" max="11272" width="7.33203125" style="26" bestFit="1" customWidth="1"/>
    <col min="11273" max="11273" width="13.5" style="26" bestFit="1" customWidth="1"/>
    <col min="11274" max="11274" width="7.33203125" style="26" bestFit="1" customWidth="1"/>
    <col min="11275" max="11275" width="13.5" style="26" bestFit="1" customWidth="1"/>
    <col min="11276" max="11276" width="7.33203125" style="26" bestFit="1" customWidth="1"/>
    <col min="11277" max="11277" width="14" style="26" bestFit="1" customWidth="1"/>
    <col min="11278" max="11520" width="9.33203125" style="26"/>
    <col min="11521" max="11521" width="13.6640625" style="26" customWidth="1"/>
    <col min="11522" max="11522" width="7.33203125" style="26" bestFit="1" customWidth="1"/>
    <col min="11523" max="11523" width="13.5" style="26" bestFit="1" customWidth="1"/>
    <col min="11524" max="11524" width="7.33203125" style="26" bestFit="1" customWidth="1"/>
    <col min="11525" max="11525" width="13.5" style="26" bestFit="1" customWidth="1"/>
    <col min="11526" max="11526" width="7.33203125" style="26" bestFit="1" customWidth="1"/>
    <col min="11527" max="11527" width="13.5" style="26" bestFit="1" customWidth="1"/>
    <col min="11528" max="11528" width="7.33203125" style="26" bestFit="1" customWidth="1"/>
    <col min="11529" max="11529" width="13.5" style="26" bestFit="1" customWidth="1"/>
    <col min="11530" max="11530" width="7.33203125" style="26" bestFit="1" customWidth="1"/>
    <col min="11531" max="11531" width="13.5" style="26" bestFit="1" customWidth="1"/>
    <col min="11532" max="11532" width="7.33203125" style="26" bestFit="1" customWidth="1"/>
    <col min="11533" max="11533" width="14" style="26" bestFit="1" customWidth="1"/>
    <col min="11534" max="11776" width="9.33203125" style="26"/>
    <col min="11777" max="11777" width="13.6640625" style="26" customWidth="1"/>
    <col min="11778" max="11778" width="7.33203125" style="26" bestFit="1" customWidth="1"/>
    <col min="11779" max="11779" width="13.5" style="26" bestFit="1" customWidth="1"/>
    <col min="11780" max="11780" width="7.33203125" style="26" bestFit="1" customWidth="1"/>
    <col min="11781" max="11781" width="13.5" style="26" bestFit="1" customWidth="1"/>
    <col min="11782" max="11782" width="7.33203125" style="26" bestFit="1" customWidth="1"/>
    <col min="11783" max="11783" width="13.5" style="26" bestFit="1" customWidth="1"/>
    <col min="11784" max="11784" width="7.33203125" style="26" bestFit="1" customWidth="1"/>
    <col min="11785" max="11785" width="13.5" style="26" bestFit="1" customWidth="1"/>
    <col min="11786" max="11786" width="7.33203125" style="26" bestFit="1" customWidth="1"/>
    <col min="11787" max="11787" width="13.5" style="26" bestFit="1" customWidth="1"/>
    <col min="11788" max="11788" width="7.33203125" style="26" bestFit="1" customWidth="1"/>
    <col min="11789" max="11789" width="14" style="26" bestFit="1" customWidth="1"/>
    <col min="11790" max="12032" width="9.33203125" style="26"/>
    <col min="12033" max="12033" width="13.6640625" style="26" customWidth="1"/>
    <col min="12034" max="12034" width="7.33203125" style="26" bestFit="1" customWidth="1"/>
    <col min="12035" max="12035" width="13.5" style="26" bestFit="1" customWidth="1"/>
    <col min="12036" max="12036" width="7.33203125" style="26" bestFit="1" customWidth="1"/>
    <col min="12037" max="12037" width="13.5" style="26" bestFit="1" customWidth="1"/>
    <col min="12038" max="12038" width="7.33203125" style="26" bestFit="1" customWidth="1"/>
    <col min="12039" max="12039" width="13.5" style="26" bestFit="1" customWidth="1"/>
    <col min="12040" max="12040" width="7.33203125" style="26" bestFit="1" customWidth="1"/>
    <col min="12041" max="12041" width="13.5" style="26" bestFit="1" customWidth="1"/>
    <col min="12042" max="12042" width="7.33203125" style="26" bestFit="1" customWidth="1"/>
    <col min="12043" max="12043" width="13.5" style="26" bestFit="1" customWidth="1"/>
    <col min="12044" max="12044" width="7.33203125" style="26" bestFit="1" customWidth="1"/>
    <col min="12045" max="12045" width="14" style="26" bestFit="1" customWidth="1"/>
    <col min="12046" max="12288" width="9.33203125" style="26"/>
    <col min="12289" max="12289" width="13.6640625" style="26" customWidth="1"/>
    <col min="12290" max="12290" width="7.33203125" style="26" bestFit="1" customWidth="1"/>
    <col min="12291" max="12291" width="13.5" style="26" bestFit="1" customWidth="1"/>
    <col min="12292" max="12292" width="7.33203125" style="26" bestFit="1" customWidth="1"/>
    <col min="12293" max="12293" width="13.5" style="26" bestFit="1" customWidth="1"/>
    <col min="12294" max="12294" width="7.33203125" style="26" bestFit="1" customWidth="1"/>
    <col min="12295" max="12295" width="13.5" style="26" bestFit="1" customWidth="1"/>
    <col min="12296" max="12296" width="7.33203125" style="26" bestFit="1" customWidth="1"/>
    <col min="12297" max="12297" width="13.5" style="26" bestFit="1" customWidth="1"/>
    <col min="12298" max="12298" width="7.33203125" style="26" bestFit="1" customWidth="1"/>
    <col min="12299" max="12299" width="13.5" style="26" bestFit="1" customWidth="1"/>
    <col min="12300" max="12300" width="7.33203125" style="26" bestFit="1" customWidth="1"/>
    <col min="12301" max="12301" width="14" style="26" bestFit="1" customWidth="1"/>
    <col min="12302" max="12544" width="9.33203125" style="26"/>
    <col min="12545" max="12545" width="13.6640625" style="26" customWidth="1"/>
    <col min="12546" max="12546" width="7.33203125" style="26" bestFit="1" customWidth="1"/>
    <col min="12547" max="12547" width="13.5" style="26" bestFit="1" customWidth="1"/>
    <col min="12548" max="12548" width="7.33203125" style="26" bestFit="1" customWidth="1"/>
    <col min="12549" max="12549" width="13.5" style="26" bestFit="1" customWidth="1"/>
    <col min="12550" max="12550" width="7.33203125" style="26" bestFit="1" customWidth="1"/>
    <col min="12551" max="12551" width="13.5" style="26" bestFit="1" customWidth="1"/>
    <col min="12552" max="12552" width="7.33203125" style="26" bestFit="1" customWidth="1"/>
    <col min="12553" max="12553" width="13.5" style="26" bestFit="1" customWidth="1"/>
    <col min="12554" max="12554" width="7.33203125" style="26" bestFit="1" customWidth="1"/>
    <col min="12555" max="12555" width="13.5" style="26" bestFit="1" customWidth="1"/>
    <col min="12556" max="12556" width="7.33203125" style="26" bestFit="1" customWidth="1"/>
    <col min="12557" max="12557" width="14" style="26" bestFit="1" customWidth="1"/>
    <col min="12558" max="12800" width="9.33203125" style="26"/>
    <col min="12801" max="12801" width="13.6640625" style="26" customWidth="1"/>
    <col min="12802" max="12802" width="7.33203125" style="26" bestFit="1" customWidth="1"/>
    <col min="12803" max="12803" width="13.5" style="26" bestFit="1" customWidth="1"/>
    <col min="12804" max="12804" width="7.33203125" style="26" bestFit="1" customWidth="1"/>
    <col min="12805" max="12805" width="13.5" style="26" bestFit="1" customWidth="1"/>
    <col min="12806" max="12806" width="7.33203125" style="26" bestFit="1" customWidth="1"/>
    <col min="12807" max="12807" width="13.5" style="26" bestFit="1" customWidth="1"/>
    <col min="12808" max="12808" width="7.33203125" style="26" bestFit="1" customWidth="1"/>
    <col min="12809" max="12809" width="13.5" style="26" bestFit="1" customWidth="1"/>
    <col min="12810" max="12810" width="7.33203125" style="26" bestFit="1" customWidth="1"/>
    <col min="12811" max="12811" width="13.5" style="26" bestFit="1" customWidth="1"/>
    <col min="12812" max="12812" width="7.33203125" style="26" bestFit="1" customWidth="1"/>
    <col min="12813" max="12813" width="14" style="26" bestFit="1" customWidth="1"/>
    <col min="12814" max="13056" width="9.33203125" style="26"/>
    <col min="13057" max="13057" width="13.6640625" style="26" customWidth="1"/>
    <col min="13058" max="13058" width="7.33203125" style="26" bestFit="1" customWidth="1"/>
    <col min="13059" max="13059" width="13.5" style="26" bestFit="1" customWidth="1"/>
    <col min="13060" max="13060" width="7.33203125" style="26" bestFit="1" customWidth="1"/>
    <col min="13061" max="13061" width="13.5" style="26" bestFit="1" customWidth="1"/>
    <col min="13062" max="13062" width="7.33203125" style="26" bestFit="1" customWidth="1"/>
    <col min="13063" max="13063" width="13.5" style="26" bestFit="1" customWidth="1"/>
    <col min="13064" max="13064" width="7.33203125" style="26" bestFit="1" customWidth="1"/>
    <col min="13065" max="13065" width="13.5" style="26" bestFit="1" customWidth="1"/>
    <col min="13066" max="13066" width="7.33203125" style="26" bestFit="1" customWidth="1"/>
    <col min="13067" max="13067" width="13.5" style="26" bestFit="1" customWidth="1"/>
    <col min="13068" max="13068" width="7.33203125" style="26" bestFit="1" customWidth="1"/>
    <col min="13069" max="13069" width="14" style="26" bestFit="1" customWidth="1"/>
    <col min="13070" max="13312" width="9.33203125" style="26"/>
    <col min="13313" max="13313" width="13.6640625" style="26" customWidth="1"/>
    <col min="13314" max="13314" width="7.33203125" style="26" bestFit="1" customWidth="1"/>
    <col min="13315" max="13315" width="13.5" style="26" bestFit="1" customWidth="1"/>
    <col min="13316" max="13316" width="7.33203125" style="26" bestFit="1" customWidth="1"/>
    <col min="13317" max="13317" width="13.5" style="26" bestFit="1" customWidth="1"/>
    <col min="13318" max="13318" width="7.33203125" style="26" bestFit="1" customWidth="1"/>
    <col min="13319" max="13319" width="13.5" style="26" bestFit="1" customWidth="1"/>
    <col min="13320" max="13320" width="7.33203125" style="26" bestFit="1" customWidth="1"/>
    <col min="13321" max="13321" width="13.5" style="26" bestFit="1" customWidth="1"/>
    <col min="13322" max="13322" width="7.33203125" style="26" bestFit="1" customWidth="1"/>
    <col min="13323" max="13323" width="13.5" style="26" bestFit="1" customWidth="1"/>
    <col min="13324" max="13324" width="7.33203125" style="26" bestFit="1" customWidth="1"/>
    <col min="13325" max="13325" width="14" style="26" bestFit="1" customWidth="1"/>
    <col min="13326" max="13568" width="9.33203125" style="26"/>
    <col min="13569" max="13569" width="13.6640625" style="26" customWidth="1"/>
    <col min="13570" max="13570" width="7.33203125" style="26" bestFit="1" customWidth="1"/>
    <col min="13571" max="13571" width="13.5" style="26" bestFit="1" customWidth="1"/>
    <col min="13572" max="13572" width="7.33203125" style="26" bestFit="1" customWidth="1"/>
    <col min="13573" max="13573" width="13.5" style="26" bestFit="1" customWidth="1"/>
    <col min="13574" max="13574" width="7.33203125" style="26" bestFit="1" customWidth="1"/>
    <col min="13575" max="13575" width="13.5" style="26" bestFit="1" customWidth="1"/>
    <col min="13576" max="13576" width="7.33203125" style="26" bestFit="1" customWidth="1"/>
    <col min="13577" max="13577" width="13.5" style="26" bestFit="1" customWidth="1"/>
    <col min="13578" max="13578" width="7.33203125" style="26" bestFit="1" customWidth="1"/>
    <col min="13579" max="13579" width="13.5" style="26" bestFit="1" customWidth="1"/>
    <col min="13580" max="13580" width="7.33203125" style="26" bestFit="1" customWidth="1"/>
    <col min="13581" max="13581" width="14" style="26" bestFit="1" customWidth="1"/>
    <col min="13582" max="13824" width="9.33203125" style="26"/>
    <col min="13825" max="13825" width="13.6640625" style="26" customWidth="1"/>
    <col min="13826" max="13826" width="7.33203125" style="26" bestFit="1" customWidth="1"/>
    <col min="13827" max="13827" width="13.5" style="26" bestFit="1" customWidth="1"/>
    <col min="13828" max="13828" width="7.33203125" style="26" bestFit="1" customWidth="1"/>
    <col min="13829" max="13829" width="13.5" style="26" bestFit="1" customWidth="1"/>
    <col min="13830" max="13830" width="7.33203125" style="26" bestFit="1" customWidth="1"/>
    <col min="13831" max="13831" width="13.5" style="26" bestFit="1" customWidth="1"/>
    <col min="13832" max="13832" width="7.33203125" style="26" bestFit="1" customWidth="1"/>
    <col min="13833" max="13833" width="13.5" style="26" bestFit="1" customWidth="1"/>
    <col min="13834" max="13834" width="7.33203125" style="26" bestFit="1" customWidth="1"/>
    <col min="13835" max="13835" width="13.5" style="26" bestFit="1" customWidth="1"/>
    <col min="13836" max="13836" width="7.33203125" style="26" bestFit="1" customWidth="1"/>
    <col min="13837" max="13837" width="14" style="26" bestFit="1" customWidth="1"/>
    <col min="13838" max="14080" width="9.33203125" style="26"/>
    <col min="14081" max="14081" width="13.6640625" style="26" customWidth="1"/>
    <col min="14082" max="14082" width="7.33203125" style="26" bestFit="1" customWidth="1"/>
    <col min="14083" max="14083" width="13.5" style="26" bestFit="1" customWidth="1"/>
    <col min="14084" max="14084" width="7.33203125" style="26" bestFit="1" customWidth="1"/>
    <col min="14085" max="14085" width="13.5" style="26" bestFit="1" customWidth="1"/>
    <col min="14086" max="14086" width="7.33203125" style="26" bestFit="1" customWidth="1"/>
    <col min="14087" max="14087" width="13.5" style="26" bestFit="1" customWidth="1"/>
    <col min="14088" max="14088" width="7.33203125" style="26" bestFit="1" customWidth="1"/>
    <col min="14089" max="14089" width="13.5" style="26" bestFit="1" customWidth="1"/>
    <col min="14090" max="14090" width="7.33203125" style="26" bestFit="1" customWidth="1"/>
    <col min="14091" max="14091" width="13.5" style="26" bestFit="1" customWidth="1"/>
    <col min="14092" max="14092" width="7.33203125" style="26" bestFit="1" customWidth="1"/>
    <col min="14093" max="14093" width="14" style="26" bestFit="1" customWidth="1"/>
    <col min="14094" max="14336" width="9.33203125" style="26"/>
    <col min="14337" max="14337" width="13.6640625" style="26" customWidth="1"/>
    <col min="14338" max="14338" width="7.33203125" style="26" bestFit="1" customWidth="1"/>
    <col min="14339" max="14339" width="13.5" style="26" bestFit="1" customWidth="1"/>
    <col min="14340" max="14340" width="7.33203125" style="26" bestFit="1" customWidth="1"/>
    <col min="14341" max="14341" width="13.5" style="26" bestFit="1" customWidth="1"/>
    <col min="14342" max="14342" width="7.33203125" style="26" bestFit="1" customWidth="1"/>
    <col min="14343" max="14343" width="13.5" style="26" bestFit="1" customWidth="1"/>
    <col min="14344" max="14344" width="7.33203125" style="26" bestFit="1" customWidth="1"/>
    <col min="14345" max="14345" width="13.5" style="26" bestFit="1" customWidth="1"/>
    <col min="14346" max="14346" width="7.33203125" style="26" bestFit="1" customWidth="1"/>
    <col min="14347" max="14347" width="13.5" style="26" bestFit="1" customWidth="1"/>
    <col min="14348" max="14348" width="7.33203125" style="26" bestFit="1" customWidth="1"/>
    <col min="14349" max="14349" width="14" style="26" bestFit="1" customWidth="1"/>
    <col min="14350" max="14592" width="9.33203125" style="26"/>
    <col min="14593" max="14593" width="13.6640625" style="26" customWidth="1"/>
    <col min="14594" max="14594" width="7.33203125" style="26" bestFit="1" customWidth="1"/>
    <col min="14595" max="14595" width="13.5" style="26" bestFit="1" customWidth="1"/>
    <col min="14596" max="14596" width="7.33203125" style="26" bestFit="1" customWidth="1"/>
    <col min="14597" max="14597" width="13.5" style="26" bestFit="1" customWidth="1"/>
    <col min="14598" max="14598" width="7.33203125" style="26" bestFit="1" customWidth="1"/>
    <col min="14599" max="14599" width="13.5" style="26" bestFit="1" customWidth="1"/>
    <col min="14600" max="14600" width="7.33203125" style="26" bestFit="1" customWidth="1"/>
    <col min="14601" max="14601" width="13.5" style="26" bestFit="1" customWidth="1"/>
    <col min="14602" max="14602" width="7.33203125" style="26" bestFit="1" customWidth="1"/>
    <col min="14603" max="14603" width="13.5" style="26" bestFit="1" customWidth="1"/>
    <col min="14604" max="14604" width="7.33203125" style="26" bestFit="1" customWidth="1"/>
    <col min="14605" max="14605" width="14" style="26" bestFit="1" customWidth="1"/>
    <col min="14606" max="14848" width="9.33203125" style="26"/>
    <col min="14849" max="14849" width="13.6640625" style="26" customWidth="1"/>
    <col min="14850" max="14850" width="7.33203125" style="26" bestFit="1" customWidth="1"/>
    <col min="14851" max="14851" width="13.5" style="26" bestFit="1" customWidth="1"/>
    <col min="14852" max="14852" width="7.33203125" style="26" bestFit="1" customWidth="1"/>
    <col min="14853" max="14853" width="13.5" style="26" bestFit="1" customWidth="1"/>
    <col min="14854" max="14854" width="7.33203125" style="26" bestFit="1" customWidth="1"/>
    <col min="14855" max="14855" width="13.5" style="26" bestFit="1" customWidth="1"/>
    <col min="14856" max="14856" width="7.33203125" style="26" bestFit="1" customWidth="1"/>
    <col min="14857" max="14857" width="13.5" style="26" bestFit="1" customWidth="1"/>
    <col min="14858" max="14858" width="7.33203125" style="26" bestFit="1" customWidth="1"/>
    <col min="14859" max="14859" width="13.5" style="26" bestFit="1" customWidth="1"/>
    <col min="14860" max="14860" width="7.33203125" style="26" bestFit="1" customWidth="1"/>
    <col min="14861" max="14861" width="14" style="26" bestFit="1" customWidth="1"/>
    <col min="14862" max="15104" width="9.33203125" style="26"/>
    <col min="15105" max="15105" width="13.6640625" style="26" customWidth="1"/>
    <col min="15106" max="15106" width="7.33203125" style="26" bestFit="1" customWidth="1"/>
    <col min="15107" max="15107" width="13.5" style="26" bestFit="1" customWidth="1"/>
    <col min="15108" max="15108" width="7.33203125" style="26" bestFit="1" customWidth="1"/>
    <col min="15109" max="15109" width="13.5" style="26" bestFit="1" customWidth="1"/>
    <col min="15110" max="15110" width="7.33203125" style="26" bestFit="1" customWidth="1"/>
    <col min="15111" max="15111" width="13.5" style="26" bestFit="1" customWidth="1"/>
    <col min="15112" max="15112" width="7.33203125" style="26" bestFit="1" customWidth="1"/>
    <col min="15113" max="15113" width="13.5" style="26" bestFit="1" customWidth="1"/>
    <col min="15114" max="15114" width="7.33203125" style="26" bestFit="1" customWidth="1"/>
    <col min="15115" max="15115" width="13.5" style="26" bestFit="1" customWidth="1"/>
    <col min="15116" max="15116" width="7.33203125" style="26" bestFit="1" customWidth="1"/>
    <col min="15117" max="15117" width="14" style="26" bestFit="1" customWidth="1"/>
    <col min="15118" max="15360" width="9.33203125" style="26"/>
    <col min="15361" max="15361" width="13.6640625" style="26" customWidth="1"/>
    <col min="15362" max="15362" width="7.33203125" style="26" bestFit="1" customWidth="1"/>
    <col min="15363" max="15363" width="13.5" style="26" bestFit="1" customWidth="1"/>
    <col min="15364" max="15364" width="7.33203125" style="26" bestFit="1" customWidth="1"/>
    <col min="15365" max="15365" width="13.5" style="26" bestFit="1" customWidth="1"/>
    <col min="15366" max="15366" width="7.33203125" style="26" bestFit="1" customWidth="1"/>
    <col min="15367" max="15367" width="13.5" style="26" bestFit="1" customWidth="1"/>
    <col min="15368" max="15368" width="7.33203125" style="26" bestFit="1" customWidth="1"/>
    <col min="15369" max="15369" width="13.5" style="26" bestFit="1" customWidth="1"/>
    <col min="15370" max="15370" width="7.33203125" style="26" bestFit="1" customWidth="1"/>
    <col min="15371" max="15371" width="13.5" style="26" bestFit="1" customWidth="1"/>
    <col min="15372" max="15372" width="7.33203125" style="26" bestFit="1" customWidth="1"/>
    <col min="15373" max="15373" width="14" style="26" bestFit="1" customWidth="1"/>
    <col min="15374" max="15616" width="9.33203125" style="26"/>
    <col min="15617" max="15617" width="13.6640625" style="26" customWidth="1"/>
    <col min="15618" max="15618" width="7.33203125" style="26" bestFit="1" customWidth="1"/>
    <col min="15619" max="15619" width="13.5" style="26" bestFit="1" customWidth="1"/>
    <col min="15620" max="15620" width="7.33203125" style="26" bestFit="1" customWidth="1"/>
    <col min="15621" max="15621" width="13.5" style="26" bestFit="1" customWidth="1"/>
    <col min="15622" max="15622" width="7.33203125" style="26" bestFit="1" customWidth="1"/>
    <col min="15623" max="15623" width="13.5" style="26" bestFit="1" customWidth="1"/>
    <col min="15624" max="15624" width="7.33203125" style="26" bestFit="1" customWidth="1"/>
    <col min="15625" max="15625" width="13.5" style="26" bestFit="1" customWidth="1"/>
    <col min="15626" max="15626" width="7.33203125" style="26" bestFit="1" customWidth="1"/>
    <col min="15627" max="15627" width="13.5" style="26" bestFit="1" customWidth="1"/>
    <col min="15628" max="15628" width="7.33203125" style="26" bestFit="1" customWidth="1"/>
    <col min="15629" max="15629" width="14" style="26" bestFit="1" customWidth="1"/>
    <col min="15630" max="15872" width="9.33203125" style="26"/>
    <col min="15873" max="15873" width="13.6640625" style="26" customWidth="1"/>
    <col min="15874" max="15874" width="7.33203125" style="26" bestFit="1" customWidth="1"/>
    <col min="15875" max="15875" width="13.5" style="26" bestFit="1" customWidth="1"/>
    <col min="15876" max="15876" width="7.33203125" style="26" bestFit="1" customWidth="1"/>
    <col min="15877" max="15877" width="13.5" style="26" bestFit="1" customWidth="1"/>
    <col min="15878" max="15878" width="7.33203125" style="26" bestFit="1" customWidth="1"/>
    <col min="15879" max="15879" width="13.5" style="26" bestFit="1" customWidth="1"/>
    <col min="15880" max="15880" width="7.33203125" style="26" bestFit="1" customWidth="1"/>
    <col min="15881" max="15881" width="13.5" style="26" bestFit="1" customWidth="1"/>
    <col min="15882" max="15882" width="7.33203125" style="26" bestFit="1" customWidth="1"/>
    <col min="15883" max="15883" width="13.5" style="26" bestFit="1" customWidth="1"/>
    <col min="15884" max="15884" width="7.33203125" style="26" bestFit="1" customWidth="1"/>
    <col min="15885" max="15885" width="14" style="26" bestFit="1" customWidth="1"/>
    <col min="15886" max="16128" width="9.33203125" style="26"/>
    <col min="16129" max="16129" width="13.6640625" style="26" customWidth="1"/>
    <col min="16130" max="16130" width="7.33203125" style="26" bestFit="1" customWidth="1"/>
    <col min="16131" max="16131" width="13.5" style="26" bestFit="1" customWidth="1"/>
    <col min="16132" max="16132" width="7.33203125" style="26" bestFit="1" customWidth="1"/>
    <col min="16133" max="16133" width="13.5" style="26" bestFit="1" customWidth="1"/>
    <col min="16134" max="16134" width="7.33203125" style="26" bestFit="1" customWidth="1"/>
    <col min="16135" max="16135" width="13.5" style="26" bestFit="1" customWidth="1"/>
    <col min="16136" max="16136" width="7.33203125" style="26" bestFit="1" customWidth="1"/>
    <col min="16137" max="16137" width="13.5" style="26" bestFit="1" customWidth="1"/>
    <col min="16138" max="16138" width="7.33203125" style="26" bestFit="1" customWidth="1"/>
    <col min="16139" max="16139" width="13.5" style="26" bestFit="1" customWidth="1"/>
    <col min="16140" max="16140" width="7.33203125" style="26" bestFit="1" customWidth="1"/>
    <col min="16141" max="16141" width="14" style="26" bestFit="1" customWidth="1"/>
    <col min="16142" max="16384" width="9.33203125" style="26"/>
  </cols>
  <sheetData>
    <row r="1" spans="1:39" ht="15.75">
      <c r="A1" s="993" t="s">
        <v>521</v>
      </c>
      <c r="B1" s="993"/>
      <c r="C1" s="993"/>
      <c r="D1" s="993"/>
      <c r="E1" s="993"/>
      <c r="F1" s="993"/>
      <c r="G1" s="993"/>
      <c r="H1" s="993"/>
      <c r="I1" s="993"/>
      <c r="J1" s="993"/>
      <c r="K1" s="993"/>
      <c r="L1" s="993"/>
      <c r="M1" s="993"/>
    </row>
    <row r="2" spans="1:39">
      <c r="A2" s="802" t="s">
        <v>66</v>
      </c>
      <c r="B2" s="995" t="s">
        <v>152</v>
      </c>
      <c r="C2" s="996"/>
      <c r="D2" s="996"/>
      <c r="E2" s="996"/>
      <c r="F2" s="996"/>
      <c r="G2" s="996"/>
      <c r="H2" s="996"/>
      <c r="I2" s="996"/>
      <c r="J2" s="802" t="s">
        <v>153</v>
      </c>
      <c r="K2" s="803"/>
      <c r="L2" s="779" t="s">
        <v>0</v>
      </c>
      <c r="M2" s="997"/>
    </row>
    <row r="3" spans="1:39" ht="27" customHeight="1">
      <c r="A3" s="994"/>
      <c r="B3" s="972" t="s">
        <v>154</v>
      </c>
      <c r="C3" s="972"/>
      <c r="D3" s="972" t="s">
        <v>155</v>
      </c>
      <c r="E3" s="972"/>
      <c r="F3" s="972" t="s">
        <v>156</v>
      </c>
      <c r="G3" s="972"/>
      <c r="H3" s="972" t="s">
        <v>157</v>
      </c>
      <c r="I3" s="972"/>
      <c r="J3" s="975"/>
      <c r="K3" s="973"/>
      <c r="L3" s="998"/>
      <c r="M3" s="999"/>
    </row>
    <row r="4" spans="1:39" ht="30.75" customHeight="1">
      <c r="A4" s="958"/>
      <c r="B4" s="608" t="s">
        <v>12</v>
      </c>
      <c r="C4" s="103" t="s">
        <v>166</v>
      </c>
      <c r="D4" s="608" t="s">
        <v>12</v>
      </c>
      <c r="E4" s="103" t="s">
        <v>166</v>
      </c>
      <c r="F4" s="608" t="s">
        <v>12</v>
      </c>
      <c r="G4" s="103" t="s">
        <v>166</v>
      </c>
      <c r="H4" s="608" t="s">
        <v>12</v>
      </c>
      <c r="I4" s="103" t="s">
        <v>166</v>
      </c>
      <c r="J4" s="611" t="s">
        <v>12</v>
      </c>
      <c r="K4" s="103" t="s">
        <v>166</v>
      </c>
      <c r="L4" s="611" t="s">
        <v>12</v>
      </c>
      <c r="M4" s="118" t="s">
        <v>166</v>
      </c>
      <c r="AB4" s="27"/>
      <c r="AC4" s="28"/>
      <c r="AD4" s="27"/>
      <c r="AE4" s="28"/>
      <c r="AF4" s="27"/>
      <c r="AG4" s="28"/>
      <c r="AH4" s="27"/>
      <c r="AI4" s="28"/>
      <c r="AJ4" s="27"/>
      <c r="AK4" s="28"/>
      <c r="AL4" s="27"/>
      <c r="AM4" s="28"/>
    </row>
    <row r="5" spans="1:39">
      <c r="A5" s="104">
        <v>1</v>
      </c>
      <c r="B5" s="116">
        <v>2</v>
      </c>
      <c r="C5" s="117">
        <v>3</v>
      </c>
      <c r="D5" s="116">
        <v>4</v>
      </c>
      <c r="E5" s="48">
        <v>5</v>
      </c>
      <c r="F5" s="116">
        <v>6</v>
      </c>
      <c r="G5" s="48">
        <v>7</v>
      </c>
      <c r="H5" s="116">
        <v>8</v>
      </c>
      <c r="I5" s="48">
        <v>9</v>
      </c>
      <c r="J5" s="116">
        <v>10</v>
      </c>
      <c r="K5" s="119">
        <v>11</v>
      </c>
      <c r="L5" s="116">
        <v>12</v>
      </c>
      <c r="M5" s="105">
        <v>13</v>
      </c>
      <c r="O5" s="29"/>
      <c r="P5" s="29"/>
      <c r="Q5" s="29"/>
      <c r="R5" s="29"/>
      <c r="S5" s="29"/>
      <c r="AB5" s="27"/>
      <c r="AC5" s="28"/>
      <c r="AD5" s="27"/>
      <c r="AE5" s="28"/>
      <c r="AF5" s="27"/>
      <c r="AG5" s="28"/>
      <c r="AH5" s="27"/>
      <c r="AI5" s="28"/>
      <c r="AJ5" s="27"/>
      <c r="AK5" s="28"/>
      <c r="AL5" s="27"/>
      <c r="AM5" s="28"/>
    </row>
    <row r="6" spans="1:39">
      <c r="A6" s="40">
        <v>40269</v>
      </c>
      <c r="B6" s="41">
        <v>35</v>
      </c>
      <c r="C6" s="42">
        <v>242918.96000000002</v>
      </c>
      <c r="D6" s="42">
        <v>32</v>
      </c>
      <c r="E6" s="42">
        <v>27000.82</v>
      </c>
      <c r="F6" s="42">
        <v>22</v>
      </c>
      <c r="G6" s="42">
        <v>10567.56</v>
      </c>
      <c r="H6" s="42">
        <v>56</v>
      </c>
      <c r="I6" s="42">
        <v>4018.7410000000009</v>
      </c>
      <c r="J6" s="42">
        <v>144</v>
      </c>
      <c r="K6" s="42">
        <v>6843</v>
      </c>
      <c r="L6" s="42">
        <v>289</v>
      </c>
      <c r="M6" s="43">
        <v>291349.73</v>
      </c>
    </row>
    <row r="7" spans="1:39">
      <c r="A7" s="40">
        <v>40299</v>
      </c>
      <c r="B7" s="41">
        <v>16</v>
      </c>
      <c r="C7" s="42">
        <v>36642.47</v>
      </c>
      <c r="D7" s="42">
        <v>22</v>
      </c>
      <c r="E7" s="42">
        <v>10766.3</v>
      </c>
      <c r="F7" s="42">
        <v>23</v>
      </c>
      <c r="G7" s="42">
        <v>6337.29</v>
      </c>
      <c r="H7" s="42">
        <v>44</v>
      </c>
      <c r="I7" s="42">
        <v>2979.8874999999998</v>
      </c>
      <c r="J7" s="42">
        <v>132</v>
      </c>
      <c r="K7" s="42">
        <v>3068.17</v>
      </c>
      <c r="L7" s="42">
        <v>237</v>
      </c>
      <c r="M7" s="43">
        <v>59793.2</v>
      </c>
    </row>
    <row r="8" spans="1:39">
      <c r="A8" s="187">
        <v>40330</v>
      </c>
      <c r="B8" s="41">
        <v>22</v>
      </c>
      <c r="C8" s="42">
        <v>63939.03</v>
      </c>
      <c r="D8" s="42">
        <v>21</v>
      </c>
      <c r="E8" s="42">
        <v>23588</v>
      </c>
      <c r="F8" s="42">
        <v>21</v>
      </c>
      <c r="G8" s="42">
        <v>3933.75</v>
      </c>
      <c r="H8" s="42">
        <v>40</v>
      </c>
      <c r="I8" s="42">
        <v>31250.81</v>
      </c>
      <c r="J8" s="42">
        <v>148</v>
      </c>
      <c r="K8" s="42">
        <v>4509.0750000000007</v>
      </c>
      <c r="L8" s="42">
        <v>252</v>
      </c>
      <c r="M8" s="43">
        <v>127221.315</v>
      </c>
    </row>
    <row r="9" spans="1:39">
      <c r="A9" s="40">
        <v>40360</v>
      </c>
      <c r="B9" s="41">
        <v>15</v>
      </c>
      <c r="C9" s="42">
        <v>17045.47</v>
      </c>
      <c r="D9" s="42">
        <v>28</v>
      </c>
      <c r="E9" s="42">
        <v>11109.71</v>
      </c>
      <c r="F9" s="42">
        <v>19</v>
      </c>
      <c r="G9" s="42">
        <v>7317.25</v>
      </c>
      <c r="H9" s="42">
        <v>48</v>
      </c>
      <c r="I9" s="42">
        <v>3585.41</v>
      </c>
      <c r="J9" s="42">
        <v>150</v>
      </c>
      <c r="K9" s="42">
        <v>2937.5884000000005</v>
      </c>
      <c r="L9" s="42">
        <v>260</v>
      </c>
      <c r="M9" s="43">
        <v>41995.428400000004</v>
      </c>
    </row>
    <row r="10" spans="1:39">
      <c r="A10" s="40">
        <v>40391</v>
      </c>
      <c r="B10" s="41">
        <v>15</v>
      </c>
      <c r="C10" s="42">
        <v>20287.760000000002</v>
      </c>
      <c r="D10" s="42">
        <v>22</v>
      </c>
      <c r="E10" s="42">
        <v>7739.15</v>
      </c>
      <c r="F10" s="42">
        <v>19</v>
      </c>
      <c r="G10" s="42">
        <v>8175</v>
      </c>
      <c r="H10" s="42">
        <v>52</v>
      </c>
      <c r="I10" s="42">
        <v>3690.53</v>
      </c>
      <c r="J10" s="42">
        <v>137</v>
      </c>
      <c r="K10" s="42">
        <v>2269.4299999999998</v>
      </c>
      <c r="L10" s="42">
        <v>245</v>
      </c>
      <c r="M10" s="43">
        <v>42161.87</v>
      </c>
    </row>
    <row r="11" spans="1:39">
      <c r="A11" s="187">
        <v>40422</v>
      </c>
      <c r="B11" s="41">
        <v>29</v>
      </c>
      <c r="C11" s="42">
        <v>11887.029999999999</v>
      </c>
      <c r="D11" s="42">
        <v>30</v>
      </c>
      <c r="E11" s="42">
        <v>19180.16</v>
      </c>
      <c r="F11" s="42">
        <v>11</v>
      </c>
      <c r="G11" s="42">
        <v>3655.38</v>
      </c>
      <c r="H11" s="42">
        <v>52</v>
      </c>
      <c r="I11" s="42">
        <v>3355.4000000000005</v>
      </c>
      <c r="J11" s="42">
        <v>243</v>
      </c>
      <c r="K11" s="42">
        <v>4280.75</v>
      </c>
      <c r="L11" s="42">
        <v>382</v>
      </c>
      <c r="M11" s="43">
        <v>53443.09</v>
      </c>
    </row>
    <row r="12" spans="1:39">
      <c r="A12" s="40">
        <v>40452</v>
      </c>
      <c r="B12" s="41">
        <v>14</v>
      </c>
      <c r="C12" s="42">
        <v>5863.23</v>
      </c>
      <c r="D12" s="42">
        <v>20</v>
      </c>
      <c r="E12" s="42">
        <v>27132</v>
      </c>
      <c r="F12" s="42">
        <v>17</v>
      </c>
      <c r="G12" s="42">
        <v>7606.83</v>
      </c>
      <c r="H12" s="42">
        <v>50</v>
      </c>
      <c r="I12" s="42">
        <v>1449.43</v>
      </c>
      <c r="J12" s="42">
        <v>122</v>
      </c>
      <c r="K12" s="42">
        <v>3029.82</v>
      </c>
      <c r="L12" s="42">
        <v>223</v>
      </c>
      <c r="M12" s="43">
        <v>45081.31</v>
      </c>
    </row>
    <row r="13" spans="1:39">
      <c r="A13" s="40">
        <v>40483</v>
      </c>
      <c r="B13" s="41">
        <v>10</v>
      </c>
      <c r="C13" s="42">
        <v>3961.45</v>
      </c>
      <c r="D13" s="42">
        <v>15</v>
      </c>
      <c r="E13" s="42">
        <v>9720.5299999999988</v>
      </c>
      <c r="F13" s="42">
        <v>24</v>
      </c>
      <c r="G13" s="42">
        <v>3011.1</v>
      </c>
      <c r="H13" s="42">
        <v>46</v>
      </c>
      <c r="I13" s="42">
        <v>6157.54</v>
      </c>
      <c r="J13" s="42">
        <v>128</v>
      </c>
      <c r="K13" s="42">
        <v>2106.1309999999999</v>
      </c>
      <c r="L13" s="42">
        <v>223</v>
      </c>
      <c r="M13" s="43">
        <v>24956.751</v>
      </c>
    </row>
    <row r="14" spans="1:39">
      <c r="A14" s="40">
        <v>40513</v>
      </c>
      <c r="B14" s="41">
        <v>22</v>
      </c>
      <c r="C14" s="42">
        <v>23155.190000000002</v>
      </c>
      <c r="D14" s="42">
        <v>26</v>
      </c>
      <c r="E14" s="42">
        <v>20756</v>
      </c>
      <c r="F14" s="42">
        <v>30</v>
      </c>
      <c r="G14" s="42">
        <v>4331.22</v>
      </c>
      <c r="H14" s="42">
        <v>56</v>
      </c>
      <c r="I14" s="42">
        <v>8307.77</v>
      </c>
      <c r="J14" s="42">
        <v>135</v>
      </c>
      <c r="K14" s="42">
        <v>3383.48</v>
      </c>
      <c r="L14" s="42">
        <v>269</v>
      </c>
      <c r="M14" s="43">
        <v>59933.659999999996</v>
      </c>
    </row>
    <row r="15" spans="1:39">
      <c r="A15" s="40">
        <v>40544</v>
      </c>
      <c r="B15" s="41">
        <v>16</v>
      </c>
      <c r="C15" s="42">
        <v>31919.493999999999</v>
      </c>
      <c r="D15" s="42">
        <v>23</v>
      </c>
      <c r="E15" s="42">
        <v>9708.5349999999999</v>
      </c>
      <c r="F15" s="42">
        <v>17</v>
      </c>
      <c r="G15" s="42">
        <v>1746.75</v>
      </c>
      <c r="H15" s="42">
        <v>51</v>
      </c>
      <c r="I15" s="42">
        <v>1381.7800000000002</v>
      </c>
      <c r="J15" s="42">
        <v>159</v>
      </c>
      <c r="K15" s="42">
        <v>2976.42</v>
      </c>
      <c r="L15" s="42">
        <v>266</v>
      </c>
      <c r="M15" s="43">
        <v>47732.978999999999</v>
      </c>
    </row>
    <row r="16" spans="1:39">
      <c r="A16" s="40">
        <v>40575</v>
      </c>
      <c r="B16" s="41">
        <v>14</v>
      </c>
      <c r="C16" s="42">
        <v>7116.6</v>
      </c>
      <c r="D16" s="42">
        <v>9</v>
      </c>
      <c r="E16" s="42">
        <v>6063</v>
      </c>
      <c r="F16" s="42">
        <v>22</v>
      </c>
      <c r="G16" s="42">
        <v>3448.8199999999997</v>
      </c>
      <c r="H16" s="42">
        <v>38</v>
      </c>
      <c r="I16" s="42">
        <v>1322.2399999999998</v>
      </c>
      <c r="J16" s="42">
        <v>145</v>
      </c>
      <c r="K16" s="42">
        <v>2836.72</v>
      </c>
      <c r="L16" s="42">
        <v>228</v>
      </c>
      <c r="M16" s="43">
        <v>20787.93</v>
      </c>
    </row>
    <row r="17" spans="1:13">
      <c r="A17" s="40">
        <v>40603</v>
      </c>
      <c r="B17" s="41">
        <v>36</v>
      </c>
      <c r="C17" s="42">
        <v>46846.76</v>
      </c>
      <c r="D17" s="42">
        <v>19</v>
      </c>
      <c r="E17" s="42">
        <v>9820</v>
      </c>
      <c r="F17" s="42">
        <v>24</v>
      </c>
      <c r="G17" s="42">
        <v>30313.97</v>
      </c>
      <c r="H17" s="42">
        <v>46</v>
      </c>
      <c r="I17" s="42">
        <v>1783.68</v>
      </c>
      <c r="J17" s="42">
        <v>200</v>
      </c>
      <c r="K17" s="42">
        <v>4463</v>
      </c>
      <c r="L17" s="42">
        <v>325</v>
      </c>
      <c r="M17" s="43">
        <v>93227.41</v>
      </c>
    </row>
    <row r="18" spans="1:13">
      <c r="A18" s="40">
        <v>40634</v>
      </c>
      <c r="B18" s="41">
        <v>21</v>
      </c>
      <c r="C18" s="42">
        <v>122454.18</v>
      </c>
      <c r="D18" s="42">
        <v>7</v>
      </c>
      <c r="E18" s="42">
        <v>2051</v>
      </c>
      <c r="F18" s="42">
        <v>14</v>
      </c>
      <c r="G18" s="42">
        <v>27404.370000000003</v>
      </c>
      <c r="H18" s="42">
        <v>46</v>
      </c>
      <c r="I18" s="42">
        <v>1500.12</v>
      </c>
      <c r="J18" s="42">
        <v>166</v>
      </c>
      <c r="K18" s="42">
        <v>3118.04</v>
      </c>
      <c r="L18" s="42">
        <v>254</v>
      </c>
      <c r="M18" s="43">
        <v>156526.84</v>
      </c>
    </row>
    <row r="19" spans="1:13">
      <c r="A19" s="40">
        <v>40664</v>
      </c>
      <c r="B19" s="41">
        <v>19</v>
      </c>
      <c r="C19" s="42">
        <v>163227.60999999999</v>
      </c>
      <c r="D19" s="42">
        <v>32</v>
      </c>
      <c r="E19" s="42">
        <v>56570.990000000005</v>
      </c>
      <c r="F19" s="42">
        <v>27</v>
      </c>
      <c r="G19" s="42">
        <v>16444.72</v>
      </c>
      <c r="H19" s="42">
        <v>34</v>
      </c>
      <c r="I19" s="42">
        <v>1977.21</v>
      </c>
      <c r="J19" s="42">
        <v>169</v>
      </c>
      <c r="K19" s="42">
        <v>5061.21</v>
      </c>
      <c r="L19" s="42">
        <v>281</v>
      </c>
      <c r="M19" s="43">
        <v>134030.97999999998</v>
      </c>
    </row>
    <row r="20" spans="1:13">
      <c r="A20" s="40">
        <v>40695</v>
      </c>
      <c r="B20" s="41">
        <v>15</v>
      </c>
      <c r="C20" s="42">
        <v>34751.410000000003</v>
      </c>
      <c r="D20" s="42">
        <v>22</v>
      </c>
      <c r="E20" s="42">
        <v>21154.120000000003</v>
      </c>
      <c r="F20" s="42">
        <v>16</v>
      </c>
      <c r="G20" s="42">
        <v>1702</v>
      </c>
      <c r="H20" s="42">
        <v>72</v>
      </c>
      <c r="I20" s="42">
        <v>1934.1799999999998</v>
      </c>
      <c r="J20" s="42">
        <v>202</v>
      </c>
      <c r="K20" s="42">
        <v>3110.06</v>
      </c>
      <c r="L20" s="42">
        <v>327</v>
      </c>
      <c r="M20" s="43">
        <v>62651.770000000004</v>
      </c>
    </row>
    <row r="21" spans="1:13">
      <c r="A21" s="40">
        <v>40725</v>
      </c>
      <c r="B21" s="41">
        <v>14</v>
      </c>
      <c r="C21" s="42">
        <v>8684.07</v>
      </c>
      <c r="D21" s="42">
        <v>25</v>
      </c>
      <c r="E21" s="42">
        <v>23866</v>
      </c>
      <c r="F21" s="42">
        <v>13</v>
      </c>
      <c r="G21" s="42">
        <v>5408.18</v>
      </c>
      <c r="H21" s="42">
        <v>46</v>
      </c>
      <c r="I21" s="42">
        <v>1312.75</v>
      </c>
      <c r="J21" s="42">
        <v>226</v>
      </c>
      <c r="K21" s="42">
        <v>3335.78</v>
      </c>
      <c r="L21" s="42">
        <v>324</v>
      </c>
      <c r="M21" s="43">
        <v>42606.78</v>
      </c>
    </row>
    <row r="22" spans="1:13">
      <c r="A22" s="40">
        <v>40756</v>
      </c>
      <c r="B22" s="41">
        <v>7</v>
      </c>
      <c r="C22" s="42">
        <v>31950</v>
      </c>
      <c r="D22" s="42">
        <v>19</v>
      </c>
      <c r="E22" s="42">
        <v>23729</v>
      </c>
      <c r="F22" s="42">
        <v>8</v>
      </c>
      <c r="G22" s="42">
        <v>764.86</v>
      </c>
      <c r="H22" s="42">
        <v>38</v>
      </c>
      <c r="I22" s="42">
        <v>4949.1099999999997</v>
      </c>
      <c r="J22" s="42">
        <v>209</v>
      </c>
      <c r="K22" s="42">
        <v>3837.96</v>
      </c>
      <c r="L22" s="42">
        <v>281</v>
      </c>
      <c r="M22" s="43">
        <v>65231.839999999997</v>
      </c>
    </row>
    <row r="23" spans="1:13">
      <c r="A23" s="40">
        <v>40787</v>
      </c>
      <c r="B23" s="41">
        <v>23</v>
      </c>
      <c r="C23" s="42">
        <v>27037.690000000002</v>
      </c>
      <c r="D23" s="42">
        <v>29</v>
      </c>
      <c r="E23" s="42">
        <v>6050.66</v>
      </c>
      <c r="F23" s="42">
        <v>25</v>
      </c>
      <c r="G23" s="42">
        <v>1444</v>
      </c>
      <c r="H23" s="42">
        <v>54</v>
      </c>
      <c r="I23" s="42">
        <v>9070.130000000001</v>
      </c>
      <c r="J23" s="42">
        <v>244</v>
      </c>
      <c r="K23" s="42">
        <v>4210.33</v>
      </c>
      <c r="L23" s="42">
        <v>375</v>
      </c>
      <c r="M23" s="43">
        <v>47812.810000000005</v>
      </c>
    </row>
    <row r="24" spans="1:13">
      <c r="A24" s="40">
        <v>40817</v>
      </c>
      <c r="B24" s="41">
        <v>11</v>
      </c>
      <c r="C24" s="42">
        <v>21393.31</v>
      </c>
      <c r="D24" s="42">
        <v>20</v>
      </c>
      <c r="E24" s="42">
        <v>4448.03</v>
      </c>
      <c r="F24" s="42">
        <v>24</v>
      </c>
      <c r="G24" s="42">
        <v>3514.66</v>
      </c>
      <c r="H24" s="42">
        <v>60</v>
      </c>
      <c r="I24" s="42">
        <v>7626.53</v>
      </c>
      <c r="J24" s="42">
        <v>233</v>
      </c>
      <c r="K24" s="42">
        <v>3854.9900000000002</v>
      </c>
      <c r="L24" s="42">
        <v>348</v>
      </c>
      <c r="M24" s="43">
        <v>40837.520000000004</v>
      </c>
    </row>
    <row r="25" spans="1:13">
      <c r="A25" s="40">
        <v>40858</v>
      </c>
      <c r="B25" s="41">
        <v>7</v>
      </c>
      <c r="C25" s="42">
        <v>25200</v>
      </c>
      <c r="D25" s="42">
        <v>28</v>
      </c>
      <c r="E25" s="42">
        <v>10446</v>
      </c>
      <c r="F25" s="42">
        <v>31</v>
      </c>
      <c r="G25" s="42">
        <v>5186.4399999999996</v>
      </c>
      <c r="H25" s="42">
        <v>58</v>
      </c>
      <c r="I25" s="42">
        <v>3985.55</v>
      </c>
      <c r="J25" s="42">
        <v>237</v>
      </c>
      <c r="K25" s="42">
        <v>5097.01</v>
      </c>
      <c r="L25" s="42">
        <v>361</v>
      </c>
      <c r="M25" s="43">
        <v>49915</v>
      </c>
    </row>
    <row r="26" spans="1:13">
      <c r="A26" s="40">
        <v>40888</v>
      </c>
      <c r="B26" s="41">
        <v>21</v>
      </c>
      <c r="C26" s="42">
        <v>18029.510000000002</v>
      </c>
      <c r="D26" s="42">
        <v>54</v>
      </c>
      <c r="E26" s="42">
        <v>26635.55</v>
      </c>
      <c r="F26" s="42">
        <v>32</v>
      </c>
      <c r="G26" s="42">
        <v>5173.8100000000004</v>
      </c>
      <c r="H26" s="42">
        <v>74</v>
      </c>
      <c r="I26" s="42">
        <v>4981.8940000000011</v>
      </c>
      <c r="J26" s="42">
        <v>250</v>
      </c>
      <c r="K26" s="42">
        <v>4942.3500000000004</v>
      </c>
      <c r="L26" s="42">
        <v>431</v>
      </c>
      <c r="M26" s="43">
        <v>59763.114000000009</v>
      </c>
    </row>
    <row r="27" spans="1:13">
      <c r="A27" s="40">
        <v>40919</v>
      </c>
      <c r="B27" s="41">
        <v>20</v>
      </c>
      <c r="C27" s="42">
        <v>13555.72</v>
      </c>
      <c r="D27" s="42">
        <v>28</v>
      </c>
      <c r="E27" s="42">
        <v>12515.880000000001</v>
      </c>
      <c r="F27" s="42">
        <v>21</v>
      </c>
      <c r="G27" s="42">
        <v>2771.3599999999997</v>
      </c>
      <c r="H27" s="42">
        <v>68</v>
      </c>
      <c r="I27" s="42">
        <v>3353.6800000000003</v>
      </c>
      <c r="J27" s="42">
        <v>272</v>
      </c>
      <c r="K27" s="42">
        <v>6366.99</v>
      </c>
      <c r="L27" s="42">
        <v>409</v>
      </c>
      <c r="M27" s="43">
        <v>38563.629999999997</v>
      </c>
    </row>
    <row r="28" spans="1:13">
      <c r="A28" s="40">
        <v>40951</v>
      </c>
      <c r="B28" s="41">
        <v>28</v>
      </c>
      <c r="C28" s="42">
        <v>24753.49</v>
      </c>
      <c r="D28" s="42">
        <v>36</v>
      </c>
      <c r="E28" s="42">
        <v>10982.23</v>
      </c>
      <c r="F28" s="42">
        <v>22</v>
      </c>
      <c r="G28" s="42">
        <v>8130.9</v>
      </c>
      <c r="H28" s="42">
        <v>67</v>
      </c>
      <c r="I28" s="42">
        <v>8509.93</v>
      </c>
      <c r="J28" s="42">
        <v>272</v>
      </c>
      <c r="K28" s="42">
        <v>7576.26</v>
      </c>
      <c r="L28" s="42">
        <v>425</v>
      </c>
      <c r="M28" s="43">
        <v>59952.81</v>
      </c>
    </row>
    <row r="29" spans="1:13">
      <c r="A29" s="40">
        <v>40979</v>
      </c>
      <c r="B29" s="41">
        <v>70</v>
      </c>
      <c r="C29" s="42">
        <v>45208.22</v>
      </c>
      <c r="D29" s="42">
        <v>80</v>
      </c>
      <c r="E29" s="42">
        <v>39931.410000000003</v>
      </c>
      <c r="F29" s="42">
        <v>34</v>
      </c>
      <c r="G29" s="42">
        <v>10588.69</v>
      </c>
      <c r="H29" s="42">
        <v>93</v>
      </c>
      <c r="I29" s="42">
        <v>4199.4400000000005</v>
      </c>
      <c r="J29" s="42">
        <v>313</v>
      </c>
      <c r="K29" s="42">
        <v>5727.58</v>
      </c>
      <c r="L29" s="42">
        <v>590</v>
      </c>
      <c r="M29" s="43">
        <v>105655.34</v>
      </c>
    </row>
    <row r="30" spans="1:13">
      <c r="A30" s="40">
        <v>41011</v>
      </c>
      <c r="B30" s="41">
        <v>18</v>
      </c>
      <c r="C30" s="42">
        <v>204506.23999999999</v>
      </c>
      <c r="D30" s="42">
        <v>36</v>
      </c>
      <c r="E30" s="42">
        <v>24318.89</v>
      </c>
      <c r="F30" s="42">
        <v>24</v>
      </c>
      <c r="G30" s="42">
        <v>5529.6939999999995</v>
      </c>
      <c r="H30" s="42">
        <v>57</v>
      </c>
      <c r="I30" s="42">
        <v>2673.4</v>
      </c>
      <c r="J30" s="42">
        <v>315</v>
      </c>
      <c r="K30" s="42">
        <v>4999.99</v>
      </c>
      <c r="L30" s="42">
        <v>450</v>
      </c>
      <c r="M30" s="43">
        <v>242028.21399999998</v>
      </c>
    </row>
    <row r="31" spans="1:13">
      <c r="A31" s="40">
        <v>41041</v>
      </c>
      <c r="B31" s="41">
        <v>15</v>
      </c>
      <c r="C31" s="42">
        <v>93831.56</v>
      </c>
      <c r="D31" s="42">
        <v>30</v>
      </c>
      <c r="E31" s="42">
        <v>20258.13</v>
      </c>
      <c r="F31" s="42">
        <v>25</v>
      </c>
      <c r="G31" s="42">
        <v>3134.75</v>
      </c>
      <c r="H31" s="42">
        <v>71</v>
      </c>
      <c r="I31" s="42">
        <v>5811.5099999999993</v>
      </c>
      <c r="J31" s="42">
        <v>313</v>
      </c>
      <c r="K31" s="42">
        <v>5705.43</v>
      </c>
      <c r="L31" s="42">
        <v>454</v>
      </c>
      <c r="M31" s="43">
        <v>128741.38</v>
      </c>
    </row>
    <row r="32" spans="1:13">
      <c r="A32" s="40">
        <v>41072</v>
      </c>
      <c r="B32" s="41">
        <v>14</v>
      </c>
      <c r="C32" s="42">
        <v>39613.130000000005</v>
      </c>
      <c r="D32" s="42">
        <v>39</v>
      </c>
      <c r="E32" s="42">
        <v>24535.550000000003</v>
      </c>
      <c r="F32" s="42">
        <v>33</v>
      </c>
      <c r="G32" s="42">
        <v>17221.080000000002</v>
      </c>
      <c r="H32" s="42">
        <v>60</v>
      </c>
      <c r="I32" s="42">
        <v>4915.3099999999995</v>
      </c>
      <c r="J32" s="42">
        <v>293</v>
      </c>
      <c r="K32" s="42">
        <v>3905.58</v>
      </c>
      <c r="L32" s="42">
        <v>439</v>
      </c>
      <c r="M32" s="43">
        <v>90190.650000000009</v>
      </c>
    </row>
    <row r="33" spans="1:13">
      <c r="A33" s="40">
        <v>41102</v>
      </c>
      <c r="B33" s="41">
        <v>12</v>
      </c>
      <c r="C33" s="42">
        <v>11416</v>
      </c>
      <c r="D33" s="42">
        <v>32</v>
      </c>
      <c r="E33" s="42">
        <v>23121.5</v>
      </c>
      <c r="F33" s="42">
        <v>32</v>
      </c>
      <c r="G33" s="42">
        <v>12843.539999999999</v>
      </c>
      <c r="H33" s="42">
        <v>60</v>
      </c>
      <c r="I33" s="42">
        <v>5024.5450000000001</v>
      </c>
      <c r="J33" s="42">
        <v>328</v>
      </c>
      <c r="K33" s="42">
        <v>5699.5299999999988</v>
      </c>
      <c r="L33" s="42">
        <v>464</v>
      </c>
      <c r="M33" s="43">
        <v>58105.114999999998</v>
      </c>
    </row>
    <row r="34" spans="1:13">
      <c r="A34" s="40">
        <v>41133</v>
      </c>
      <c r="B34" s="41">
        <v>16</v>
      </c>
      <c r="C34" s="42">
        <v>71784</v>
      </c>
      <c r="D34" s="42">
        <v>47</v>
      </c>
      <c r="E34" s="42">
        <v>23456.22</v>
      </c>
      <c r="F34" s="42">
        <v>30</v>
      </c>
      <c r="G34" s="42">
        <v>4076.16</v>
      </c>
      <c r="H34" s="42">
        <v>54</v>
      </c>
      <c r="I34" s="42">
        <v>2392.8300000000004</v>
      </c>
      <c r="J34" s="42">
        <v>319</v>
      </c>
      <c r="K34" s="42">
        <v>5352.0400000000009</v>
      </c>
      <c r="L34" s="42">
        <v>466</v>
      </c>
      <c r="M34" s="43">
        <v>107061.25</v>
      </c>
    </row>
    <row r="35" spans="1:13">
      <c r="A35" s="40">
        <v>41164</v>
      </c>
      <c r="B35" s="41">
        <v>17</v>
      </c>
      <c r="C35" s="42">
        <v>86135.08</v>
      </c>
      <c r="D35" s="42">
        <v>40</v>
      </c>
      <c r="E35" s="42">
        <v>23401.98</v>
      </c>
      <c r="F35" s="42">
        <v>30</v>
      </c>
      <c r="G35" s="42">
        <v>14867.119999999999</v>
      </c>
      <c r="H35" s="42">
        <v>62</v>
      </c>
      <c r="I35" s="42">
        <v>5269.5999999999995</v>
      </c>
      <c r="J35" s="42">
        <v>298</v>
      </c>
      <c r="K35" s="42">
        <v>12444.849999999999</v>
      </c>
      <c r="L35" s="42">
        <v>447</v>
      </c>
      <c r="M35" s="43">
        <v>142118.63</v>
      </c>
    </row>
    <row r="36" spans="1:13">
      <c r="A36" s="40">
        <v>41194</v>
      </c>
      <c r="B36" s="41">
        <v>12</v>
      </c>
      <c r="C36" s="42">
        <v>29879.58</v>
      </c>
      <c r="D36" s="42">
        <v>37</v>
      </c>
      <c r="E36" s="42">
        <v>18826.66</v>
      </c>
      <c r="F36" s="42">
        <v>38</v>
      </c>
      <c r="G36" s="42">
        <v>5796.73</v>
      </c>
      <c r="H36" s="42">
        <v>83</v>
      </c>
      <c r="I36" s="42">
        <v>2058.75</v>
      </c>
      <c r="J36" s="42">
        <v>326</v>
      </c>
      <c r="K36" s="42">
        <v>5895.6099999999988</v>
      </c>
      <c r="L36" s="42">
        <v>496</v>
      </c>
      <c r="M36" s="43">
        <v>62457.33</v>
      </c>
    </row>
    <row r="37" spans="1:13">
      <c r="A37" s="40">
        <v>41225</v>
      </c>
      <c r="B37" s="41">
        <v>22</v>
      </c>
      <c r="C37" s="42">
        <v>40393.360000000001</v>
      </c>
      <c r="D37" s="42">
        <v>28</v>
      </c>
      <c r="E37" s="42">
        <v>14107.73</v>
      </c>
      <c r="F37" s="42">
        <v>16</v>
      </c>
      <c r="G37" s="42">
        <v>6169.55</v>
      </c>
      <c r="H37" s="42">
        <v>29</v>
      </c>
      <c r="I37" s="42">
        <v>3325.9900000000002</v>
      </c>
      <c r="J37" s="42">
        <v>33</v>
      </c>
      <c r="K37" s="42">
        <v>707.58999999999992</v>
      </c>
      <c r="L37" s="42">
        <v>128</v>
      </c>
      <c r="M37" s="43">
        <v>64704.22</v>
      </c>
    </row>
    <row r="38" spans="1:13">
      <c r="A38" s="40">
        <v>41255</v>
      </c>
      <c r="B38" s="41">
        <v>18</v>
      </c>
      <c r="C38" s="42">
        <v>118746.58</v>
      </c>
      <c r="D38" s="42">
        <v>46</v>
      </c>
      <c r="E38" s="42">
        <v>27255.62</v>
      </c>
      <c r="F38" s="42">
        <v>17</v>
      </c>
      <c r="G38" s="42">
        <v>4293.18</v>
      </c>
      <c r="H38" s="42">
        <v>39</v>
      </c>
      <c r="I38" s="42">
        <v>4851.5200000000004</v>
      </c>
      <c r="J38" s="42">
        <v>69</v>
      </c>
      <c r="K38" s="42">
        <v>1911.75</v>
      </c>
      <c r="L38" s="42">
        <v>189</v>
      </c>
      <c r="M38" s="43">
        <v>157058.65</v>
      </c>
    </row>
    <row r="39" spans="1:13">
      <c r="A39" s="40">
        <v>41286</v>
      </c>
      <c r="B39" s="41">
        <v>14</v>
      </c>
      <c r="C39" s="42">
        <v>35337.17</v>
      </c>
      <c r="D39" s="42">
        <v>21</v>
      </c>
      <c r="E39" s="42">
        <v>5055.28</v>
      </c>
      <c r="F39" s="42">
        <v>19</v>
      </c>
      <c r="G39" s="42">
        <v>4778.04</v>
      </c>
      <c r="H39" s="42">
        <v>39</v>
      </c>
      <c r="I39" s="42">
        <v>3189.2999999999997</v>
      </c>
      <c r="J39" s="42">
        <v>71</v>
      </c>
      <c r="K39" s="42">
        <v>3570.99</v>
      </c>
      <c r="L39" s="42">
        <v>164</v>
      </c>
      <c r="M39" s="43">
        <v>51930.78</v>
      </c>
    </row>
    <row r="40" spans="1:13">
      <c r="A40" s="40">
        <v>41317</v>
      </c>
      <c r="B40" s="41">
        <v>12</v>
      </c>
      <c r="C40" s="42">
        <v>15596.64</v>
      </c>
      <c r="D40" s="42">
        <v>31</v>
      </c>
      <c r="E40" s="42">
        <v>14060.3</v>
      </c>
      <c r="F40" s="42">
        <v>20</v>
      </c>
      <c r="G40" s="42">
        <v>5894.33</v>
      </c>
      <c r="H40" s="42">
        <v>32</v>
      </c>
      <c r="I40" s="42">
        <v>3588.1</v>
      </c>
      <c r="J40" s="42">
        <v>64</v>
      </c>
      <c r="K40" s="42">
        <v>1721.24</v>
      </c>
      <c r="L40" s="42">
        <v>159</v>
      </c>
      <c r="M40" s="43">
        <v>40860.61</v>
      </c>
    </row>
    <row r="41" spans="1:13">
      <c r="A41" s="40">
        <v>41345</v>
      </c>
      <c r="B41" s="41">
        <v>34</v>
      </c>
      <c r="C41" s="42">
        <v>51320.929999999993</v>
      </c>
      <c r="D41" s="42">
        <v>62</v>
      </c>
      <c r="E41" s="42">
        <v>28572.450000000004</v>
      </c>
      <c r="F41" s="42">
        <v>29</v>
      </c>
      <c r="G41" s="42">
        <v>2195.21</v>
      </c>
      <c r="H41" s="42">
        <v>62</v>
      </c>
      <c r="I41" s="42">
        <v>4092.3700000000003</v>
      </c>
      <c r="J41" s="42">
        <v>129</v>
      </c>
      <c r="K41" s="42">
        <v>2175.3000000000002</v>
      </c>
      <c r="L41" s="42">
        <v>316</v>
      </c>
      <c r="M41" s="43">
        <v>88356.26</v>
      </c>
    </row>
    <row r="42" spans="1:13">
      <c r="A42" s="40">
        <v>41365</v>
      </c>
      <c r="B42" s="41">
        <v>15</v>
      </c>
      <c r="C42" s="42">
        <v>183239.8</v>
      </c>
      <c r="D42" s="42">
        <v>19</v>
      </c>
      <c r="E42" s="42">
        <v>15945.84</v>
      </c>
      <c r="F42" s="42">
        <v>9</v>
      </c>
      <c r="G42" s="42">
        <v>1687.94</v>
      </c>
      <c r="H42" s="42">
        <v>24</v>
      </c>
      <c r="I42" s="42">
        <v>7508.29</v>
      </c>
      <c r="J42" s="42">
        <v>101</v>
      </c>
      <c r="K42" s="42">
        <v>1130.25</v>
      </c>
      <c r="L42" s="42">
        <v>168</v>
      </c>
      <c r="M42" s="43">
        <v>209512.12</v>
      </c>
    </row>
    <row r="43" spans="1:13">
      <c r="A43" s="40">
        <v>41395</v>
      </c>
      <c r="B43" s="41">
        <v>18</v>
      </c>
      <c r="C43" s="42">
        <v>128600</v>
      </c>
      <c r="D43" s="42">
        <v>16</v>
      </c>
      <c r="E43" s="42">
        <v>12542.5</v>
      </c>
      <c r="F43" s="42">
        <v>12</v>
      </c>
      <c r="G43" s="42">
        <v>2202.79</v>
      </c>
      <c r="H43" s="42">
        <v>31</v>
      </c>
      <c r="I43" s="42">
        <v>2495.9899999999998</v>
      </c>
      <c r="J43" s="42">
        <v>94</v>
      </c>
      <c r="K43" s="42">
        <v>1646.0700000000002</v>
      </c>
      <c r="L43" s="42">
        <v>171</v>
      </c>
      <c r="M43" s="43">
        <v>147487.35</v>
      </c>
    </row>
    <row r="44" spans="1:13">
      <c r="A44" s="40">
        <v>41426</v>
      </c>
      <c r="B44" s="41">
        <v>9</v>
      </c>
      <c r="C44" s="42">
        <v>87867.9</v>
      </c>
      <c r="D44" s="42">
        <v>37</v>
      </c>
      <c r="E44" s="42">
        <v>18199.18</v>
      </c>
      <c r="F44" s="42">
        <v>14</v>
      </c>
      <c r="G44" s="42">
        <v>6383.65</v>
      </c>
      <c r="H44" s="42">
        <v>32</v>
      </c>
      <c r="I44" s="42">
        <v>11304.58</v>
      </c>
      <c r="J44" s="42">
        <v>66</v>
      </c>
      <c r="K44" s="42">
        <v>1571.3340000000001</v>
      </c>
      <c r="L44" s="42">
        <v>158</v>
      </c>
      <c r="M44" s="43">
        <v>125326.644</v>
      </c>
    </row>
    <row r="45" spans="1:13">
      <c r="A45" s="40">
        <v>41456</v>
      </c>
      <c r="B45" s="41">
        <v>8</v>
      </c>
      <c r="C45" s="42">
        <v>52929.45</v>
      </c>
      <c r="D45" s="42">
        <v>30</v>
      </c>
      <c r="E45" s="42">
        <v>34646.720000000001</v>
      </c>
      <c r="F45" s="42">
        <v>12</v>
      </c>
      <c r="G45" s="42">
        <v>1893.04</v>
      </c>
      <c r="H45" s="42">
        <v>57</v>
      </c>
      <c r="I45" s="42">
        <v>5704.7999999999993</v>
      </c>
      <c r="J45" s="42">
        <v>116</v>
      </c>
      <c r="K45" s="42">
        <v>1736.76</v>
      </c>
      <c r="L45" s="42">
        <v>223</v>
      </c>
      <c r="M45" s="43">
        <v>96910.76999999999</v>
      </c>
    </row>
    <row r="46" spans="1:13">
      <c r="A46" s="40">
        <v>41487</v>
      </c>
      <c r="B46" s="41">
        <v>9</v>
      </c>
      <c r="C46" s="42">
        <v>23536.460000000003</v>
      </c>
      <c r="D46" s="42">
        <v>22</v>
      </c>
      <c r="E46" s="42">
        <v>24256</v>
      </c>
      <c r="F46" s="42">
        <v>8</v>
      </c>
      <c r="G46" s="42">
        <v>10705.039999999999</v>
      </c>
      <c r="H46" s="42">
        <v>38</v>
      </c>
      <c r="I46" s="42">
        <v>5651.41</v>
      </c>
      <c r="J46" s="42">
        <v>177</v>
      </c>
      <c r="K46" s="42">
        <v>3351.0499999999997</v>
      </c>
      <c r="L46" s="42">
        <v>254</v>
      </c>
      <c r="M46" s="43">
        <v>67499.960000000006</v>
      </c>
    </row>
    <row r="47" spans="1:13">
      <c r="A47" s="40">
        <v>41518</v>
      </c>
      <c r="B47" s="41">
        <v>9</v>
      </c>
      <c r="C47" s="42">
        <v>13173.01</v>
      </c>
      <c r="D47" s="42">
        <v>35</v>
      </c>
      <c r="E47" s="42">
        <v>26602.27</v>
      </c>
      <c r="F47" s="42">
        <v>26</v>
      </c>
      <c r="G47" s="42">
        <v>21837.71</v>
      </c>
      <c r="H47" s="42">
        <v>37</v>
      </c>
      <c r="I47" s="42">
        <v>2422.19</v>
      </c>
      <c r="J47" s="42">
        <v>117</v>
      </c>
      <c r="K47" s="42">
        <v>2490.89</v>
      </c>
      <c r="L47" s="42">
        <v>224</v>
      </c>
      <c r="M47" s="43">
        <v>66526.069999999992</v>
      </c>
    </row>
    <row r="48" spans="1:13">
      <c r="A48" s="40">
        <v>41548</v>
      </c>
      <c r="B48" s="41">
        <v>11</v>
      </c>
      <c r="C48" s="42">
        <v>29609.309999999998</v>
      </c>
      <c r="D48" s="42">
        <v>24</v>
      </c>
      <c r="E48" s="42">
        <v>17540.09</v>
      </c>
      <c r="F48" s="42">
        <v>13</v>
      </c>
      <c r="G48" s="42">
        <v>10744.060000000001</v>
      </c>
      <c r="H48" s="42">
        <v>22</v>
      </c>
      <c r="I48" s="42">
        <v>4008.67</v>
      </c>
      <c r="J48" s="42">
        <v>99</v>
      </c>
      <c r="K48" s="42">
        <v>3068.6400000000003</v>
      </c>
      <c r="L48" s="42">
        <v>169</v>
      </c>
      <c r="M48" s="43">
        <v>64970.770000000004</v>
      </c>
    </row>
    <row r="49" spans="1:13">
      <c r="A49" s="40">
        <v>41579</v>
      </c>
      <c r="B49" s="41">
        <v>9</v>
      </c>
      <c r="C49" s="42">
        <v>26806.5</v>
      </c>
      <c r="D49" s="42">
        <v>12</v>
      </c>
      <c r="E49" s="42">
        <v>7450</v>
      </c>
      <c r="F49" s="42">
        <v>11</v>
      </c>
      <c r="G49" s="42">
        <v>2256.88</v>
      </c>
      <c r="H49" s="42">
        <v>23</v>
      </c>
      <c r="I49" s="42">
        <v>3992.05</v>
      </c>
      <c r="J49" s="42">
        <v>74</v>
      </c>
      <c r="K49" s="42">
        <v>3461.2999999999997</v>
      </c>
      <c r="L49" s="42">
        <v>129</v>
      </c>
      <c r="M49" s="43">
        <v>43966.729999999996</v>
      </c>
    </row>
    <row r="50" spans="1:13">
      <c r="A50" s="40">
        <v>41609</v>
      </c>
      <c r="B50" s="41">
        <v>29</v>
      </c>
      <c r="C50" s="42">
        <v>35541.990000000005</v>
      </c>
      <c r="D50" s="42">
        <v>38</v>
      </c>
      <c r="E50" s="42">
        <v>16470.269999999997</v>
      </c>
      <c r="F50" s="42">
        <v>17</v>
      </c>
      <c r="G50" s="42">
        <v>4108.53</v>
      </c>
      <c r="H50" s="42">
        <v>41</v>
      </c>
      <c r="I50" s="42">
        <v>9797.24</v>
      </c>
      <c r="J50" s="42">
        <v>108</v>
      </c>
      <c r="K50" s="42">
        <v>4323.1400000000003</v>
      </c>
      <c r="L50" s="42">
        <v>233</v>
      </c>
      <c r="M50" s="43">
        <v>70241.17</v>
      </c>
    </row>
    <row r="51" spans="1:13">
      <c r="A51" s="40">
        <v>41651</v>
      </c>
      <c r="B51" s="41">
        <v>13</v>
      </c>
      <c r="C51" s="42">
        <v>44134.54</v>
      </c>
      <c r="D51" s="42">
        <v>22</v>
      </c>
      <c r="E51" s="42">
        <v>9982.08</v>
      </c>
      <c r="F51" s="42">
        <v>15</v>
      </c>
      <c r="G51" s="42">
        <v>1797.58</v>
      </c>
      <c r="H51" s="42">
        <v>20</v>
      </c>
      <c r="I51" s="42">
        <v>16010.389999999998</v>
      </c>
      <c r="J51" s="42">
        <v>116</v>
      </c>
      <c r="K51" s="42">
        <v>2843.95</v>
      </c>
      <c r="L51" s="42">
        <v>186</v>
      </c>
      <c r="M51" s="43">
        <v>74768.540000000008</v>
      </c>
    </row>
    <row r="52" spans="1:13">
      <c r="A52" s="40">
        <v>41682</v>
      </c>
      <c r="B52" s="41">
        <v>19</v>
      </c>
      <c r="C52" s="42">
        <v>117299.02</v>
      </c>
      <c r="D52" s="42">
        <v>17</v>
      </c>
      <c r="E52" s="42">
        <v>4003.21</v>
      </c>
      <c r="F52" s="42">
        <v>15</v>
      </c>
      <c r="G52" s="42">
        <v>1683.99</v>
      </c>
      <c r="H52" s="42">
        <v>25</v>
      </c>
      <c r="I52" s="42">
        <v>4205.9799999999996</v>
      </c>
      <c r="J52" s="42">
        <v>106</v>
      </c>
      <c r="K52" s="42">
        <v>3696.33</v>
      </c>
      <c r="L52" s="42">
        <v>182</v>
      </c>
      <c r="M52" s="43">
        <v>130888.53</v>
      </c>
    </row>
    <row r="53" spans="1:13">
      <c r="A53" s="40">
        <v>41710</v>
      </c>
      <c r="B53" s="41">
        <v>20</v>
      </c>
      <c r="C53" s="42">
        <v>15998.83</v>
      </c>
      <c r="D53" s="42">
        <v>31</v>
      </c>
      <c r="E53" s="42">
        <v>13877.91</v>
      </c>
      <c r="F53" s="42">
        <v>35</v>
      </c>
      <c r="G53" s="42">
        <v>14489.15</v>
      </c>
      <c r="H53" s="42">
        <v>72</v>
      </c>
      <c r="I53" s="42">
        <v>8142.39</v>
      </c>
      <c r="J53" s="42">
        <v>177</v>
      </c>
      <c r="K53" s="42">
        <v>9155.7800000000007</v>
      </c>
      <c r="L53" s="42">
        <v>335</v>
      </c>
      <c r="M53" s="43">
        <v>61664.06</v>
      </c>
    </row>
    <row r="54" spans="1:13">
      <c r="A54" s="40">
        <v>41730</v>
      </c>
      <c r="B54" s="41">
        <v>17</v>
      </c>
      <c r="C54" s="42">
        <v>176883.25</v>
      </c>
      <c r="D54" s="42">
        <v>17</v>
      </c>
      <c r="E54" s="42">
        <v>9645.6899999999987</v>
      </c>
      <c r="F54" s="42">
        <v>16</v>
      </c>
      <c r="G54" s="42">
        <v>4134.21</v>
      </c>
      <c r="H54" s="42">
        <v>27</v>
      </c>
      <c r="I54" s="42">
        <v>3219.3</v>
      </c>
      <c r="J54" s="42">
        <v>97</v>
      </c>
      <c r="K54" s="42">
        <v>2504.69</v>
      </c>
      <c r="L54" s="42">
        <v>174</v>
      </c>
      <c r="M54" s="43">
        <v>196387.14</v>
      </c>
    </row>
    <row r="55" spans="1:13">
      <c r="A55" s="40">
        <v>41760</v>
      </c>
      <c r="B55" s="41">
        <v>13</v>
      </c>
      <c r="C55" s="42">
        <v>100802.25</v>
      </c>
      <c r="D55" s="42">
        <v>10</v>
      </c>
      <c r="E55" s="42">
        <v>4709.68</v>
      </c>
      <c r="F55" s="42">
        <v>9</v>
      </c>
      <c r="G55" s="42">
        <v>2215.86</v>
      </c>
      <c r="H55" s="42">
        <v>27</v>
      </c>
      <c r="I55" s="42">
        <v>2798.4</v>
      </c>
      <c r="J55" s="42">
        <v>100</v>
      </c>
      <c r="K55" s="42">
        <v>4516.43</v>
      </c>
      <c r="L55" s="42">
        <v>159</v>
      </c>
      <c r="M55" s="43">
        <v>115042.62</v>
      </c>
    </row>
    <row r="56" spans="1:13">
      <c r="A56" s="40">
        <v>41791</v>
      </c>
      <c r="B56" s="41">
        <v>12</v>
      </c>
      <c r="C56" s="42">
        <v>45910.67</v>
      </c>
      <c r="D56" s="42">
        <v>20</v>
      </c>
      <c r="E56" s="42">
        <v>18000</v>
      </c>
      <c r="F56" s="42">
        <v>11</v>
      </c>
      <c r="G56" s="42">
        <v>2849.4</v>
      </c>
      <c r="H56" s="42">
        <v>27</v>
      </c>
      <c r="I56" s="42">
        <v>3838.4500000000003</v>
      </c>
      <c r="J56" s="42">
        <v>108</v>
      </c>
      <c r="K56" s="42">
        <v>4468.78</v>
      </c>
      <c r="L56" s="42">
        <v>178</v>
      </c>
      <c r="M56" s="43">
        <v>75067.299999999988</v>
      </c>
    </row>
    <row r="57" spans="1:13">
      <c r="A57" s="40">
        <v>41821</v>
      </c>
      <c r="B57" s="41">
        <v>8</v>
      </c>
      <c r="C57" s="42">
        <v>22023</v>
      </c>
      <c r="D57" s="42">
        <v>26</v>
      </c>
      <c r="E57" s="42">
        <v>20040</v>
      </c>
      <c r="F57" s="42">
        <v>33</v>
      </c>
      <c r="G57" s="42">
        <v>8410</v>
      </c>
      <c r="H57" s="42">
        <v>36</v>
      </c>
      <c r="I57" s="42">
        <v>4602.51</v>
      </c>
      <c r="J57" s="42">
        <v>102</v>
      </c>
      <c r="K57" s="42">
        <v>4596.41</v>
      </c>
      <c r="L57" s="42">
        <v>205</v>
      </c>
      <c r="M57" s="43">
        <v>59671.92</v>
      </c>
    </row>
    <row r="58" spans="1:13">
      <c r="A58" s="40">
        <v>41852</v>
      </c>
      <c r="B58" s="41">
        <v>15</v>
      </c>
      <c r="C58" s="42">
        <v>27031.37</v>
      </c>
      <c r="D58" s="42">
        <v>30</v>
      </c>
      <c r="E58" s="42">
        <v>13426.16</v>
      </c>
      <c r="F58" s="42">
        <v>19</v>
      </c>
      <c r="G58" s="42">
        <v>3268.68</v>
      </c>
      <c r="H58" s="42">
        <v>26</v>
      </c>
      <c r="I58" s="42">
        <v>4271.75</v>
      </c>
      <c r="J58" s="42">
        <v>106</v>
      </c>
      <c r="K58" s="42">
        <v>3184.15</v>
      </c>
      <c r="L58" s="42">
        <v>196</v>
      </c>
      <c r="M58" s="43">
        <v>51182.11</v>
      </c>
    </row>
    <row r="59" spans="1:13">
      <c r="A59" s="40">
        <v>41883</v>
      </c>
      <c r="B59" s="41">
        <v>27</v>
      </c>
      <c r="C59" s="42">
        <v>96146.91</v>
      </c>
      <c r="D59" s="42">
        <v>53</v>
      </c>
      <c r="E59" s="42">
        <v>61252.08</v>
      </c>
      <c r="F59" s="42">
        <v>31</v>
      </c>
      <c r="G59" s="42">
        <v>5461.6</v>
      </c>
      <c r="H59" s="42">
        <v>30</v>
      </c>
      <c r="I59" s="42">
        <v>2385.02</v>
      </c>
      <c r="J59" s="42">
        <v>126</v>
      </c>
      <c r="K59" s="42">
        <v>5058.07</v>
      </c>
      <c r="L59" s="42">
        <v>267</v>
      </c>
      <c r="M59" s="43">
        <v>170303.68</v>
      </c>
    </row>
    <row r="60" spans="1:13">
      <c r="A60" s="40">
        <v>41913</v>
      </c>
      <c r="B60" s="41">
        <v>20</v>
      </c>
      <c r="C60" s="42">
        <v>47088.61</v>
      </c>
      <c r="D60" s="42">
        <v>23</v>
      </c>
      <c r="E60" s="42">
        <v>15943.02</v>
      </c>
      <c r="F60" s="42">
        <v>17</v>
      </c>
      <c r="G60" s="42">
        <v>5776.52</v>
      </c>
      <c r="H60" s="42">
        <v>11</v>
      </c>
      <c r="I60" s="42">
        <v>579.81000000000006</v>
      </c>
      <c r="J60" s="42">
        <v>7</v>
      </c>
      <c r="K60" s="42">
        <v>278.23</v>
      </c>
      <c r="L60" s="42">
        <v>78</v>
      </c>
      <c r="M60" s="43">
        <v>69666.19</v>
      </c>
    </row>
    <row r="61" spans="1:13">
      <c r="A61" s="40">
        <v>41944</v>
      </c>
      <c r="B61" s="41">
        <v>16</v>
      </c>
      <c r="C61" s="42">
        <v>48799.39</v>
      </c>
      <c r="D61" s="42">
        <v>34</v>
      </c>
      <c r="E61" s="42">
        <v>11985.65</v>
      </c>
      <c r="F61" s="42">
        <v>18</v>
      </c>
      <c r="G61" s="42">
        <v>2515.31</v>
      </c>
      <c r="H61" s="42">
        <v>19</v>
      </c>
      <c r="I61" s="42">
        <v>894.5</v>
      </c>
      <c r="J61" s="42">
        <v>9</v>
      </c>
      <c r="K61" s="42">
        <v>353.8</v>
      </c>
      <c r="L61" s="42">
        <v>96</v>
      </c>
      <c r="M61" s="43">
        <v>64548.649999999994</v>
      </c>
    </row>
    <row r="62" spans="1:13">
      <c r="A62" s="40">
        <v>41974</v>
      </c>
      <c r="B62" s="41">
        <v>10</v>
      </c>
      <c r="C62" s="42">
        <v>12844.43</v>
      </c>
      <c r="D62" s="42">
        <v>41</v>
      </c>
      <c r="E62" s="42">
        <v>28257.64</v>
      </c>
      <c r="F62" s="42">
        <v>15</v>
      </c>
      <c r="G62" s="42">
        <v>6054.99</v>
      </c>
      <c r="H62" s="42">
        <v>19</v>
      </c>
      <c r="I62" s="42">
        <v>1190.57</v>
      </c>
      <c r="J62" s="42">
        <v>14</v>
      </c>
      <c r="K62" s="42">
        <v>1398.82</v>
      </c>
      <c r="L62" s="42">
        <v>99</v>
      </c>
      <c r="M62" s="43">
        <v>49746.45</v>
      </c>
    </row>
    <row r="63" spans="1:13">
      <c r="A63" s="40">
        <v>42005</v>
      </c>
      <c r="B63" s="41">
        <v>6</v>
      </c>
      <c r="C63" s="42">
        <v>8800</v>
      </c>
      <c r="D63" s="42">
        <v>3</v>
      </c>
      <c r="E63" s="42">
        <v>2100</v>
      </c>
      <c r="F63" s="42">
        <v>3</v>
      </c>
      <c r="G63" s="42">
        <v>235</v>
      </c>
      <c r="H63" s="42">
        <v>0</v>
      </c>
      <c r="I63" s="42">
        <v>0</v>
      </c>
      <c r="J63" s="42">
        <v>2</v>
      </c>
      <c r="K63" s="42">
        <v>548</v>
      </c>
      <c r="L63" s="42">
        <v>14</v>
      </c>
      <c r="M63" s="43">
        <v>11683</v>
      </c>
    </row>
    <row r="64" spans="1:13">
      <c r="A64" s="40">
        <v>42036</v>
      </c>
      <c r="B64" s="41">
        <v>23</v>
      </c>
      <c r="C64" s="42">
        <v>73616.210000000006</v>
      </c>
      <c r="D64" s="42">
        <v>35</v>
      </c>
      <c r="E64" s="42">
        <v>26920.22</v>
      </c>
      <c r="F64" s="42">
        <v>19</v>
      </c>
      <c r="G64" s="42">
        <v>3366.97</v>
      </c>
      <c r="H64" s="42">
        <v>15</v>
      </c>
      <c r="I64" s="42">
        <v>3140.5299999999997</v>
      </c>
      <c r="J64" s="42">
        <v>9</v>
      </c>
      <c r="K64" s="42">
        <v>1881.7099999999998</v>
      </c>
      <c r="L64" s="42">
        <v>101</v>
      </c>
      <c r="M64" s="43">
        <v>108925.64000000001</v>
      </c>
    </row>
    <row r="65" spans="1:13">
      <c r="A65" s="40">
        <v>42064</v>
      </c>
      <c r="B65" s="41">
        <v>34</v>
      </c>
      <c r="C65" s="42">
        <v>54413.680500000002</v>
      </c>
      <c r="D65" s="42">
        <v>62</v>
      </c>
      <c r="E65" s="42">
        <v>41274.699999999997</v>
      </c>
      <c r="F65" s="42">
        <v>55</v>
      </c>
      <c r="G65" s="42">
        <v>7938.619999999999</v>
      </c>
      <c r="H65" s="42">
        <v>55</v>
      </c>
      <c r="I65" s="42">
        <v>1734.53</v>
      </c>
      <c r="J65" s="42">
        <v>23</v>
      </c>
      <c r="K65" s="42">
        <v>1921.88</v>
      </c>
      <c r="L65" s="42">
        <v>229</v>
      </c>
      <c r="M65" s="43">
        <v>107283.4105</v>
      </c>
    </row>
    <row r="66" spans="1:13">
      <c r="A66" s="40">
        <v>42108</v>
      </c>
      <c r="B66" s="41">
        <v>15</v>
      </c>
      <c r="C66" s="42">
        <v>314194.59999999998</v>
      </c>
      <c r="D66" s="42">
        <v>12</v>
      </c>
      <c r="E66" s="42">
        <v>10928.68</v>
      </c>
      <c r="F66" s="42">
        <v>8</v>
      </c>
      <c r="G66" s="42">
        <v>1426.47</v>
      </c>
      <c r="H66" s="42">
        <v>5</v>
      </c>
      <c r="I66" s="42">
        <v>256.69</v>
      </c>
      <c r="J66" s="42">
        <v>2</v>
      </c>
      <c r="K66" s="42">
        <v>342</v>
      </c>
      <c r="L66" s="42">
        <v>42</v>
      </c>
      <c r="M66" s="43">
        <v>327148.44</v>
      </c>
    </row>
    <row r="67" spans="1:13">
      <c r="A67" s="40">
        <v>42138</v>
      </c>
      <c r="B67" s="41">
        <v>11</v>
      </c>
      <c r="C67" s="42">
        <v>101682.36</v>
      </c>
      <c r="D67" s="42">
        <v>22</v>
      </c>
      <c r="E67" s="42">
        <v>10998.14</v>
      </c>
      <c r="F67" s="42">
        <v>18</v>
      </c>
      <c r="G67" s="42">
        <v>3480.64</v>
      </c>
      <c r="H67" s="42">
        <v>8</v>
      </c>
      <c r="I67" s="42">
        <v>208.13</v>
      </c>
      <c r="J67" s="42">
        <v>7</v>
      </c>
      <c r="K67" s="42">
        <v>1624.39</v>
      </c>
      <c r="L67" s="42">
        <v>66</v>
      </c>
      <c r="M67" s="43">
        <v>120113.92</v>
      </c>
    </row>
    <row r="68" spans="1:13">
      <c r="A68" s="40">
        <v>42169</v>
      </c>
      <c r="B68" s="41">
        <v>15</v>
      </c>
      <c r="C68" s="42">
        <v>104264.1</v>
      </c>
      <c r="D68" s="42">
        <v>24</v>
      </c>
      <c r="E68" s="42">
        <v>34502.1</v>
      </c>
      <c r="F68" s="42">
        <v>21</v>
      </c>
      <c r="G68" s="42">
        <v>5181.07</v>
      </c>
      <c r="H68" s="42">
        <v>16</v>
      </c>
      <c r="I68" s="42">
        <v>681.92</v>
      </c>
      <c r="J68" s="42">
        <v>7</v>
      </c>
      <c r="K68" s="42">
        <v>185.93</v>
      </c>
      <c r="L68" s="42">
        <v>83</v>
      </c>
      <c r="M68" s="43">
        <v>144815.12</v>
      </c>
    </row>
    <row r="69" spans="1:13">
      <c r="A69" s="40">
        <v>42199</v>
      </c>
      <c r="B69" s="41">
        <v>15</v>
      </c>
      <c r="C69" s="42">
        <v>44142.71</v>
      </c>
      <c r="D69" s="42">
        <v>38</v>
      </c>
      <c r="E69" s="42">
        <v>10998.14</v>
      </c>
      <c r="F69" s="42">
        <v>30</v>
      </c>
      <c r="G69" s="42">
        <v>5049.2000000000007</v>
      </c>
      <c r="H69" s="42">
        <v>11</v>
      </c>
      <c r="I69" s="42">
        <v>1227.1199999999999</v>
      </c>
      <c r="J69" s="42">
        <v>7</v>
      </c>
      <c r="K69" s="42">
        <v>383.3</v>
      </c>
      <c r="L69" s="42">
        <v>101</v>
      </c>
      <c r="M69" s="43">
        <v>61800.47</v>
      </c>
    </row>
    <row r="70" spans="1:13">
      <c r="A70" s="40">
        <v>42230</v>
      </c>
      <c r="B70" s="41">
        <v>12</v>
      </c>
      <c r="C70" s="42">
        <v>31501</v>
      </c>
      <c r="D70" s="42">
        <v>40</v>
      </c>
      <c r="E70" s="42">
        <v>18633</v>
      </c>
      <c r="F70" s="42">
        <v>24</v>
      </c>
      <c r="G70" s="42">
        <v>7964.9</v>
      </c>
      <c r="H70" s="42">
        <v>7</v>
      </c>
      <c r="I70" s="42">
        <v>522.67000000000007</v>
      </c>
      <c r="J70" s="42">
        <v>9</v>
      </c>
      <c r="K70" s="42">
        <v>608.93999999999994</v>
      </c>
      <c r="L70" s="42">
        <v>92</v>
      </c>
      <c r="M70" s="43">
        <v>59230.51</v>
      </c>
    </row>
    <row r="71" spans="1:13">
      <c r="A71" s="40">
        <v>42261</v>
      </c>
      <c r="B71" s="41">
        <v>25</v>
      </c>
      <c r="C71" s="42">
        <v>170025.03</v>
      </c>
      <c r="D71" s="42">
        <v>27</v>
      </c>
      <c r="E71" s="42">
        <v>12342.970000000001</v>
      </c>
      <c r="F71" s="42">
        <v>12</v>
      </c>
      <c r="G71" s="42">
        <v>929.79</v>
      </c>
      <c r="H71" s="42">
        <v>22</v>
      </c>
      <c r="I71" s="42">
        <v>848.26</v>
      </c>
      <c r="J71" s="42">
        <v>9</v>
      </c>
      <c r="K71" s="42">
        <v>1140.3</v>
      </c>
      <c r="L71" s="42">
        <v>95</v>
      </c>
      <c r="M71" s="43">
        <v>185286.34999999998</v>
      </c>
    </row>
    <row r="72" spans="1:13">
      <c r="A72" s="40">
        <v>42291</v>
      </c>
      <c r="B72" s="41">
        <v>11</v>
      </c>
      <c r="C72" s="42">
        <v>75887.58</v>
      </c>
      <c r="D72" s="42">
        <v>24</v>
      </c>
      <c r="E72" s="42">
        <v>10815</v>
      </c>
      <c r="F72" s="42">
        <v>14</v>
      </c>
      <c r="G72" s="42">
        <v>1147.1500000000001</v>
      </c>
      <c r="H72" s="42">
        <v>7</v>
      </c>
      <c r="I72" s="42">
        <v>379.5</v>
      </c>
      <c r="J72" s="42">
        <v>9</v>
      </c>
      <c r="K72" s="42">
        <v>1087</v>
      </c>
      <c r="L72" s="42">
        <v>65</v>
      </c>
      <c r="M72" s="43">
        <v>89316.23</v>
      </c>
    </row>
    <row r="73" spans="1:13">
      <c r="A73" s="40">
        <v>42322</v>
      </c>
      <c r="B73" s="41">
        <v>7</v>
      </c>
      <c r="C73" s="42">
        <v>8350</v>
      </c>
      <c r="D73" s="42">
        <v>11</v>
      </c>
      <c r="E73" s="42">
        <v>7956.27</v>
      </c>
      <c r="F73" s="42">
        <v>5</v>
      </c>
      <c r="G73" s="42">
        <v>503.23</v>
      </c>
      <c r="H73" s="42">
        <v>1</v>
      </c>
      <c r="I73" s="42">
        <v>30</v>
      </c>
      <c r="J73" s="42">
        <v>5</v>
      </c>
      <c r="K73" s="42">
        <v>776.92</v>
      </c>
      <c r="L73" s="42">
        <v>29</v>
      </c>
      <c r="M73" s="43">
        <v>17616.419999999998</v>
      </c>
    </row>
    <row r="74" spans="1:13">
      <c r="A74" s="40">
        <v>42352</v>
      </c>
      <c r="B74" s="41">
        <v>23</v>
      </c>
      <c r="C74" s="42">
        <v>13455.26</v>
      </c>
      <c r="D74" s="42">
        <v>28</v>
      </c>
      <c r="E74" s="42">
        <v>15574.81</v>
      </c>
      <c r="F74" s="42">
        <v>31</v>
      </c>
      <c r="G74" s="42">
        <v>3551.3900000000003</v>
      </c>
      <c r="H74" s="42">
        <v>27</v>
      </c>
      <c r="I74" s="42">
        <v>266.35000000000002</v>
      </c>
      <c r="J74" s="42">
        <v>18</v>
      </c>
      <c r="K74" s="42">
        <v>44.11</v>
      </c>
      <c r="L74" s="42">
        <v>71</v>
      </c>
      <c r="M74" s="43">
        <v>32835.919999999998</v>
      </c>
    </row>
    <row r="75" spans="1:13">
      <c r="A75" s="16" t="s">
        <v>609</v>
      </c>
    </row>
    <row r="78" spans="1:13" ht="15.75">
      <c r="A78" s="306"/>
      <c r="B78"/>
    </row>
    <row r="79" spans="1:13" ht="18.75">
      <c r="A79" s="307"/>
    </row>
  </sheetData>
  <mergeCells count="9">
    <mergeCell ref="A1:M1"/>
    <mergeCell ref="A2:A4"/>
    <mergeCell ref="B2:I2"/>
    <mergeCell ref="J2:K3"/>
    <mergeCell ref="L2:M3"/>
    <mergeCell ref="B3:C3"/>
    <mergeCell ref="D3:E3"/>
    <mergeCell ref="F3:G3"/>
    <mergeCell ref="H3:I3"/>
  </mergeCells>
  <pageMargins left="0.7" right="0.7" top="0.75" bottom="0.75" header="0.3" footer="0.3"/>
  <pageSetup scale="90" orientation="landscape" r:id="rId1"/>
</worksheet>
</file>

<file path=xl/worksheets/sheet51.xml><?xml version="1.0" encoding="utf-8"?>
<worksheet xmlns="http://schemas.openxmlformats.org/spreadsheetml/2006/main" xmlns:r="http://schemas.openxmlformats.org/officeDocument/2006/relationships">
  <sheetPr>
    <tabColor rgb="FF92D050"/>
  </sheetPr>
  <dimension ref="A1:AM76"/>
  <sheetViews>
    <sheetView workbookViewId="0">
      <pane xSplit="1" ySplit="4" topLeftCell="B65" activePane="bottomRight" state="frozen"/>
      <selection activeCell="L58" sqref="L58"/>
      <selection pane="topRight" activeCell="L58" sqref="L58"/>
      <selection pane="bottomLeft" activeCell="L58" sqref="L58"/>
      <selection pane="bottomRight" activeCell="I82" sqref="I82"/>
    </sheetView>
  </sheetViews>
  <sheetFormatPr defaultRowHeight="12.75"/>
  <cols>
    <col min="1" max="1" width="7.6640625" style="4" customWidth="1"/>
    <col min="2" max="2" width="6.33203125" style="4" customWidth="1"/>
    <col min="3" max="3" width="10" style="4" customWidth="1"/>
    <col min="4" max="4" width="6.83203125" style="4" customWidth="1"/>
    <col min="5" max="5" width="10.5" style="4" customWidth="1"/>
    <col min="6" max="6" width="6.1640625" style="4" customWidth="1"/>
    <col min="7" max="7" width="10.1640625" style="4" customWidth="1"/>
    <col min="8" max="8" width="7" style="4" customWidth="1"/>
    <col min="9" max="9" width="9.83203125" style="4" customWidth="1"/>
    <col min="10" max="10" width="7" style="4" customWidth="1"/>
    <col min="11" max="11" width="9.83203125" style="4" customWidth="1"/>
    <col min="12" max="12" width="6.83203125" style="4" customWidth="1"/>
    <col min="13" max="13" width="10.1640625" style="4" customWidth="1"/>
    <col min="14" max="254" width="9.33203125" style="4"/>
    <col min="255" max="255" width="14.33203125" style="4" customWidth="1"/>
    <col min="256" max="256" width="7.33203125" style="4" bestFit="1" customWidth="1"/>
    <col min="257" max="257" width="13.5" style="4" bestFit="1" customWidth="1"/>
    <col min="258" max="258" width="7.33203125" style="4" bestFit="1" customWidth="1"/>
    <col min="259" max="259" width="13.5" style="4" bestFit="1" customWidth="1"/>
    <col min="260" max="260" width="7.33203125" style="4" bestFit="1" customWidth="1"/>
    <col min="261" max="261" width="13.5" style="4" bestFit="1" customWidth="1"/>
    <col min="262" max="262" width="7.33203125" style="4" bestFit="1" customWidth="1"/>
    <col min="263" max="263" width="13.5" style="4" bestFit="1" customWidth="1"/>
    <col min="264" max="264" width="7.33203125" style="4" bestFit="1" customWidth="1"/>
    <col min="265" max="265" width="13.5" style="4" bestFit="1" customWidth="1"/>
    <col min="266" max="266" width="7.33203125" style="4" bestFit="1" customWidth="1"/>
    <col min="267" max="267" width="13.5" style="4" bestFit="1" customWidth="1"/>
    <col min="268" max="268" width="7.33203125" style="4" bestFit="1" customWidth="1"/>
    <col min="269" max="269" width="14" style="4" bestFit="1" customWidth="1"/>
    <col min="270" max="510" width="9.33203125" style="4"/>
    <col min="511" max="511" width="14.33203125" style="4" customWidth="1"/>
    <col min="512" max="512" width="7.33203125" style="4" bestFit="1" customWidth="1"/>
    <col min="513" max="513" width="13.5" style="4" bestFit="1" customWidth="1"/>
    <col min="514" max="514" width="7.33203125" style="4" bestFit="1" customWidth="1"/>
    <col min="515" max="515" width="13.5" style="4" bestFit="1" customWidth="1"/>
    <col min="516" max="516" width="7.33203125" style="4" bestFit="1" customWidth="1"/>
    <col min="517" max="517" width="13.5" style="4" bestFit="1" customWidth="1"/>
    <col min="518" max="518" width="7.33203125" style="4" bestFit="1" customWidth="1"/>
    <col min="519" max="519" width="13.5" style="4" bestFit="1" customWidth="1"/>
    <col min="520" max="520" width="7.33203125" style="4" bestFit="1" customWidth="1"/>
    <col min="521" max="521" width="13.5" style="4" bestFit="1" customWidth="1"/>
    <col min="522" max="522" width="7.33203125" style="4" bestFit="1" customWidth="1"/>
    <col min="523" max="523" width="13.5" style="4" bestFit="1" customWidth="1"/>
    <col min="524" max="524" width="7.33203125" style="4" bestFit="1" customWidth="1"/>
    <col min="525" max="525" width="14" style="4" bestFit="1" customWidth="1"/>
    <col min="526" max="766" width="9.33203125" style="4"/>
    <col min="767" max="767" width="14.33203125" style="4" customWidth="1"/>
    <col min="768" max="768" width="7.33203125" style="4" bestFit="1" customWidth="1"/>
    <col min="769" max="769" width="13.5" style="4" bestFit="1" customWidth="1"/>
    <col min="770" max="770" width="7.33203125" style="4" bestFit="1" customWidth="1"/>
    <col min="771" max="771" width="13.5" style="4" bestFit="1" customWidth="1"/>
    <col min="772" max="772" width="7.33203125" style="4" bestFit="1" customWidth="1"/>
    <col min="773" max="773" width="13.5" style="4" bestFit="1" customWidth="1"/>
    <col min="774" max="774" width="7.33203125" style="4" bestFit="1" customWidth="1"/>
    <col min="775" max="775" width="13.5" style="4" bestFit="1" customWidth="1"/>
    <col min="776" max="776" width="7.33203125" style="4" bestFit="1" customWidth="1"/>
    <col min="777" max="777" width="13.5" style="4" bestFit="1" customWidth="1"/>
    <col min="778" max="778" width="7.33203125" style="4" bestFit="1" customWidth="1"/>
    <col min="779" max="779" width="13.5" style="4" bestFit="1" customWidth="1"/>
    <col min="780" max="780" width="7.33203125" style="4" bestFit="1" customWidth="1"/>
    <col min="781" max="781" width="14" style="4" bestFit="1" customWidth="1"/>
    <col min="782" max="1022" width="9.33203125" style="4"/>
    <col min="1023" max="1023" width="14.33203125" style="4" customWidth="1"/>
    <col min="1024" max="1024" width="7.33203125" style="4" bestFit="1" customWidth="1"/>
    <col min="1025" max="1025" width="13.5" style="4" bestFit="1" customWidth="1"/>
    <col min="1026" max="1026" width="7.33203125" style="4" bestFit="1" customWidth="1"/>
    <col min="1027" max="1027" width="13.5" style="4" bestFit="1" customWidth="1"/>
    <col min="1028" max="1028" width="7.33203125" style="4" bestFit="1" customWidth="1"/>
    <col min="1029" max="1029" width="13.5" style="4" bestFit="1" customWidth="1"/>
    <col min="1030" max="1030" width="7.33203125" style="4" bestFit="1" customWidth="1"/>
    <col min="1031" max="1031" width="13.5" style="4" bestFit="1" customWidth="1"/>
    <col min="1032" max="1032" width="7.33203125" style="4" bestFit="1" customWidth="1"/>
    <col min="1033" max="1033" width="13.5" style="4" bestFit="1" customWidth="1"/>
    <col min="1034" max="1034" width="7.33203125" style="4" bestFit="1" customWidth="1"/>
    <col min="1035" max="1035" width="13.5" style="4" bestFit="1" customWidth="1"/>
    <col min="1036" max="1036" width="7.33203125" style="4" bestFit="1" customWidth="1"/>
    <col min="1037" max="1037" width="14" style="4" bestFit="1" customWidth="1"/>
    <col min="1038" max="1278" width="9.33203125" style="4"/>
    <col min="1279" max="1279" width="14.33203125" style="4" customWidth="1"/>
    <col min="1280" max="1280" width="7.33203125" style="4" bestFit="1" customWidth="1"/>
    <col min="1281" max="1281" width="13.5" style="4" bestFit="1" customWidth="1"/>
    <col min="1282" max="1282" width="7.33203125" style="4" bestFit="1" customWidth="1"/>
    <col min="1283" max="1283" width="13.5" style="4" bestFit="1" customWidth="1"/>
    <col min="1284" max="1284" width="7.33203125" style="4" bestFit="1" customWidth="1"/>
    <col min="1285" max="1285" width="13.5" style="4" bestFit="1" customWidth="1"/>
    <col min="1286" max="1286" width="7.33203125" style="4" bestFit="1" customWidth="1"/>
    <col min="1287" max="1287" width="13.5" style="4" bestFit="1" customWidth="1"/>
    <col min="1288" max="1288" width="7.33203125" style="4" bestFit="1" customWidth="1"/>
    <col min="1289" max="1289" width="13.5" style="4" bestFit="1" customWidth="1"/>
    <col min="1290" max="1290" width="7.33203125" style="4" bestFit="1" customWidth="1"/>
    <col min="1291" max="1291" width="13.5" style="4" bestFit="1" customWidth="1"/>
    <col min="1292" max="1292" width="7.33203125" style="4" bestFit="1" customWidth="1"/>
    <col min="1293" max="1293" width="14" style="4" bestFit="1" customWidth="1"/>
    <col min="1294" max="1534" width="9.33203125" style="4"/>
    <col min="1535" max="1535" width="14.33203125" style="4" customWidth="1"/>
    <col min="1536" max="1536" width="7.33203125" style="4" bestFit="1" customWidth="1"/>
    <col min="1537" max="1537" width="13.5" style="4" bestFit="1" customWidth="1"/>
    <col min="1538" max="1538" width="7.33203125" style="4" bestFit="1" customWidth="1"/>
    <col min="1539" max="1539" width="13.5" style="4" bestFit="1" customWidth="1"/>
    <col min="1540" max="1540" width="7.33203125" style="4" bestFit="1" customWidth="1"/>
    <col min="1541" max="1541" width="13.5" style="4" bestFit="1" customWidth="1"/>
    <col min="1542" max="1542" width="7.33203125" style="4" bestFit="1" customWidth="1"/>
    <col min="1543" max="1543" width="13.5" style="4" bestFit="1" customWidth="1"/>
    <col min="1544" max="1544" width="7.33203125" style="4" bestFit="1" customWidth="1"/>
    <col min="1545" max="1545" width="13.5" style="4" bestFit="1" customWidth="1"/>
    <col min="1546" max="1546" width="7.33203125" style="4" bestFit="1" customWidth="1"/>
    <col min="1547" max="1547" width="13.5" style="4" bestFit="1" customWidth="1"/>
    <col min="1548" max="1548" width="7.33203125" style="4" bestFit="1" customWidth="1"/>
    <col min="1549" max="1549" width="14" style="4" bestFit="1" customWidth="1"/>
    <col min="1550" max="1790" width="9.33203125" style="4"/>
    <col min="1791" max="1791" width="14.33203125" style="4" customWidth="1"/>
    <col min="1792" max="1792" width="7.33203125" style="4" bestFit="1" customWidth="1"/>
    <col min="1793" max="1793" width="13.5" style="4" bestFit="1" customWidth="1"/>
    <col min="1794" max="1794" width="7.33203125" style="4" bestFit="1" customWidth="1"/>
    <col min="1795" max="1795" width="13.5" style="4" bestFit="1" customWidth="1"/>
    <col min="1796" max="1796" width="7.33203125" style="4" bestFit="1" customWidth="1"/>
    <col min="1797" max="1797" width="13.5" style="4" bestFit="1" customWidth="1"/>
    <col min="1798" max="1798" width="7.33203125" style="4" bestFit="1" customWidth="1"/>
    <col min="1799" max="1799" width="13.5" style="4" bestFit="1" customWidth="1"/>
    <col min="1800" max="1800" width="7.33203125" style="4" bestFit="1" customWidth="1"/>
    <col min="1801" max="1801" width="13.5" style="4" bestFit="1" customWidth="1"/>
    <col min="1802" max="1802" width="7.33203125" style="4" bestFit="1" customWidth="1"/>
    <col min="1803" max="1803" width="13.5" style="4" bestFit="1" customWidth="1"/>
    <col min="1804" max="1804" width="7.33203125" style="4" bestFit="1" customWidth="1"/>
    <col min="1805" max="1805" width="14" style="4" bestFit="1" customWidth="1"/>
    <col min="1806" max="2046" width="9.33203125" style="4"/>
    <col min="2047" max="2047" width="14.33203125" style="4" customWidth="1"/>
    <col min="2048" max="2048" width="7.33203125" style="4" bestFit="1" customWidth="1"/>
    <col min="2049" max="2049" width="13.5" style="4" bestFit="1" customWidth="1"/>
    <col min="2050" max="2050" width="7.33203125" style="4" bestFit="1" customWidth="1"/>
    <col min="2051" max="2051" width="13.5" style="4" bestFit="1" customWidth="1"/>
    <col min="2052" max="2052" width="7.33203125" style="4" bestFit="1" customWidth="1"/>
    <col min="2053" max="2053" width="13.5" style="4" bestFit="1" customWidth="1"/>
    <col min="2054" max="2054" width="7.33203125" style="4" bestFit="1" customWidth="1"/>
    <col min="2055" max="2055" width="13.5" style="4" bestFit="1" customWidth="1"/>
    <col min="2056" max="2056" width="7.33203125" style="4" bestFit="1" customWidth="1"/>
    <col min="2057" max="2057" width="13.5" style="4" bestFit="1" customWidth="1"/>
    <col min="2058" max="2058" width="7.33203125" style="4" bestFit="1" customWidth="1"/>
    <col min="2059" max="2059" width="13.5" style="4" bestFit="1" customWidth="1"/>
    <col min="2060" max="2060" width="7.33203125" style="4" bestFit="1" customWidth="1"/>
    <col min="2061" max="2061" width="14" style="4" bestFit="1" customWidth="1"/>
    <col min="2062" max="2302" width="9.33203125" style="4"/>
    <col min="2303" max="2303" width="14.33203125" style="4" customWidth="1"/>
    <col min="2304" max="2304" width="7.33203125" style="4" bestFit="1" customWidth="1"/>
    <col min="2305" max="2305" width="13.5" style="4" bestFit="1" customWidth="1"/>
    <col min="2306" max="2306" width="7.33203125" style="4" bestFit="1" customWidth="1"/>
    <col min="2307" max="2307" width="13.5" style="4" bestFit="1" customWidth="1"/>
    <col min="2308" max="2308" width="7.33203125" style="4" bestFit="1" customWidth="1"/>
    <col min="2309" max="2309" width="13.5" style="4" bestFit="1" customWidth="1"/>
    <col min="2310" max="2310" width="7.33203125" style="4" bestFit="1" customWidth="1"/>
    <col min="2311" max="2311" width="13.5" style="4" bestFit="1" customWidth="1"/>
    <col min="2312" max="2312" width="7.33203125" style="4" bestFit="1" customWidth="1"/>
    <col min="2313" max="2313" width="13.5" style="4" bestFit="1" customWidth="1"/>
    <col min="2314" max="2314" width="7.33203125" style="4" bestFit="1" customWidth="1"/>
    <col min="2315" max="2315" width="13.5" style="4" bestFit="1" customWidth="1"/>
    <col min="2316" max="2316" width="7.33203125" style="4" bestFit="1" customWidth="1"/>
    <col min="2317" max="2317" width="14" style="4" bestFit="1" customWidth="1"/>
    <col min="2318" max="2558" width="9.33203125" style="4"/>
    <col min="2559" max="2559" width="14.33203125" style="4" customWidth="1"/>
    <col min="2560" max="2560" width="7.33203125" style="4" bestFit="1" customWidth="1"/>
    <col min="2561" max="2561" width="13.5" style="4" bestFit="1" customWidth="1"/>
    <col min="2562" max="2562" width="7.33203125" style="4" bestFit="1" customWidth="1"/>
    <col min="2563" max="2563" width="13.5" style="4" bestFit="1" customWidth="1"/>
    <col min="2564" max="2564" width="7.33203125" style="4" bestFit="1" customWidth="1"/>
    <col min="2565" max="2565" width="13.5" style="4" bestFit="1" customWidth="1"/>
    <col min="2566" max="2566" width="7.33203125" style="4" bestFit="1" customWidth="1"/>
    <col min="2567" max="2567" width="13.5" style="4" bestFit="1" customWidth="1"/>
    <col min="2568" max="2568" width="7.33203125" style="4" bestFit="1" customWidth="1"/>
    <col min="2569" max="2569" width="13.5" style="4" bestFit="1" customWidth="1"/>
    <col min="2570" max="2570" width="7.33203125" style="4" bestFit="1" customWidth="1"/>
    <col min="2571" max="2571" width="13.5" style="4" bestFit="1" customWidth="1"/>
    <col min="2572" max="2572" width="7.33203125" style="4" bestFit="1" customWidth="1"/>
    <col min="2573" max="2573" width="14" style="4" bestFit="1" customWidth="1"/>
    <col min="2574" max="2814" width="9.33203125" style="4"/>
    <col min="2815" max="2815" width="14.33203125" style="4" customWidth="1"/>
    <col min="2816" max="2816" width="7.33203125" style="4" bestFit="1" customWidth="1"/>
    <col min="2817" max="2817" width="13.5" style="4" bestFit="1" customWidth="1"/>
    <col min="2818" max="2818" width="7.33203125" style="4" bestFit="1" customWidth="1"/>
    <col min="2819" max="2819" width="13.5" style="4" bestFit="1" customWidth="1"/>
    <col min="2820" max="2820" width="7.33203125" style="4" bestFit="1" customWidth="1"/>
    <col min="2821" max="2821" width="13.5" style="4" bestFit="1" customWidth="1"/>
    <col min="2822" max="2822" width="7.33203125" style="4" bestFit="1" customWidth="1"/>
    <col min="2823" max="2823" width="13.5" style="4" bestFit="1" customWidth="1"/>
    <col min="2824" max="2824" width="7.33203125" style="4" bestFit="1" customWidth="1"/>
    <col min="2825" max="2825" width="13.5" style="4" bestFit="1" customWidth="1"/>
    <col min="2826" max="2826" width="7.33203125" style="4" bestFit="1" customWidth="1"/>
    <col min="2827" max="2827" width="13.5" style="4" bestFit="1" customWidth="1"/>
    <col min="2828" max="2828" width="7.33203125" style="4" bestFit="1" customWidth="1"/>
    <col min="2829" max="2829" width="14" style="4" bestFit="1" customWidth="1"/>
    <col min="2830" max="3070" width="9.33203125" style="4"/>
    <col min="3071" max="3071" width="14.33203125" style="4" customWidth="1"/>
    <col min="3072" max="3072" width="7.33203125" style="4" bestFit="1" customWidth="1"/>
    <col min="3073" max="3073" width="13.5" style="4" bestFit="1" customWidth="1"/>
    <col min="3074" max="3074" width="7.33203125" style="4" bestFit="1" customWidth="1"/>
    <col min="3075" max="3075" width="13.5" style="4" bestFit="1" customWidth="1"/>
    <col min="3076" max="3076" width="7.33203125" style="4" bestFit="1" customWidth="1"/>
    <col min="3077" max="3077" width="13.5" style="4" bestFit="1" customWidth="1"/>
    <col min="3078" max="3078" width="7.33203125" style="4" bestFit="1" customWidth="1"/>
    <col min="3079" max="3079" width="13.5" style="4" bestFit="1" customWidth="1"/>
    <col min="3080" max="3080" width="7.33203125" style="4" bestFit="1" customWidth="1"/>
    <col min="3081" max="3081" width="13.5" style="4" bestFit="1" customWidth="1"/>
    <col min="3082" max="3082" width="7.33203125" style="4" bestFit="1" customWidth="1"/>
    <col min="3083" max="3083" width="13.5" style="4" bestFit="1" customWidth="1"/>
    <col min="3084" max="3084" width="7.33203125" style="4" bestFit="1" customWidth="1"/>
    <col min="3085" max="3085" width="14" style="4" bestFit="1" customWidth="1"/>
    <col min="3086" max="3326" width="9.33203125" style="4"/>
    <col min="3327" max="3327" width="14.33203125" style="4" customWidth="1"/>
    <col min="3328" max="3328" width="7.33203125" style="4" bestFit="1" customWidth="1"/>
    <col min="3329" max="3329" width="13.5" style="4" bestFit="1" customWidth="1"/>
    <col min="3330" max="3330" width="7.33203125" style="4" bestFit="1" customWidth="1"/>
    <col min="3331" max="3331" width="13.5" style="4" bestFit="1" customWidth="1"/>
    <col min="3332" max="3332" width="7.33203125" style="4" bestFit="1" customWidth="1"/>
    <col min="3333" max="3333" width="13.5" style="4" bestFit="1" customWidth="1"/>
    <col min="3334" max="3334" width="7.33203125" style="4" bestFit="1" customWidth="1"/>
    <col min="3335" max="3335" width="13.5" style="4" bestFit="1" customWidth="1"/>
    <col min="3336" max="3336" width="7.33203125" style="4" bestFit="1" customWidth="1"/>
    <col min="3337" max="3337" width="13.5" style="4" bestFit="1" customWidth="1"/>
    <col min="3338" max="3338" width="7.33203125" style="4" bestFit="1" customWidth="1"/>
    <col min="3339" max="3339" width="13.5" style="4" bestFit="1" customWidth="1"/>
    <col min="3340" max="3340" width="7.33203125" style="4" bestFit="1" customWidth="1"/>
    <col min="3341" max="3341" width="14" style="4" bestFit="1" customWidth="1"/>
    <col min="3342" max="3582" width="9.33203125" style="4"/>
    <col min="3583" max="3583" width="14.33203125" style="4" customWidth="1"/>
    <col min="3584" max="3584" width="7.33203125" style="4" bestFit="1" customWidth="1"/>
    <col min="3585" max="3585" width="13.5" style="4" bestFit="1" customWidth="1"/>
    <col min="3586" max="3586" width="7.33203125" style="4" bestFit="1" customWidth="1"/>
    <col min="3587" max="3587" width="13.5" style="4" bestFit="1" customWidth="1"/>
    <col min="3588" max="3588" width="7.33203125" style="4" bestFit="1" customWidth="1"/>
    <col min="3589" max="3589" width="13.5" style="4" bestFit="1" customWidth="1"/>
    <col min="3590" max="3590" width="7.33203125" style="4" bestFit="1" customWidth="1"/>
    <col min="3591" max="3591" width="13.5" style="4" bestFit="1" customWidth="1"/>
    <col min="3592" max="3592" width="7.33203125" style="4" bestFit="1" customWidth="1"/>
    <col min="3593" max="3593" width="13.5" style="4" bestFit="1" customWidth="1"/>
    <col min="3594" max="3594" width="7.33203125" style="4" bestFit="1" customWidth="1"/>
    <col min="3595" max="3595" width="13.5" style="4" bestFit="1" customWidth="1"/>
    <col min="3596" max="3596" width="7.33203125" style="4" bestFit="1" customWidth="1"/>
    <col min="3597" max="3597" width="14" style="4" bestFit="1" customWidth="1"/>
    <col min="3598" max="3838" width="9.33203125" style="4"/>
    <col min="3839" max="3839" width="14.33203125" style="4" customWidth="1"/>
    <col min="3840" max="3840" width="7.33203125" style="4" bestFit="1" customWidth="1"/>
    <col min="3841" max="3841" width="13.5" style="4" bestFit="1" customWidth="1"/>
    <col min="3842" max="3842" width="7.33203125" style="4" bestFit="1" customWidth="1"/>
    <col min="3843" max="3843" width="13.5" style="4" bestFit="1" customWidth="1"/>
    <col min="3844" max="3844" width="7.33203125" style="4" bestFit="1" customWidth="1"/>
    <col min="3845" max="3845" width="13.5" style="4" bestFit="1" customWidth="1"/>
    <col min="3846" max="3846" width="7.33203125" style="4" bestFit="1" customWidth="1"/>
    <col min="3847" max="3847" width="13.5" style="4" bestFit="1" customWidth="1"/>
    <col min="3848" max="3848" width="7.33203125" style="4" bestFit="1" customWidth="1"/>
    <col min="3849" max="3849" width="13.5" style="4" bestFit="1" customWidth="1"/>
    <col min="3850" max="3850" width="7.33203125" style="4" bestFit="1" customWidth="1"/>
    <col min="3851" max="3851" width="13.5" style="4" bestFit="1" customWidth="1"/>
    <col min="3852" max="3852" width="7.33203125" style="4" bestFit="1" customWidth="1"/>
    <col min="3853" max="3853" width="14" style="4" bestFit="1" customWidth="1"/>
    <col min="3854" max="4094" width="9.33203125" style="4"/>
    <col min="4095" max="4095" width="14.33203125" style="4" customWidth="1"/>
    <col min="4096" max="4096" width="7.33203125" style="4" bestFit="1" customWidth="1"/>
    <col min="4097" max="4097" width="13.5" style="4" bestFit="1" customWidth="1"/>
    <col min="4098" max="4098" width="7.33203125" style="4" bestFit="1" customWidth="1"/>
    <col min="4099" max="4099" width="13.5" style="4" bestFit="1" customWidth="1"/>
    <col min="4100" max="4100" width="7.33203125" style="4" bestFit="1" customWidth="1"/>
    <col min="4101" max="4101" width="13.5" style="4" bestFit="1" customWidth="1"/>
    <col min="4102" max="4102" width="7.33203125" style="4" bestFit="1" customWidth="1"/>
    <col min="4103" max="4103" width="13.5" style="4" bestFit="1" customWidth="1"/>
    <col min="4104" max="4104" width="7.33203125" style="4" bestFit="1" customWidth="1"/>
    <col min="4105" max="4105" width="13.5" style="4" bestFit="1" customWidth="1"/>
    <col min="4106" max="4106" width="7.33203125" style="4" bestFit="1" customWidth="1"/>
    <col min="4107" max="4107" width="13.5" style="4" bestFit="1" customWidth="1"/>
    <col min="4108" max="4108" width="7.33203125" style="4" bestFit="1" customWidth="1"/>
    <col min="4109" max="4109" width="14" style="4" bestFit="1" customWidth="1"/>
    <col min="4110" max="4350" width="9.33203125" style="4"/>
    <col min="4351" max="4351" width="14.33203125" style="4" customWidth="1"/>
    <col min="4352" max="4352" width="7.33203125" style="4" bestFit="1" customWidth="1"/>
    <col min="4353" max="4353" width="13.5" style="4" bestFit="1" customWidth="1"/>
    <col min="4354" max="4354" width="7.33203125" style="4" bestFit="1" customWidth="1"/>
    <col min="4355" max="4355" width="13.5" style="4" bestFit="1" customWidth="1"/>
    <col min="4356" max="4356" width="7.33203125" style="4" bestFit="1" customWidth="1"/>
    <col min="4357" max="4357" width="13.5" style="4" bestFit="1" customWidth="1"/>
    <col min="4358" max="4358" width="7.33203125" style="4" bestFit="1" customWidth="1"/>
    <col min="4359" max="4359" width="13.5" style="4" bestFit="1" customWidth="1"/>
    <col min="4360" max="4360" width="7.33203125" style="4" bestFit="1" customWidth="1"/>
    <col min="4361" max="4361" width="13.5" style="4" bestFit="1" customWidth="1"/>
    <col min="4362" max="4362" width="7.33203125" style="4" bestFit="1" customWidth="1"/>
    <col min="4363" max="4363" width="13.5" style="4" bestFit="1" customWidth="1"/>
    <col min="4364" max="4364" width="7.33203125" style="4" bestFit="1" customWidth="1"/>
    <col min="4365" max="4365" width="14" style="4" bestFit="1" customWidth="1"/>
    <col min="4366" max="4606" width="9.33203125" style="4"/>
    <col min="4607" max="4607" width="14.33203125" style="4" customWidth="1"/>
    <col min="4608" max="4608" width="7.33203125" style="4" bestFit="1" customWidth="1"/>
    <col min="4609" max="4609" width="13.5" style="4" bestFit="1" customWidth="1"/>
    <col min="4610" max="4610" width="7.33203125" style="4" bestFit="1" customWidth="1"/>
    <col min="4611" max="4611" width="13.5" style="4" bestFit="1" customWidth="1"/>
    <col min="4612" max="4612" width="7.33203125" style="4" bestFit="1" customWidth="1"/>
    <col min="4613" max="4613" width="13.5" style="4" bestFit="1" customWidth="1"/>
    <col min="4614" max="4614" width="7.33203125" style="4" bestFit="1" customWidth="1"/>
    <col min="4615" max="4615" width="13.5" style="4" bestFit="1" customWidth="1"/>
    <col min="4616" max="4616" width="7.33203125" style="4" bestFit="1" customWidth="1"/>
    <col min="4617" max="4617" width="13.5" style="4" bestFit="1" customWidth="1"/>
    <col min="4618" max="4618" width="7.33203125" style="4" bestFit="1" customWidth="1"/>
    <col min="4619" max="4619" width="13.5" style="4" bestFit="1" customWidth="1"/>
    <col min="4620" max="4620" width="7.33203125" style="4" bestFit="1" customWidth="1"/>
    <col min="4621" max="4621" width="14" style="4" bestFit="1" customWidth="1"/>
    <col min="4622" max="4862" width="9.33203125" style="4"/>
    <col min="4863" max="4863" width="14.33203125" style="4" customWidth="1"/>
    <col min="4864" max="4864" width="7.33203125" style="4" bestFit="1" customWidth="1"/>
    <col min="4865" max="4865" width="13.5" style="4" bestFit="1" customWidth="1"/>
    <col min="4866" max="4866" width="7.33203125" style="4" bestFit="1" customWidth="1"/>
    <col min="4867" max="4867" width="13.5" style="4" bestFit="1" customWidth="1"/>
    <col min="4868" max="4868" width="7.33203125" style="4" bestFit="1" customWidth="1"/>
    <col min="4869" max="4869" width="13.5" style="4" bestFit="1" customWidth="1"/>
    <col min="4870" max="4870" width="7.33203125" style="4" bestFit="1" customWidth="1"/>
    <col min="4871" max="4871" width="13.5" style="4" bestFit="1" customWidth="1"/>
    <col min="4872" max="4872" width="7.33203125" style="4" bestFit="1" customWidth="1"/>
    <col min="4873" max="4873" width="13.5" style="4" bestFit="1" customWidth="1"/>
    <col min="4874" max="4874" width="7.33203125" style="4" bestFit="1" customWidth="1"/>
    <col min="4875" max="4875" width="13.5" style="4" bestFit="1" customWidth="1"/>
    <col min="4876" max="4876" width="7.33203125" style="4" bestFit="1" customWidth="1"/>
    <col min="4877" max="4877" width="14" style="4" bestFit="1" customWidth="1"/>
    <col min="4878" max="5118" width="9.33203125" style="4"/>
    <col min="5119" max="5119" width="14.33203125" style="4" customWidth="1"/>
    <col min="5120" max="5120" width="7.33203125" style="4" bestFit="1" customWidth="1"/>
    <col min="5121" max="5121" width="13.5" style="4" bestFit="1" customWidth="1"/>
    <col min="5122" max="5122" width="7.33203125" style="4" bestFit="1" customWidth="1"/>
    <col min="5123" max="5123" width="13.5" style="4" bestFit="1" customWidth="1"/>
    <col min="5124" max="5124" width="7.33203125" style="4" bestFit="1" customWidth="1"/>
    <col min="5125" max="5125" width="13.5" style="4" bestFit="1" customWidth="1"/>
    <col min="5126" max="5126" width="7.33203125" style="4" bestFit="1" customWidth="1"/>
    <col min="5127" max="5127" width="13.5" style="4" bestFit="1" customWidth="1"/>
    <col min="5128" max="5128" width="7.33203125" style="4" bestFit="1" customWidth="1"/>
    <col min="5129" max="5129" width="13.5" style="4" bestFit="1" customWidth="1"/>
    <col min="5130" max="5130" width="7.33203125" style="4" bestFit="1" customWidth="1"/>
    <col min="5131" max="5131" width="13.5" style="4" bestFit="1" customWidth="1"/>
    <col min="5132" max="5132" width="7.33203125" style="4" bestFit="1" customWidth="1"/>
    <col min="5133" max="5133" width="14" style="4" bestFit="1" customWidth="1"/>
    <col min="5134" max="5374" width="9.33203125" style="4"/>
    <col min="5375" max="5375" width="14.33203125" style="4" customWidth="1"/>
    <col min="5376" max="5376" width="7.33203125" style="4" bestFit="1" customWidth="1"/>
    <col min="5377" max="5377" width="13.5" style="4" bestFit="1" customWidth="1"/>
    <col min="5378" max="5378" width="7.33203125" style="4" bestFit="1" customWidth="1"/>
    <col min="5379" max="5379" width="13.5" style="4" bestFit="1" customWidth="1"/>
    <col min="5380" max="5380" width="7.33203125" style="4" bestFit="1" customWidth="1"/>
    <col min="5381" max="5381" width="13.5" style="4" bestFit="1" customWidth="1"/>
    <col min="5382" max="5382" width="7.33203125" style="4" bestFit="1" customWidth="1"/>
    <col min="5383" max="5383" width="13.5" style="4" bestFit="1" customWidth="1"/>
    <col min="5384" max="5384" width="7.33203125" style="4" bestFit="1" customWidth="1"/>
    <col min="5385" max="5385" width="13.5" style="4" bestFit="1" customWidth="1"/>
    <col min="5386" max="5386" width="7.33203125" style="4" bestFit="1" customWidth="1"/>
    <col min="5387" max="5387" width="13.5" style="4" bestFit="1" customWidth="1"/>
    <col min="5388" max="5388" width="7.33203125" style="4" bestFit="1" customWidth="1"/>
    <col min="5389" max="5389" width="14" style="4" bestFit="1" customWidth="1"/>
    <col min="5390" max="5630" width="9.33203125" style="4"/>
    <col min="5631" max="5631" width="14.33203125" style="4" customWidth="1"/>
    <col min="5632" max="5632" width="7.33203125" style="4" bestFit="1" customWidth="1"/>
    <col min="5633" max="5633" width="13.5" style="4" bestFit="1" customWidth="1"/>
    <col min="5634" max="5634" width="7.33203125" style="4" bestFit="1" customWidth="1"/>
    <col min="5635" max="5635" width="13.5" style="4" bestFit="1" customWidth="1"/>
    <col min="5636" max="5636" width="7.33203125" style="4" bestFit="1" customWidth="1"/>
    <col min="5637" max="5637" width="13.5" style="4" bestFit="1" customWidth="1"/>
    <col min="5638" max="5638" width="7.33203125" style="4" bestFit="1" customWidth="1"/>
    <col min="5639" max="5639" width="13.5" style="4" bestFit="1" customWidth="1"/>
    <col min="5640" max="5640" width="7.33203125" style="4" bestFit="1" customWidth="1"/>
    <col min="5641" max="5641" width="13.5" style="4" bestFit="1" customWidth="1"/>
    <col min="5642" max="5642" width="7.33203125" style="4" bestFit="1" customWidth="1"/>
    <col min="5643" max="5643" width="13.5" style="4" bestFit="1" customWidth="1"/>
    <col min="5644" max="5644" width="7.33203125" style="4" bestFit="1" customWidth="1"/>
    <col min="5645" max="5645" width="14" style="4" bestFit="1" customWidth="1"/>
    <col min="5646" max="5886" width="9.33203125" style="4"/>
    <col min="5887" max="5887" width="14.33203125" style="4" customWidth="1"/>
    <col min="5888" max="5888" width="7.33203125" style="4" bestFit="1" customWidth="1"/>
    <col min="5889" max="5889" width="13.5" style="4" bestFit="1" customWidth="1"/>
    <col min="5890" max="5890" width="7.33203125" style="4" bestFit="1" customWidth="1"/>
    <col min="5891" max="5891" width="13.5" style="4" bestFit="1" customWidth="1"/>
    <col min="5892" max="5892" width="7.33203125" style="4" bestFit="1" customWidth="1"/>
    <col min="5893" max="5893" width="13.5" style="4" bestFit="1" customWidth="1"/>
    <col min="5894" max="5894" width="7.33203125" style="4" bestFit="1" customWidth="1"/>
    <col min="5895" max="5895" width="13.5" style="4" bestFit="1" customWidth="1"/>
    <col min="5896" max="5896" width="7.33203125" style="4" bestFit="1" customWidth="1"/>
    <col min="5897" max="5897" width="13.5" style="4" bestFit="1" customWidth="1"/>
    <col min="5898" max="5898" width="7.33203125" style="4" bestFit="1" customWidth="1"/>
    <col min="5899" max="5899" width="13.5" style="4" bestFit="1" customWidth="1"/>
    <col min="5900" max="5900" width="7.33203125" style="4" bestFit="1" customWidth="1"/>
    <col min="5901" max="5901" width="14" style="4" bestFit="1" customWidth="1"/>
    <col min="5902" max="6142" width="9.33203125" style="4"/>
    <col min="6143" max="6143" width="14.33203125" style="4" customWidth="1"/>
    <col min="6144" max="6144" width="7.33203125" style="4" bestFit="1" customWidth="1"/>
    <col min="6145" max="6145" width="13.5" style="4" bestFit="1" customWidth="1"/>
    <col min="6146" max="6146" width="7.33203125" style="4" bestFit="1" customWidth="1"/>
    <col min="6147" max="6147" width="13.5" style="4" bestFit="1" customWidth="1"/>
    <col min="6148" max="6148" width="7.33203125" style="4" bestFit="1" customWidth="1"/>
    <col min="6149" max="6149" width="13.5" style="4" bestFit="1" customWidth="1"/>
    <col min="6150" max="6150" width="7.33203125" style="4" bestFit="1" customWidth="1"/>
    <col min="6151" max="6151" width="13.5" style="4" bestFit="1" customWidth="1"/>
    <col min="6152" max="6152" width="7.33203125" style="4" bestFit="1" customWidth="1"/>
    <col min="6153" max="6153" width="13.5" style="4" bestFit="1" customWidth="1"/>
    <col min="6154" max="6154" width="7.33203125" style="4" bestFit="1" customWidth="1"/>
    <col min="6155" max="6155" width="13.5" style="4" bestFit="1" customWidth="1"/>
    <col min="6156" max="6156" width="7.33203125" style="4" bestFit="1" customWidth="1"/>
    <col min="6157" max="6157" width="14" style="4" bestFit="1" customWidth="1"/>
    <col min="6158" max="6398" width="9.33203125" style="4"/>
    <col min="6399" max="6399" width="14.33203125" style="4" customWidth="1"/>
    <col min="6400" max="6400" width="7.33203125" style="4" bestFit="1" customWidth="1"/>
    <col min="6401" max="6401" width="13.5" style="4" bestFit="1" customWidth="1"/>
    <col min="6402" max="6402" width="7.33203125" style="4" bestFit="1" customWidth="1"/>
    <col min="6403" max="6403" width="13.5" style="4" bestFit="1" customWidth="1"/>
    <col min="6404" max="6404" width="7.33203125" style="4" bestFit="1" customWidth="1"/>
    <col min="6405" max="6405" width="13.5" style="4" bestFit="1" customWidth="1"/>
    <col min="6406" max="6406" width="7.33203125" style="4" bestFit="1" customWidth="1"/>
    <col min="6407" max="6407" width="13.5" style="4" bestFit="1" customWidth="1"/>
    <col min="6408" max="6408" width="7.33203125" style="4" bestFit="1" customWidth="1"/>
    <col min="6409" max="6409" width="13.5" style="4" bestFit="1" customWidth="1"/>
    <col min="6410" max="6410" width="7.33203125" style="4" bestFit="1" customWidth="1"/>
    <col min="6411" max="6411" width="13.5" style="4" bestFit="1" customWidth="1"/>
    <col min="6412" max="6412" width="7.33203125" style="4" bestFit="1" customWidth="1"/>
    <col min="6413" max="6413" width="14" style="4" bestFit="1" customWidth="1"/>
    <col min="6414" max="6654" width="9.33203125" style="4"/>
    <col min="6655" max="6655" width="14.33203125" style="4" customWidth="1"/>
    <col min="6656" max="6656" width="7.33203125" style="4" bestFit="1" customWidth="1"/>
    <col min="6657" max="6657" width="13.5" style="4" bestFit="1" customWidth="1"/>
    <col min="6658" max="6658" width="7.33203125" style="4" bestFit="1" customWidth="1"/>
    <col min="6659" max="6659" width="13.5" style="4" bestFit="1" customWidth="1"/>
    <col min="6660" max="6660" width="7.33203125" style="4" bestFit="1" customWidth="1"/>
    <col min="6661" max="6661" width="13.5" style="4" bestFit="1" customWidth="1"/>
    <col min="6662" max="6662" width="7.33203125" style="4" bestFit="1" customWidth="1"/>
    <col min="6663" max="6663" width="13.5" style="4" bestFit="1" customWidth="1"/>
    <col min="6664" max="6664" width="7.33203125" style="4" bestFit="1" customWidth="1"/>
    <col min="6665" max="6665" width="13.5" style="4" bestFit="1" customWidth="1"/>
    <col min="6666" max="6666" width="7.33203125" style="4" bestFit="1" customWidth="1"/>
    <col min="6667" max="6667" width="13.5" style="4" bestFit="1" customWidth="1"/>
    <col min="6668" max="6668" width="7.33203125" style="4" bestFit="1" customWidth="1"/>
    <col min="6669" max="6669" width="14" style="4" bestFit="1" customWidth="1"/>
    <col min="6670" max="6910" width="9.33203125" style="4"/>
    <col min="6911" max="6911" width="14.33203125" style="4" customWidth="1"/>
    <col min="6912" max="6912" width="7.33203125" style="4" bestFit="1" customWidth="1"/>
    <col min="6913" max="6913" width="13.5" style="4" bestFit="1" customWidth="1"/>
    <col min="6914" max="6914" width="7.33203125" style="4" bestFit="1" customWidth="1"/>
    <col min="6915" max="6915" width="13.5" style="4" bestFit="1" customWidth="1"/>
    <col min="6916" max="6916" width="7.33203125" style="4" bestFit="1" customWidth="1"/>
    <col min="6917" max="6917" width="13.5" style="4" bestFit="1" customWidth="1"/>
    <col min="6918" max="6918" width="7.33203125" style="4" bestFit="1" customWidth="1"/>
    <col min="6919" max="6919" width="13.5" style="4" bestFit="1" customWidth="1"/>
    <col min="6920" max="6920" width="7.33203125" style="4" bestFit="1" customWidth="1"/>
    <col min="6921" max="6921" width="13.5" style="4" bestFit="1" customWidth="1"/>
    <col min="6922" max="6922" width="7.33203125" style="4" bestFit="1" customWidth="1"/>
    <col min="6923" max="6923" width="13.5" style="4" bestFit="1" customWidth="1"/>
    <col min="6924" max="6924" width="7.33203125" style="4" bestFit="1" customWidth="1"/>
    <col min="6925" max="6925" width="14" style="4" bestFit="1" customWidth="1"/>
    <col min="6926" max="7166" width="9.33203125" style="4"/>
    <col min="7167" max="7167" width="14.33203125" style="4" customWidth="1"/>
    <col min="7168" max="7168" width="7.33203125" style="4" bestFit="1" customWidth="1"/>
    <col min="7169" max="7169" width="13.5" style="4" bestFit="1" customWidth="1"/>
    <col min="7170" max="7170" width="7.33203125" style="4" bestFit="1" customWidth="1"/>
    <col min="7171" max="7171" width="13.5" style="4" bestFit="1" customWidth="1"/>
    <col min="7172" max="7172" width="7.33203125" style="4" bestFit="1" customWidth="1"/>
    <col min="7173" max="7173" width="13.5" style="4" bestFit="1" customWidth="1"/>
    <col min="7174" max="7174" width="7.33203125" style="4" bestFit="1" customWidth="1"/>
    <col min="7175" max="7175" width="13.5" style="4" bestFit="1" customWidth="1"/>
    <col min="7176" max="7176" width="7.33203125" style="4" bestFit="1" customWidth="1"/>
    <col min="7177" max="7177" width="13.5" style="4" bestFit="1" customWidth="1"/>
    <col min="7178" max="7178" width="7.33203125" style="4" bestFit="1" customWidth="1"/>
    <col min="7179" max="7179" width="13.5" style="4" bestFit="1" customWidth="1"/>
    <col min="7180" max="7180" width="7.33203125" style="4" bestFit="1" customWidth="1"/>
    <col min="7181" max="7181" width="14" style="4" bestFit="1" customWidth="1"/>
    <col min="7182" max="7422" width="9.33203125" style="4"/>
    <col min="7423" max="7423" width="14.33203125" style="4" customWidth="1"/>
    <col min="7424" max="7424" width="7.33203125" style="4" bestFit="1" customWidth="1"/>
    <col min="7425" max="7425" width="13.5" style="4" bestFit="1" customWidth="1"/>
    <col min="7426" max="7426" width="7.33203125" style="4" bestFit="1" customWidth="1"/>
    <col min="7427" max="7427" width="13.5" style="4" bestFit="1" customWidth="1"/>
    <col min="7428" max="7428" width="7.33203125" style="4" bestFit="1" customWidth="1"/>
    <col min="7429" max="7429" width="13.5" style="4" bestFit="1" customWidth="1"/>
    <col min="7430" max="7430" width="7.33203125" style="4" bestFit="1" customWidth="1"/>
    <col min="7431" max="7431" width="13.5" style="4" bestFit="1" customWidth="1"/>
    <col min="7432" max="7432" width="7.33203125" style="4" bestFit="1" customWidth="1"/>
    <col min="7433" max="7433" width="13.5" style="4" bestFit="1" customWidth="1"/>
    <col min="7434" max="7434" width="7.33203125" style="4" bestFit="1" customWidth="1"/>
    <col min="7435" max="7435" width="13.5" style="4" bestFit="1" customWidth="1"/>
    <col min="7436" max="7436" width="7.33203125" style="4" bestFit="1" customWidth="1"/>
    <col min="7437" max="7437" width="14" style="4" bestFit="1" customWidth="1"/>
    <col min="7438" max="7678" width="9.33203125" style="4"/>
    <col min="7679" max="7679" width="14.33203125" style="4" customWidth="1"/>
    <col min="7680" max="7680" width="7.33203125" style="4" bestFit="1" customWidth="1"/>
    <col min="7681" max="7681" width="13.5" style="4" bestFit="1" customWidth="1"/>
    <col min="7682" max="7682" width="7.33203125" style="4" bestFit="1" customWidth="1"/>
    <col min="7683" max="7683" width="13.5" style="4" bestFit="1" customWidth="1"/>
    <col min="7684" max="7684" width="7.33203125" style="4" bestFit="1" customWidth="1"/>
    <col min="7685" max="7685" width="13.5" style="4" bestFit="1" customWidth="1"/>
    <col min="7686" max="7686" width="7.33203125" style="4" bestFit="1" customWidth="1"/>
    <col min="7687" max="7687" width="13.5" style="4" bestFit="1" customWidth="1"/>
    <col min="7688" max="7688" width="7.33203125" style="4" bestFit="1" customWidth="1"/>
    <col min="7689" max="7689" width="13.5" style="4" bestFit="1" customWidth="1"/>
    <col min="7690" max="7690" width="7.33203125" style="4" bestFit="1" customWidth="1"/>
    <col min="7691" max="7691" width="13.5" style="4" bestFit="1" customWidth="1"/>
    <col min="7692" max="7692" width="7.33203125" style="4" bestFit="1" customWidth="1"/>
    <col min="7693" max="7693" width="14" style="4" bestFit="1" customWidth="1"/>
    <col min="7694" max="7934" width="9.33203125" style="4"/>
    <col min="7935" max="7935" width="14.33203125" style="4" customWidth="1"/>
    <col min="7936" max="7936" width="7.33203125" style="4" bestFit="1" customWidth="1"/>
    <col min="7937" max="7937" width="13.5" style="4" bestFit="1" customWidth="1"/>
    <col min="7938" max="7938" width="7.33203125" style="4" bestFit="1" customWidth="1"/>
    <col min="7939" max="7939" width="13.5" style="4" bestFit="1" customWidth="1"/>
    <col min="7940" max="7940" width="7.33203125" style="4" bestFit="1" customWidth="1"/>
    <col min="7941" max="7941" width="13.5" style="4" bestFit="1" customWidth="1"/>
    <col min="7942" max="7942" width="7.33203125" style="4" bestFit="1" customWidth="1"/>
    <col min="7943" max="7943" width="13.5" style="4" bestFit="1" customWidth="1"/>
    <col min="7944" max="7944" width="7.33203125" style="4" bestFit="1" customWidth="1"/>
    <col min="7945" max="7945" width="13.5" style="4" bestFit="1" customWidth="1"/>
    <col min="7946" max="7946" width="7.33203125" style="4" bestFit="1" customWidth="1"/>
    <col min="7947" max="7947" width="13.5" style="4" bestFit="1" customWidth="1"/>
    <col min="7948" max="7948" width="7.33203125" style="4" bestFit="1" customWidth="1"/>
    <col min="7949" max="7949" width="14" style="4" bestFit="1" customWidth="1"/>
    <col min="7950" max="8190" width="9.33203125" style="4"/>
    <col min="8191" max="8191" width="14.33203125" style="4" customWidth="1"/>
    <col min="8192" max="8192" width="7.33203125" style="4" bestFit="1" customWidth="1"/>
    <col min="8193" max="8193" width="13.5" style="4" bestFit="1" customWidth="1"/>
    <col min="8194" max="8194" width="7.33203125" style="4" bestFit="1" customWidth="1"/>
    <col min="8195" max="8195" width="13.5" style="4" bestFit="1" customWidth="1"/>
    <col min="8196" max="8196" width="7.33203125" style="4" bestFit="1" customWidth="1"/>
    <col min="8197" max="8197" width="13.5" style="4" bestFit="1" customWidth="1"/>
    <col min="8198" max="8198" width="7.33203125" style="4" bestFit="1" customWidth="1"/>
    <col min="8199" max="8199" width="13.5" style="4" bestFit="1" customWidth="1"/>
    <col min="8200" max="8200" width="7.33203125" style="4" bestFit="1" customWidth="1"/>
    <col min="8201" max="8201" width="13.5" style="4" bestFit="1" customWidth="1"/>
    <col min="8202" max="8202" width="7.33203125" style="4" bestFit="1" customWidth="1"/>
    <col min="8203" max="8203" width="13.5" style="4" bestFit="1" customWidth="1"/>
    <col min="8204" max="8204" width="7.33203125" style="4" bestFit="1" customWidth="1"/>
    <col min="8205" max="8205" width="14" style="4" bestFit="1" customWidth="1"/>
    <col min="8206" max="8446" width="9.33203125" style="4"/>
    <col min="8447" max="8447" width="14.33203125" style="4" customWidth="1"/>
    <col min="8448" max="8448" width="7.33203125" style="4" bestFit="1" customWidth="1"/>
    <col min="8449" max="8449" width="13.5" style="4" bestFit="1" customWidth="1"/>
    <col min="8450" max="8450" width="7.33203125" style="4" bestFit="1" customWidth="1"/>
    <col min="8451" max="8451" width="13.5" style="4" bestFit="1" customWidth="1"/>
    <col min="8452" max="8452" width="7.33203125" style="4" bestFit="1" customWidth="1"/>
    <col min="8453" max="8453" width="13.5" style="4" bestFit="1" customWidth="1"/>
    <col min="8454" max="8454" width="7.33203125" style="4" bestFit="1" customWidth="1"/>
    <col min="8455" max="8455" width="13.5" style="4" bestFit="1" customWidth="1"/>
    <col min="8456" max="8456" width="7.33203125" style="4" bestFit="1" customWidth="1"/>
    <col min="8457" max="8457" width="13.5" style="4" bestFit="1" customWidth="1"/>
    <col min="8458" max="8458" width="7.33203125" style="4" bestFit="1" customWidth="1"/>
    <col min="8459" max="8459" width="13.5" style="4" bestFit="1" customWidth="1"/>
    <col min="8460" max="8460" width="7.33203125" style="4" bestFit="1" customWidth="1"/>
    <col min="8461" max="8461" width="14" style="4" bestFit="1" customWidth="1"/>
    <col min="8462" max="8702" width="9.33203125" style="4"/>
    <col min="8703" max="8703" width="14.33203125" style="4" customWidth="1"/>
    <col min="8704" max="8704" width="7.33203125" style="4" bestFit="1" customWidth="1"/>
    <col min="8705" max="8705" width="13.5" style="4" bestFit="1" customWidth="1"/>
    <col min="8706" max="8706" width="7.33203125" style="4" bestFit="1" customWidth="1"/>
    <col min="8707" max="8707" width="13.5" style="4" bestFit="1" customWidth="1"/>
    <col min="8708" max="8708" width="7.33203125" style="4" bestFit="1" customWidth="1"/>
    <col min="8709" max="8709" width="13.5" style="4" bestFit="1" customWidth="1"/>
    <col min="8710" max="8710" width="7.33203125" style="4" bestFit="1" customWidth="1"/>
    <col min="8711" max="8711" width="13.5" style="4" bestFit="1" customWidth="1"/>
    <col min="8712" max="8712" width="7.33203125" style="4" bestFit="1" customWidth="1"/>
    <col min="8713" max="8713" width="13.5" style="4" bestFit="1" customWidth="1"/>
    <col min="8714" max="8714" width="7.33203125" style="4" bestFit="1" customWidth="1"/>
    <col min="8715" max="8715" width="13.5" style="4" bestFit="1" customWidth="1"/>
    <col min="8716" max="8716" width="7.33203125" style="4" bestFit="1" customWidth="1"/>
    <col min="8717" max="8717" width="14" style="4" bestFit="1" customWidth="1"/>
    <col min="8718" max="8958" width="9.33203125" style="4"/>
    <col min="8959" max="8959" width="14.33203125" style="4" customWidth="1"/>
    <col min="8960" max="8960" width="7.33203125" style="4" bestFit="1" customWidth="1"/>
    <col min="8961" max="8961" width="13.5" style="4" bestFit="1" customWidth="1"/>
    <col min="8962" max="8962" width="7.33203125" style="4" bestFit="1" customWidth="1"/>
    <col min="8963" max="8963" width="13.5" style="4" bestFit="1" customWidth="1"/>
    <col min="8964" max="8964" width="7.33203125" style="4" bestFit="1" customWidth="1"/>
    <col min="8965" max="8965" width="13.5" style="4" bestFit="1" customWidth="1"/>
    <col min="8966" max="8966" width="7.33203125" style="4" bestFit="1" customWidth="1"/>
    <col min="8967" max="8967" width="13.5" style="4" bestFit="1" customWidth="1"/>
    <col min="8968" max="8968" width="7.33203125" style="4" bestFit="1" customWidth="1"/>
    <col min="8969" max="8969" width="13.5" style="4" bestFit="1" customWidth="1"/>
    <col min="8970" max="8970" width="7.33203125" style="4" bestFit="1" customWidth="1"/>
    <col min="8971" max="8971" width="13.5" style="4" bestFit="1" customWidth="1"/>
    <col min="8972" max="8972" width="7.33203125" style="4" bestFit="1" customWidth="1"/>
    <col min="8973" max="8973" width="14" style="4" bestFit="1" customWidth="1"/>
    <col min="8974" max="9214" width="9.33203125" style="4"/>
    <col min="9215" max="9215" width="14.33203125" style="4" customWidth="1"/>
    <col min="9216" max="9216" width="7.33203125" style="4" bestFit="1" customWidth="1"/>
    <col min="9217" max="9217" width="13.5" style="4" bestFit="1" customWidth="1"/>
    <col min="9218" max="9218" width="7.33203125" style="4" bestFit="1" customWidth="1"/>
    <col min="9219" max="9219" width="13.5" style="4" bestFit="1" customWidth="1"/>
    <col min="9220" max="9220" width="7.33203125" style="4" bestFit="1" customWidth="1"/>
    <col min="9221" max="9221" width="13.5" style="4" bestFit="1" customWidth="1"/>
    <col min="9222" max="9222" width="7.33203125" style="4" bestFit="1" customWidth="1"/>
    <col min="9223" max="9223" width="13.5" style="4" bestFit="1" customWidth="1"/>
    <col min="9224" max="9224" width="7.33203125" style="4" bestFit="1" customWidth="1"/>
    <col min="9225" max="9225" width="13.5" style="4" bestFit="1" customWidth="1"/>
    <col min="9226" max="9226" width="7.33203125" style="4" bestFit="1" customWidth="1"/>
    <col min="9227" max="9227" width="13.5" style="4" bestFit="1" customWidth="1"/>
    <col min="9228" max="9228" width="7.33203125" style="4" bestFit="1" customWidth="1"/>
    <col min="9229" max="9229" width="14" style="4" bestFit="1" customWidth="1"/>
    <col min="9230" max="9470" width="9.33203125" style="4"/>
    <col min="9471" max="9471" width="14.33203125" style="4" customWidth="1"/>
    <col min="9472" max="9472" width="7.33203125" style="4" bestFit="1" customWidth="1"/>
    <col min="9473" max="9473" width="13.5" style="4" bestFit="1" customWidth="1"/>
    <col min="9474" max="9474" width="7.33203125" style="4" bestFit="1" customWidth="1"/>
    <col min="9475" max="9475" width="13.5" style="4" bestFit="1" customWidth="1"/>
    <col min="9476" max="9476" width="7.33203125" style="4" bestFit="1" customWidth="1"/>
    <col min="9477" max="9477" width="13.5" style="4" bestFit="1" customWidth="1"/>
    <col min="9478" max="9478" width="7.33203125" style="4" bestFit="1" customWidth="1"/>
    <col min="9479" max="9479" width="13.5" style="4" bestFit="1" customWidth="1"/>
    <col min="9480" max="9480" width="7.33203125" style="4" bestFit="1" customWidth="1"/>
    <col min="9481" max="9481" width="13.5" style="4" bestFit="1" customWidth="1"/>
    <col min="9482" max="9482" width="7.33203125" style="4" bestFit="1" customWidth="1"/>
    <col min="9483" max="9483" width="13.5" style="4" bestFit="1" customWidth="1"/>
    <col min="9484" max="9484" width="7.33203125" style="4" bestFit="1" customWidth="1"/>
    <col min="9485" max="9485" width="14" style="4" bestFit="1" customWidth="1"/>
    <col min="9486" max="9726" width="9.33203125" style="4"/>
    <col min="9727" max="9727" width="14.33203125" style="4" customWidth="1"/>
    <col min="9728" max="9728" width="7.33203125" style="4" bestFit="1" customWidth="1"/>
    <col min="9729" max="9729" width="13.5" style="4" bestFit="1" customWidth="1"/>
    <col min="9730" max="9730" width="7.33203125" style="4" bestFit="1" customWidth="1"/>
    <col min="9731" max="9731" width="13.5" style="4" bestFit="1" customWidth="1"/>
    <col min="9732" max="9732" width="7.33203125" style="4" bestFit="1" customWidth="1"/>
    <col min="9733" max="9733" width="13.5" style="4" bestFit="1" customWidth="1"/>
    <col min="9734" max="9734" width="7.33203125" style="4" bestFit="1" customWidth="1"/>
    <col min="9735" max="9735" width="13.5" style="4" bestFit="1" customWidth="1"/>
    <col min="9736" max="9736" width="7.33203125" style="4" bestFit="1" customWidth="1"/>
    <col min="9737" max="9737" width="13.5" style="4" bestFit="1" customWidth="1"/>
    <col min="9738" max="9738" width="7.33203125" style="4" bestFit="1" customWidth="1"/>
    <col min="9739" max="9739" width="13.5" style="4" bestFit="1" customWidth="1"/>
    <col min="9740" max="9740" width="7.33203125" style="4" bestFit="1" customWidth="1"/>
    <col min="9741" max="9741" width="14" style="4" bestFit="1" customWidth="1"/>
    <col min="9742" max="9982" width="9.33203125" style="4"/>
    <col min="9983" max="9983" width="14.33203125" style="4" customWidth="1"/>
    <col min="9984" max="9984" width="7.33203125" style="4" bestFit="1" customWidth="1"/>
    <col min="9985" max="9985" width="13.5" style="4" bestFit="1" customWidth="1"/>
    <col min="9986" max="9986" width="7.33203125" style="4" bestFit="1" customWidth="1"/>
    <col min="9987" max="9987" width="13.5" style="4" bestFit="1" customWidth="1"/>
    <col min="9988" max="9988" width="7.33203125" style="4" bestFit="1" customWidth="1"/>
    <col min="9989" max="9989" width="13.5" style="4" bestFit="1" customWidth="1"/>
    <col min="9990" max="9990" width="7.33203125" style="4" bestFit="1" customWidth="1"/>
    <col min="9991" max="9991" width="13.5" style="4" bestFit="1" customWidth="1"/>
    <col min="9992" max="9992" width="7.33203125" style="4" bestFit="1" customWidth="1"/>
    <col min="9993" max="9993" width="13.5" style="4" bestFit="1" customWidth="1"/>
    <col min="9994" max="9994" width="7.33203125" style="4" bestFit="1" customWidth="1"/>
    <col min="9995" max="9995" width="13.5" style="4" bestFit="1" customWidth="1"/>
    <col min="9996" max="9996" width="7.33203125" style="4" bestFit="1" customWidth="1"/>
    <col min="9997" max="9997" width="14" style="4" bestFit="1" customWidth="1"/>
    <col min="9998" max="10238" width="9.33203125" style="4"/>
    <col min="10239" max="10239" width="14.33203125" style="4" customWidth="1"/>
    <col min="10240" max="10240" width="7.33203125" style="4" bestFit="1" customWidth="1"/>
    <col min="10241" max="10241" width="13.5" style="4" bestFit="1" customWidth="1"/>
    <col min="10242" max="10242" width="7.33203125" style="4" bestFit="1" customWidth="1"/>
    <col min="10243" max="10243" width="13.5" style="4" bestFit="1" customWidth="1"/>
    <col min="10244" max="10244" width="7.33203125" style="4" bestFit="1" customWidth="1"/>
    <col min="10245" max="10245" width="13.5" style="4" bestFit="1" customWidth="1"/>
    <col min="10246" max="10246" width="7.33203125" style="4" bestFit="1" customWidth="1"/>
    <col min="10247" max="10247" width="13.5" style="4" bestFit="1" customWidth="1"/>
    <col min="10248" max="10248" width="7.33203125" style="4" bestFit="1" customWidth="1"/>
    <col min="10249" max="10249" width="13.5" style="4" bestFit="1" customWidth="1"/>
    <col min="10250" max="10250" width="7.33203125" style="4" bestFit="1" customWidth="1"/>
    <col min="10251" max="10251" width="13.5" style="4" bestFit="1" customWidth="1"/>
    <col min="10252" max="10252" width="7.33203125" style="4" bestFit="1" customWidth="1"/>
    <col min="10253" max="10253" width="14" style="4" bestFit="1" customWidth="1"/>
    <col min="10254" max="10494" width="9.33203125" style="4"/>
    <col min="10495" max="10495" width="14.33203125" style="4" customWidth="1"/>
    <col min="10496" max="10496" width="7.33203125" style="4" bestFit="1" customWidth="1"/>
    <col min="10497" max="10497" width="13.5" style="4" bestFit="1" customWidth="1"/>
    <col min="10498" max="10498" width="7.33203125" style="4" bestFit="1" customWidth="1"/>
    <col min="10499" max="10499" width="13.5" style="4" bestFit="1" customWidth="1"/>
    <col min="10500" max="10500" width="7.33203125" style="4" bestFit="1" customWidth="1"/>
    <col min="10501" max="10501" width="13.5" style="4" bestFit="1" customWidth="1"/>
    <col min="10502" max="10502" width="7.33203125" style="4" bestFit="1" customWidth="1"/>
    <col min="10503" max="10503" width="13.5" style="4" bestFit="1" customWidth="1"/>
    <col min="10504" max="10504" width="7.33203125" style="4" bestFit="1" customWidth="1"/>
    <col min="10505" max="10505" width="13.5" style="4" bestFit="1" customWidth="1"/>
    <col min="10506" max="10506" width="7.33203125" style="4" bestFit="1" customWidth="1"/>
    <col min="10507" max="10507" width="13.5" style="4" bestFit="1" customWidth="1"/>
    <col min="10508" max="10508" width="7.33203125" style="4" bestFit="1" customWidth="1"/>
    <col min="10509" max="10509" width="14" style="4" bestFit="1" customWidth="1"/>
    <col min="10510" max="10750" width="9.33203125" style="4"/>
    <col min="10751" max="10751" width="14.33203125" style="4" customWidth="1"/>
    <col min="10752" max="10752" width="7.33203125" style="4" bestFit="1" customWidth="1"/>
    <col min="10753" max="10753" width="13.5" style="4" bestFit="1" customWidth="1"/>
    <col min="10754" max="10754" width="7.33203125" style="4" bestFit="1" customWidth="1"/>
    <col min="10755" max="10755" width="13.5" style="4" bestFit="1" customWidth="1"/>
    <col min="10756" max="10756" width="7.33203125" style="4" bestFit="1" customWidth="1"/>
    <col min="10757" max="10757" width="13.5" style="4" bestFit="1" customWidth="1"/>
    <col min="10758" max="10758" width="7.33203125" style="4" bestFit="1" customWidth="1"/>
    <col min="10759" max="10759" width="13.5" style="4" bestFit="1" customWidth="1"/>
    <col min="10760" max="10760" width="7.33203125" style="4" bestFit="1" customWidth="1"/>
    <col min="10761" max="10761" width="13.5" style="4" bestFit="1" customWidth="1"/>
    <col min="10762" max="10762" width="7.33203125" style="4" bestFit="1" customWidth="1"/>
    <col min="10763" max="10763" width="13.5" style="4" bestFit="1" customWidth="1"/>
    <col min="10764" max="10764" width="7.33203125" style="4" bestFit="1" customWidth="1"/>
    <col min="10765" max="10765" width="14" style="4" bestFit="1" customWidth="1"/>
    <col min="10766" max="11006" width="9.33203125" style="4"/>
    <col min="11007" max="11007" width="14.33203125" style="4" customWidth="1"/>
    <col min="11008" max="11008" width="7.33203125" style="4" bestFit="1" customWidth="1"/>
    <col min="11009" max="11009" width="13.5" style="4" bestFit="1" customWidth="1"/>
    <col min="11010" max="11010" width="7.33203125" style="4" bestFit="1" customWidth="1"/>
    <col min="11011" max="11011" width="13.5" style="4" bestFit="1" customWidth="1"/>
    <col min="11012" max="11012" width="7.33203125" style="4" bestFit="1" customWidth="1"/>
    <col min="11013" max="11013" width="13.5" style="4" bestFit="1" customWidth="1"/>
    <col min="11014" max="11014" width="7.33203125" style="4" bestFit="1" customWidth="1"/>
    <col min="11015" max="11015" width="13.5" style="4" bestFit="1" customWidth="1"/>
    <col min="11016" max="11016" width="7.33203125" style="4" bestFit="1" customWidth="1"/>
    <col min="11017" max="11017" width="13.5" style="4" bestFit="1" customWidth="1"/>
    <col min="11018" max="11018" width="7.33203125" style="4" bestFit="1" customWidth="1"/>
    <col min="11019" max="11019" width="13.5" style="4" bestFit="1" customWidth="1"/>
    <col min="11020" max="11020" width="7.33203125" style="4" bestFit="1" customWidth="1"/>
    <col min="11021" max="11021" width="14" style="4" bestFit="1" customWidth="1"/>
    <col min="11022" max="11262" width="9.33203125" style="4"/>
    <col min="11263" max="11263" width="14.33203125" style="4" customWidth="1"/>
    <col min="11264" max="11264" width="7.33203125" style="4" bestFit="1" customWidth="1"/>
    <col min="11265" max="11265" width="13.5" style="4" bestFit="1" customWidth="1"/>
    <col min="11266" max="11266" width="7.33203125" style="4" bestFit="1" customWidth="1"/>
    <col min="11267" max="11267" width="13.5" style="4" bestFit="1" customWidth="1"/>
    <col min="11268" max="11268" width="7.33203125" style="4" bestFit="1" customWidth="1"/>
    <col min="11269" max="11269" width="13.5" style="4" bestFit="1" customWidth="1"/>
    <col min="11270" max="11270" width="7.33203125" style="4" bestFit="1" customWidth="1"/>
    <col min="11271" max="11271" width="13.5" style="4" bestFit="1" customWidth="1"/>
    <col min="11272" max="11272" width="7.33203125" style="4" bestFit="1" customWidth="1"/>
    <col min="11273" max="11273" width="13.5" style="4" bestFit="1" customWidth="1"/>
    <col min="11274" max="11274" width="7.33203125" style="4" bestFit="1" customWidth="1"/>
    <col min="11275" max="11275" width="13.5" style="4" bestFit="1" customWidth="1"/>
    <col min="11276" max="11276" width="7.33203125" style="4" bestFit="1" customWidth="1"/>
    <col min="11277" max="11277" width="14" style="4" bestFit="1" customWidth="1"/>
    <col min="11278" max="11518" width="9.33203125" style="4"/>
    <col min="11519" max="11519" width="14.33203125" style="4" customWidth="1"/>
    <col min="11520" max="11520" width="7.33203125" style="4" bestFit="1" customWidth="1"/>
    <col min="11521" max="11521" width="13.5" style="4" bestFit="1" customWidth="1"/>
    <col min="11522" max="11522" width="7.33203125" style="4" bestFit="1" customWidth="1"/>
    <col min="11523" max="11523" width="13.5" style="4" bestFit="1" customWidth="1"/>
    <col min="11524" max="11524" width="7.33203125" style="4" bestFit="1" customWidth="1"/>
    <col min="11525" max="11525" width="13.5" style="4" bestFit="1" customWidth="1"/>
    <col min="11526" max="11526" width="7.33203125" style="4" bestFit="1" customWidth="1"/>
    <col min="11527" max="11527" width="13.5" style="4" bestFit="1" customWidth="1"/>
    <col min="11528" max="11528" width="7.33203125" style="4" bestFit="1" customWidth="1"/>
    <col min="11529" max="11529" width="13.5" style="4" bestFit="1" customWidth="1"/>
    <col min="11530" max="11530" width="7.33203125" style="4" bestFit="1" customWidth="1"/>
    <col min="11531" max="11531" width="13.5" style="4" bestFit="1" customWidth="1"/>
    <col min="11532" max="11532" width="7.33203125" style="4" bestFit="1" customWidth="1"/>
    <col min="11533" max="11533" width="14" style="4" bestFit="1" customWidth="1"/>
    <col min="11534" max="11774" width="9.33203125" style="4"/>
    <col min="11775" max="11775" width="14.33203125" style="4" customWidth="1"/>
    <col min="11776" max="11776" width="7.33203125" style="4" bestFit="1" customWidth="1"/>
    <col min="11777" max="11777" width="13.5" style="4" bestFit="1" customWidth="1"/>
    <col min="11778" max="11778" width="7.33203125" style="4" bestFit="1" customWidth="1"/>
    <col min="11779" max="11779" width="13.5" style="4" bestFit="1" customWidth="1"/>
    <col min="11780" max="11780" width="7.33203125" style="4" bestFit="1" customWidth="1"/>
    <col min="11781" max="11781" width="13.5" style="4" bestFit="1" customWidth="1"/>
    <col min="11782" max="11782" width="7.33203125" style="4" bestFit="1" customWidth="1"/>
    <col min="11783" max="11783" width="13.5" style="4" bestFit="1" customWidth="1"/>
    <col min="11784" max="11784" width="7.33203125" style="4" bestFit="1" customWidth="1"/>
    <col min="11785" max="11785" width="13.5" style="4" bestFit="1" customWidth="1"/>
    <col min="11786" max="11786" width="7.33203125" style="4" bestFit="1" customWidth="1"/>
    <col min="11787" max="11787" width="13.5" style="4" bestFit="1" customWidth="1"/>
    <col min="11788" max="11788" width="7.33203125" style="4" bestFit="1" customWidth="1"/>
    <col min="11789" max="11789" width="14" style="4" bestFit="1" customWidth="1"/>
    <col min="11790" max="12030" width="9.33203125" style="4"/>
    <col min="12031" max="12031" width="14.33203125" style="4" customWidth="1"/>
    <col min="12032" max="12032" width="7.33203125" style="4" bestFit="1" customWidth="1"/>
    <col min="12033" max="12033" width="13.5" style="4" bestFit="1" customWidth="1"/>
    <col min="12034" max="12034" width="7.33203125" style="4" bestFit="1" customWidth="1"/>
    <col min="12035" max="12035" width="13.5" style="4" bestFit="1" customWidth="1"/>
    <col min="12036" max="12036" width="7.33203125" style="4" bestFit="1" customWidth="1"/>
    <col min="12037" max="12037" width="13.5" style="4" bestFit="1" customWidth="1"/>
    <col min="12038" max="12038" width="7.33203125" style="4" bestFit="1" customWidth="1"/>
    <col min="12039" max="12039" width="13.5" style="4" bestFit="1" customWidth="1"/>
    <col min="12040" max="12040" width="7.33203125" style="4" bestFit="1" customWidth="1"/>
    <col min="12041" max="12041" width="13.5" style="4" bestFit="1" customWidth="1"/>
    <col min="12042" max="12042" width="7.33203125" style="4" bestFit="1" customWidth="1"/>
    <col min="12043" max="12043" width="13.5" style="4" bestFit="1" customWidth="1"/>
    <col min="12044" max="12044" width="7.33203125" style="4" bestFit="1" customWidth="1"/>
    <col min="12045" max="12045" width="14" style="4" bestFit="1" customWidth="1"/>
    <col min="12046" max="12286" width="9.33203125" style="4"/>
    <col min="12287" max="12287" width="14.33203125" style="4" customWidth="1"/>
    <col min="12288" max="12288" width="7.33203125" style="4" bestFit="1" customWidth="1"/>
    <col min="12289" max="12289" width="13.5" style="4" bestFit="1" customWidth="1"/>
    <col min="12290" max="12290" width="7.33203125" style="4" bestFit="1" customWidth="1"/>
    <col min="12291" max="12291" width="13.5" style="4" bestFit="1" customWidth="1"/>
    <col min="12292" max="12292" width="7.33203125" style="4" bestFit="1" customWidth="1"/>
    <col min="12293" max="12293" width="13.5" style="4" bestFit="1" customWidth="1"/>
    <col min="12294" max="12294" width="7.33203125" style="4" bestFit="1" customWidth="1"/>
    <col min="12295" max="12295" width="13.5" style="4" bestFit="1" customWidth="1"/>
    <col min="12296" max="12296" width="7.33203125" style="4" bestFit="1" customWidth="1"/>
    <col min="12297" max="12297" width="13.5" style="4" bestFit="1" customWidth="1"/>
    <col min="12298" max="12298" width="7.33203125" style="4" bestFit="1" customWidth="1"/>
    <col min="12299" max="12299" width="13.5" style="4" bestFit="1" customWidth="1"/>
    <col min="12300" max="12300" width="7.33203125" style="4" bestFit="1" customWidth="1"/>
    <col min="12301" max="12301" width="14" style="4" bestFit="1" customWidth="1"/>
    <col min="12302" max="12542" width="9.33203125" style="4"/>
    <col min="12543" max="12543" width="14.33203125" style="4" customWidth="1"/>
    <col min="12544" max="12544" width="7.33203125" style="4" bestFit="1" customWidth="1"/>
    <col min="12545" max="12545" width="13.5" style="4" bestFit="1" customWidth="1"/>
    <col min="12546" max="12546" width="7.33203125" style="4" bestFit="1" customWidth="1"/>
    <col min="12547" max="12547" width="13.5" style="4" bestFit="1" customWidth="1"/>
    <col min="12548" max="12548" width="7.33203125" style="4" bestFit="1" customWidth="1"/>
    <col min="12549" max="12549" width="13.5" style="4" bestFit="1" customWidth="1"/>
    <col min="12550" max="12550" width="7.33203125" style="4" bestFit="1" customWidth="1"/>
    <col min="12551" max="12551" width="13.5" style="4" bestFit="1" customWidth="1"/>
    <col min="12552" max="12552" width="7.33203125" style="4" bestFit="1" customWidth="1"/>
    <col min="12553" max="12553" width="13.5" style="4" bestFit="1" customWidth="1"/>
    <col min="12554" max="12554" width="7.33203125" style="4" bestFit="1" customWidth="1"/>
    <col min="12555" max="12555" width="13.5" style="4" bestFit="1" customWidth="1"/>
    <col min="12556" max="12556" width="7.33203125" style="4" bestFit="1" customWidth="1"/>
    <col min="12557" max="12557" width="14" style="4" bestFit="1" customWidth="1"/>
    <col min="12558" max="12798" width="9.33203125" style="4"/>
    <col min="12799" max="12799" width="14.33203125" style="4" customWidth="1"/>
    <col min="12800" max="12800" width="7.33203125" style="4" bestFit="1" customWidth="1"/>
    <col min="12801" max="12801" width="13.5" style="4" bestFit="1" customWidth="1"/>
    <col min="12802" max="12802" width="7.33203125" style="4" bestFit="1" customWidth="1"/>
    <col min="12803" max="12803" width="13.5" style="4" bestFit="1" customWidth="1"/>
    <col min="12804" max="12804" width="7.33203125" style="4" bestFit="1" customWidth="1"/>
    <col min="12805" max="12805" width="13.5" style="4" bestFit="1" customWidth="1"/>
    <col min="12806" max="12806" width="7.33203125" style="4" bestFit="1" customWidth="1"/>
    <col min="12807" max="12807" width="13.5" style="4" bestFit="1" customWidth="1"/>
    <col min="12808" max="12808" width="7.33203125" style="4" bestFit="1" customWidth="1"/>
    <col min="12809" max="12809" width="13.5" style="4" bestFit="1" customWidth="1"/>
    <col min="12810" max="12810" width="7.33203125" style="4" bestFit="1" customWidth="1"/>
    <col min="12811" max="12811" width="13.5" style="4" bestFit="1" customWidth="1"/>
    <col min="12812" max="12812" width="7.33203125" style="4" bestFit="1" customWidth="1"/>
    <col min="12813" max="12813" width="14" style="4" bestFit="1" customWidth="1"/>
    <col min="12814" max="13054" width="9.33203125" style="4"/>
    <col min="13055" max="13055" width="14.33203125" style="4" customWidth="1"/>
    <col min="13056" max="13056" width="7.33203125" style="4" bestFit="1" customWidth="1"/>
    <col min="13057" max="13057" width="13.5" style="4" bestFit="1" customWidth="1"/>
    <col min="13058" max="13058" width="7.33203125" style="4" bestFit="1" customWidth="1"/>
    <col min="13059" max="13059" width="13.5" style="4" bestFit="1" customWidth="1"/>
    <col min="13060" max="13060" width="7.33203125" style="4" bestFit="1" customWidth="1"/>
    <col min="13061" max="13061" width="13.5" style="4" bestFit="1" customWidth="1"/>
    <col min="13062" max="13062" width="7.33203125" style="4" bestFit="1" customWidth="1"/>
    <col min="13063" max="13063" width="13.5" style="4" bestFit="1" customWidth="1"/>
    <col min="13064" max="13064" width="7.33203125" style="4" bestFit="1" customWidth="1"/>
    <col min="13065" max="13065" width="13.5" style="4" bestFit="1" customWidth="1"/>
    <col min="13066" max="13066" width="7.33203125" style="4" bestFit="1" customWidth="1"/>
    <col min="13067" max="13067" width="13.5" style="4" bestFit="1" customWidth="1"/>
    <col min="13068" max="13068" width="7.33203125" style="4" bestFit="1" customWidth="1"/>
    <col min="13069" max="13069" width="14" style="4" bestFit="1" customWidth="1"/>
    <col min="13070" max="13310" width="9.33203125" style="4"/>
    <col min="13311" max="13311" width="14.33203125" style="4" customWidth="1"/>
    <col min="13312" max="13312" width="7.33203125" style="4" bestFit="1" customWidth="1"/>
    <col min="13313" max="13313" width="13.5" style="4" bestFit="1" customWidth="1"/>
    <col min="13314" max="13314" width="7.33203125" style="4" bestFit="1" customWidth="1"/>
    <col min="13315" max="13315" width="13.5" style="4" bestFit="1" customWidth="1"/>
    <col min="13316" max="13316" width="7.33203125" style="4" bestFit="1" customWidth="1"/>
    <col min="13317" max="13317" width="13.5" style="4" bestFit="1" customWidth="1"/>
    <col min="13318" max="13318" width="7.33203125" style="4" bestFit="1" customWidth="1"/>
    <col min="13319" max="13319" width="13.5" style="4" bestFit="1" customWidth="1"/>
    <col min="13320" max="13320" width="7.33203125" style="4" bestFit="1" customWidth="1"/>
    <col min="13321" max="13321" width="13.5" style="4" bestFit="1" customWidth="1"/>
    <col min="13322" max="13322" width="7.33203125" style="4" bestFit="1" customWidth="1"/>
    <col min="13323" max="13323" width="13.5" style="4" bestFit="1" customWidth="1"/>
    <col min="13324" max="13324" width="7.33203125" style="4" bestFit="1" customWidth="1"/>
    <col min="13325" max="13325" width="14" style="4" bestFit="1" customWidth="1"/>
    <col min="13326" max="13566" width="9.33203125" style="4"/>
    <col min="13567" max="13567" width="14.33203125" style="4" customWidth="1"/>
    <col min="13568" max="13568" width="7.33203125" style="4" bestFit="1" customWidth="1"/>
    <col min="13569" max="13569" width="13.5" style="4" bestFit="1" customWidth="1"/>
    <col min="13570" max="13570" width="7.33203125" style="4" bestFit="1" customWidth="1"/>
    <col min="13571" max="13571" width="13.5" style="4" bestFit="1" customWidth="1"/>
    <col min="13572" max="13572" width="7.33203125" style="4" bestFit="1" customWidth="1"/>
    <col min="13573" max="13573" width="13.5" style="4" bestFit="1" customWidth="1"/>
    <col min="13574" max="13574" width="7.33203125" style="4" bestFit="1" customWidth="1"/>
    <col min="13575" max="13575" width="13.5" style="4" bestFit="1" customWidth="1"/>
    <col min="13576" max="13576" width="7.33203125" style="4" bestFit="1" customWidth="1"/>
    <col min="13577" max="13577" width="13.5" style="4" bestFit="1" customWidth="1"/>
    <col min="13578" max="13578" width="7.33203125" style="4" bestFit="1" customWidth="1"/>
    <col min="13579" max="13579" width="13.5" style="4" bestFit="1" customWidth="1"/>
    <col min="13580" max="13580" width="7.33203125" style="4" bestFit="1" customWidth="1"/>
    <col min="13581" max="13581" width="14" style="4" bestFit="1" customWidth="1"/>
    <col min="13582" max="13822" width="9.33203125" style="4"/>
    <col min="13823" max="13823" width="14.33203125" style="4" customWidth="1"/>
    <col min="13824" max="13824" width="7.33203125" style="4" bestFit="1" customWidth="1"/>
    <col min="13825" max="13825" width="13.5" style="4" bestFit="1" customWidth="1"/>
    <col min="13826" max="13826" width="7.33203125" style="4" bestFit="1" customWidth="1"/>
    <col min="13827" max="13827" width="13.5" style="4" bestFit="1" customWidth="1"/>
    <col min="13828" max="13828" width="7.33203125" style="4" bestFit="1" customWidth="1"/>
    <col min="13829" max="13829" width="13.5" style="4" bestFit="1" customWidth="1"/>
    <col min="13830" max="13830" width="7.33203125" style="4" bestFit="1" customWidth="1"/>
    <col min="13831" max="13831" width="13.5" style="4" bestFit="1" customWidth="1"/>
    <col min="13832" max="13832" width="7.33203125" style="4" bestFit="1" customWidth="1"/>
    <col min="13833" max="13833" width="13.5" style="4" bestFit="1" customWidth="1"/>
    <col min="13834" max="13834" width="7.33203125" style="4" bestFit="1" customWidth="1"/>
    <col min="13835" max="13835" width="13.5" style="4" bestFit="1" customWidth="1"/>
    <col min="13836" max="13836" width="7.33203125" style="4" bestFit="1" customWidth="1"/>
    <col min="13837" max="13837" width="14" style="4" bestFit="1" customWidth="1"/>
    <col min="13838" max="14078" width="9.33203125" style="4"/>
    <col min="14079" max="14079" width="14.33203125" style="4" customWidth="1"/>
    <col min="14080" max="14080" width="7.33203125" style="4" bestFit="1" customWidth="1"/>
    <col min="14081" max="14081" width="13.5" style="4" bestFit="1" customWidth="1"/>
    <col min="14082" max="14082" width="7.33203125" style="4" bestFit="1" customWidth="1"/>
    <col min="14083" max="14083" width="13.5" style="4" bestFit="1" customWidth="1"/>
    <col min="14084" max="14084" width="7.33203125" style="4" bestFit="1" customWidth="1"/>
    <col min="14085" max="14085" width="13.5" style="4" bestFit="1" customWidth="1"/>
    <col min="14086" max="14086" width="7.33203125" style="4" bestFit="1" customWidth="1"/>
    <col min="14087" max="14087" width="13.5" style="4" bestFit="1" customWidth="1"/>
    <col min="14088" max="14088" width="7.33203125" style="4" bestFit="1" customWidth="1"/>
    <col min="14089" max="14089" width="13.5" style="4" bestFit="1" customWidth="1"/>
    <col min="14090" max="14090" width="7.33203125" style="4" bestFit="1" customWidth="1"/>
    <col min="14091" max="14091" width="13.5" style="4" bestFit="1" customWidth="1"/>
    <col min="14092" max="14092" width="7.33203125" style="4" bestFit="1" customWidth="1"/>
    <col min="14093" max="14093" width="14" style="4" bestFit="1" customWidth="1"/>
    <col min="14094" max="14334" width="9.33203125" style="4"/>
    <col min="14335" max="14335" width="14.33203125" style="4" customWidth="1"/>
    <col min="14336" max="14336" width="7.33203125" style="4" bestFit="1" customWidth="1"/>
    <col min="14337" max="14337" width="13.5" style="4" bestFit="1" customWidth="1"/>
    <col min="14338" max="14338" width="7.33203125" style="4" bestFit="1" customWidth="1"/>
    <col min="14339" max="14339" width="13.5" style="4" bestFit="1" customWidth="1"/>
    <col min="14340" max="14340" width="7.33203125" style="4" bestFit="1" customWidth="1"/>
    <col min="14341" max="14341" width="13.5" style="4" bestFit="1" customWidth="1"/>
    <col min="14342" max="14342" width="7.33203125" style="4" bestFit="1" customWidth="1"/>
    <col min="14343" max="14343" width="13.5" style="4" bestFit="1" customWidth="1"/>
    <col min="14344" max="14344" width="7.33203125" style="4" bestFit="1" customWidth="1"/>
    <col min="14345" max="14345" width="13.5" style="4" bestFit="1" customWidth="1"/>
    <col min="14346" max="14346" width="7.33203125" style="4" bestFit="1" customWidth="1"/>
    <col min="14347" max="14347" width="13.5" style="4" bestFit="1" customWidth="1"/>
    <col min="14348" max="14348" width="7.33203125" style="4" bestFit="1" customWidth="1"/>
    <col min="14349" max="14349" width="14" style="4" bestFit="1" customWidth="1"/>
    <col min="14350" max="14590" width="9.33203125" style="4"/>
    <col min="14591" max="14591" width="14.33203125" style="4" customWidth="1"/>
    <col min="14592" max="14592" width="7.33203125" style="4" bestFit="1" customWidth="1"/>
    <col min="14593" max="14593" width="13.5" style="4" bestFit="1" customWidth="1"/>
    <col min="14594" max="14594" width="7.33203125" style="4" bestFit="1" customWidth="1"/>
    <col min="14595" max="14595" width="13.5" style="4" bestFit="1" customWidth="1"/>
    <col min="14596" max="14596" width="7.33203125" style="4" bestFit="1" customWidth="1"/>
    <col min="14597" max="14597" width="13.5" style="4" bestFit="1" customWidth="1"/>
    <col min="14598" max="14598" width="7.33203125" style="4" bestFit="1" customWidth="1"/>
    <col min="14599" max="14599" width="13.5" style="4" bestFit="1" customWidth="1"/>
    <col min="14600" max="14600" width="7.33203125" style="4" bestFit="1" customWidth="1"/>
    <col min="14601" max="14601" width="13.5" style="4" bestFit="1" customWidth="1"/>
    <col min="14602" max="14602" width="7.33203125" style="4" bestFit="1" customWidth="1"/>
    <col min="14603" max="14603" width="13.5" style="4" bestFit="1" customWidth="1"/>
    <col min="14604" max="14604" width="7.33203125" style="4" bestFit="1" customWidth="1"/>
    <col min="14605" max="14605" width="14" style="4" bestFit="1" customWidth="1"/>
    <col min="14606" max="14846" width="9.33203125" style="4"/>
    <col min="14847" max="14847" width="14.33203125" style="4" customWidth="1"/>
    <col min="14848" max="14848" width="7.33203125" style="4" bestFit="1" customWidth="1"/>
    <col min="14849" max="14849" width="13.5" style="4" bestFit="1" customWidth="1"/>
    <col min="14850" max="14850" width="7.33203125" style="4" bestFit="1" customWidth="1"/>
    <col min="14851" max="14851" width="13.5" style="4" bestFit="1" customWidth="1"/>
    <col min="14852" max="14852" width="7.33203125" style="4" bestFit="1" customWidth="1"/>
    <col min="14853" max="14853" width="13.5" style="4" bestFit="1" customWidth="1"/>
    <col min="14854" max="14854" width="7.33203125" style="4" bestFit="1" customWidth="1"/>
    <col min="14855" max="14855" width="13.5" style="4" bestFit="1" customWidth="1"/>
    <col min="14856" max="14856" width="7.33203125" style="4" bestFit="1" customWidth="1"/>
    <col min="14857" max="14857" width="13.5" style="4" bestFit="1" customWidth="1"/>
    <col min="14858" max="14858" width="7.33203125" style="4" bestFit="1" customWidth="1"/>
    <col min="14859" max="14859" width="13.5" style="4" bestFit="1" customWidth="1"/>
    <col min="14860" max="14860" width="7.33203125" style="4" bestFit="1" customWidth="1"/>
    <col min="14861" max="14861" width="14" style="4" bestFit="1" customWidth="1"/>
    <col min="14862" max="15102" width="9.33203125" style="4"/>
    <col min="15103" max="15103" width="14.33203125" style="4" customWidth="1"/>
    <col min="15104" max="15104" width="7.33203125" style="4" bestFit="1" customWidth="1"/>
    <col min="15105" max="15105" width="13.5" style="4" bestFit="1" customWidth="1"/>
    <col min="15106" max="15106" width="7.33203125" style="4" bestFit="1" customWidth="1"/>
    <col min="15107" max="15107" width="13.5" style="4" bestFit="1" customWidth="1"/>
    <col min="15108" max="15108" width="7.33203125" style="4" bestFit="1" customWidth="1"/>
    <col min="15109" max="15109" width="13.5" style="4" bestFit="1" customWidth="1"/>
    <col min="15110" max="15110" width="7.33203125" style="4" bestFit="1" customWidth="1"/>
    <col min="15111" max="15111" width="13.5" style="4" bestFit="1" customWidth="1"/>
    <col min="15112" max="15112" width="7.33203125" style="4" bestFit="1" customWidth="1"/>
    <col min="15113" max="15113" width="13.5" style="4" bestFit="1" customWidth="1"/>
    <col min="15114" max="15114" width="7.33203125" style="4" bestFit="1" customWidth="1"/>
    <col min="15115" max="15115" width="13.5" style="4" bestFit="1" customWidth="1"/>
    <col min="15116" max="15116" width="7.33203125" style="4" bestFit="1" customWidth="1"/>
    <col min="15117" max="15117" width="14" style="4" bestFit="1" customWidth="1"/>
    <col min="15118" max="15358" width="9.33203125" style="4"/>
    <col min="15359" max="15359" width="14.33203125" style="4" customWidth="1"/>
    <col min="15360" max="15360" width="7.33203125" style="4" bestFit="1" customWidth="1"/>
    <col min="15361" max="15361" width="13.5" style="4" bestFit="1" customWidth="1"/>
    <col min="15362" max="15362" width="7.33203125" style="4" bestFit="1" customWidth="1"/>
    <col min="15363" max="15363" width="13.5" style="4" bestFit="1" customWidth="1"/>
    <col min="15364" max="15364" width="7.33203125" style="4" bestFit="1" customWidth="1"/>
    <col min="15365" max="15365" width="13.5" style="4" bestFit="1" customWidth="1"/>
    <col min="15366" max="15366" width="7.33203125" style="4" bestFit="1" customWidth="1"/>
    <col min="15367" max="15367" width="13.5" style="4" bestFit="1" customWidth="1"/>
    <col min="15368" max="15368" width="7.33203125" style="4" bestFit="1" customWidth="1"/>
    <col min="15369" max="15369" width="13.5" style="4" bestFit="1" customWidth="1"/>
    <col min="15370" max="15370" width="7.33203125" style="4" bestFit="1" customWidth="1"/>
    <col min="15371" max="15371" width="13.5" style="4" bestFit="1" customWidth="1"/>
    <col min="15372" max="15372" width="7.33203125" style="4" bestFit="1" customWidth="1"/>
    <col min="15373" max="15373" width="14" style="4" bestFit="1" customWidth="1"/>
    <col min="15374" max="15614" width="9.33203125" style="4"/>
    <col min="15615" max="15615" width="14.33203125" style="4" customWidth="1"/>
    <col min="15616" max="15616" width="7.33203125" style="4" bestFit="1" customWidth="1"/>
    <col min="15617" max="15617" width="13.5" style="4" bestFit="1" customWidth="1"/>
    <col min="15618" max="15618" width="7.33203125" style="4" bestFit="1" customWidth="1"/>
    <col min="15619" max="15619" width="13.5" style="4" bestFit="1" customWidth="1"/>
    <col min="15620" max="15620" width="7.33203125" style="4" bestFit="1" customWidth="1"/>
    <col min="15621" max="15621" width="13.5" style="4" bestFit="1" customWidth="1"/>
    <col min="15622" max="15622" width="7.33203125" style="4" bestFit="1" customWidth="1"/>
    <col min="15623" max="15623" width="13.5" style="4" bestFit="1" customWidth="1"/>
    <col min="15624" max="15624" width="7.33203125" style="4" bestFit="1" customWidth="1"/>
    <col min="15625" max="15625" width="13.5" style="4" bestFit="1" customWidth="1"/>
    <col min="15626" max="15626" width="7.33203125" style="4" bestFit="1" customWidth="1"/>
    <col min="15627" max="15627" width="13.5" style="4" bestFit="1" customWidth="1"/>
    <col min="15628" max="15628" width="7.33203125" style="4" bestFit="1" customWidth="1"/>
    <col min="15629" max="15629" width="14" style="4" bestFit="1" customWidth="1"/>
    <col min="15630" max="15870" width="9.33203125" style="4"/>
    <col min="15871" max="15871" width="14.33203125" style="4" customWidth="1"/>
    <col min="15872" max="15872" width="7.33203125" style="4" bestFit="1" customWidth="1"/>
    <col min="15873" max="15873" width="13.5" style="4" bestFit="1" customWidth="1"/>
    <col min="15874" max="15874" width="7.33203125" style="4" bestFit="1" customWidth="1"/>
    <col min="15875" max="15875" width="13.5" style="4" bestFit="1" customWidth="1"/>
    <col min="15876" max="15876" width="7.33203125" style="4" bestFit="1" customWidth="1"/>
    <col min="15877" max="15877" width="13.5" style="4" bestFit="1" customWidth="1"/>
    <col min="15878" max="15878" width="7.33203125" style="4" bestFit="1" customWidth="1"/>
    <col min="15879" max="15879" width="13.5" style="4" bestFit="1" customWidth="1"/>
    <col min="15880" max="15880" width="7.33203125" style="4" bestFit="1" customWidth="1"/>
    <col min="15881" max="15881" width="13.5" style="4" bestFit="1" customWidth="1"/>
    <col min="15882" max="15882" width="7.33203125" style="4" bestFit="1" customWidth="1"/>
    <col min="15883" max="15883" width="13.5" style="4" bestFit="1" customWidth="1"/>
    <col min="15884" max="15884" width="7.33203125" style="4" bestFit="1" customWidth="1"/>
    <col min="15885" max="15885" width="14" style="4" bestFit="1" customWidth="1"/>
    <col min="15886" max="16126" width="9.33203125" style="4"/>
    <col min="16127" max="16127" width="14.33203125" style="4" customWidth="1"/>
    <col min="16128" max="16128" width="7.33203125" style="4" bestFit="1" customWidth="1"/>
    <col min="16129" max="16129" width="13.5" style="4" bestFit="1" customWidth="1"/>
    <col min="16130" max="16130" width="7.33203125" style="4" bestFit="1" customWidth="1"/>
    <col min="16131" max="16131" width="13.5" style="4" bestFit="1" customWidth="1"/>
    <col min="16132" max="16132" width="7.33203125" style="4" bestFit="1" customWidth="1"/>
    <col min="16133" max="16133" width="13.5" style="4" bestFit="1" customWidth="1"/>
    <col min="16134" max="16134" width="7.33203125" style="4" bestFit="1" customWidth="1"/>
    <col min="16135" max="16135" width="13.5" style="4" bestFit="1" customWidth="1"/>
    <col min="16136" max="16136" width="7.33203125" style="4" bestFit="1" customWidth="1"/>
    <col min="16137" max="16137" width="13.5" style="4" bestFit="1" customWidth="1"/>
    <col min="16138" max="16138" width="7.33203125" style="4" bestFit="1" customWidth="1"/>
    <col min="16139" max="16139" width="13.5" style="4" bestFit="1" customWidth="1"/>
    <col min="16140" max="16140" width="7.33203125" style="4" bestFit="1" customWidth="1"/>
    <col min="16141" max="16141" width="14" style="4" bestFit="1" customWidth="1"/>
    <col min="16142" max="16384" width="9.33203125" style="4"/>
  </cols>
  <sheetData>
    <row r="1" spans="1:39">
      <c r="A1" s="1000" t="s">
        <v>522</v>
      </c>
      <c r="B1" s="1000"/>
      <c r="C1" s="1000"/>
      <c r="D1" s="1000"/>
      <c r="E1" s="1000"/>
      <c r="F1" s="1000"/>
      <c r="G1" s="1000"/>
      <c r="H1" s="1000"/>
      <c r="I1" s="1000"/>
      <c r="J1" s="1000"/>
      <c r="K1" s="1000"/>
      <c r="L1" s="1000"/>
      <c r="M1" s="1000"/>
    </row>
    <row r="2" spans="1:39" ht="27" customHeight="1">
      <c r="A2" s="802" t="s">
        <v>66</v>
      </c>
      <c r="B2" s="779" t="s">
        <v>158</v>
      </c>
      <c r="C2" s="779"/>
      <c r="D2" s="779" t="s">
        <v>159</v>
      </c>
      <c r="E2" s="779"/>
      <c r="F2" s="779" t="s">
        <v>160</v>
      </c>
      <c r="G2" s="779"/>
      <c r="H2" s="779" t="s">
        <v>161</v>
      </c>
      <c r="I2" s="779"/>
      <c r="J2" s="959" t="s">
        <v>162</v>
      </c>
      <c r="K2" s="1001"/>
      <c r="L2" s="779" t="s">
        <v>0</v>
      </c>
      <c r="M2" s="785"/>
    </row>
    <row r="3" spans="1:39" ht="25.5" customHeight="1">
      <c r="A3" s="987"/>
      <c r="B3" s="609" t="s">
        <v>12</v>
      </c>
      <c r="C3" s="257" t="s">
        <v>166</v>
      </c>
      <c r="D3" s="609" t="s">
        <v>12</v>
      </c>
      <c r="E3" s="257" t="s">
        <v>166</v>
      </c>
      <c r="F3" s="609" t="s">
        <v>12</v>
      </c>
      <c r="G3" s="257" t="s">
        <v>166</v>
      </c>
      <c r="H3" s="609" t="s">
        <v>12</v>
      </c>
      <c r="I3" s="257" t="s">
        <v>166</v>
      </c>
      <c r="J3" s="609" t="s">
        <v>12</v>
      </c>
      <c r="K3" s="257" t="s">
        <v>166</v>
      </c>
      <c r="L3" s="609" t="s">
        <v>12</v>
      </c>
      <c r="M3" s="258" t="s">
        <v>166</v>
      </c>
      <c r="Z3" s="23"/>
      <c r="AA3" s="24"/>
      <c r="AB3" s="23"/>
      <c r="AC3" s="24"/>
      <c r="AD3" s="23"/>
      <c r="AE3" s="24"/>
      <c r="AF3" s="23"/>
      <c r="AG3" s="24"/>
      <c r="AH3" s="23"/>
      <c r="AI3" s="24"/>
      <c r="AJ3" s="23"/>
      <c r="AK3" s="24"/>
      <c r="AL3" s="23"/>
      <c r="AM3" s="24"/>
    </row>
    <row r="4" spans="1:39" ht="12.75" customHeight="1">
      <c r="A4" s="259">
        <v>1</v>
      </c>
      <c r="B4" s="260">
        <v>2</v>
      </c>
      <c r="C4" s="260">
        <v>3</v>
      </c>
      <c r="D4" s="260">
        <v>4</v>
      </c>
      <c r="E4" s="260">
        <v>5</v>
      </c>
      <c r="F4" s="260">
        <v>6</v>
      </c>
      <c r="G4" s="260">
        <v>7</v>
      </c>
      <c r="H4" s="260">
        <v>8</v>
      </c>
      <c r="I4" s="260">
        <v>9</v>
      </c>
      <c r="J4" s="260">
        <v>10</v>
      </c>
      <c r="K4" s="260">
        <v>11</v>
      </c>
      <c r="L4" s="260">
        <v>14</v>
      </c>
      <c r="M4" s="261">
        <v>15</v>
      </c>
      <c r="Z4" s="23"/>
      <c r="AA4" s="24"/>
      <c r="AB4" s="23"/>
      <c r="AC4" s="24"/>
      <c r="AD4" s="23"/>
      <c r="AE4" s="24"/>
      <c r="AF4" s="23"/>
      <c r="AG4" s="24"/>
      <c r="AH4" s="23"/>
      <c r="AI4" s="24"/>
      <c r="AJ4" s="23"/>
      <c r="AK4" s="24"/>
      <c r="AL4" s="23"/>
      <c r="AM4" s="24"/>
    </row>
    <row r="5" spans="1:39">
      <c r="A5" s="40">
        <v>40269</v>
      </c>
      <c r="B5" s="41">
        <v>34</v>
      </c>
      <c r="C5" s="42">
        <v>6986.97</v>
      </c>
      <c r="D5" s="42">
        <v>11</v>
      </c>
      <c r="E5" s="42">
        <v>2046.1000000000001</v>
      </c>
      <c r="F5" s="42">
        <v>181</v>
      </c>
      <c r="G5" s="42">
        <v>459572.59450000001</v>
      </c>
      <c r="H5" s="42">
        <v>3</v>
      </c>
      <c r="I5" s="42">
        <v>5323</v>
      </c>
      <c r="J5" s="42">
        <v>35</v>
      </c>
      <c r="K5" s="42">
        <v>2714.9329999999995</v>
      </c>
      <c r="L5" s="41">
        <v>264</v>
      </c>
      <c r="M5" s="43">
        <v>476643.712</v>
      </c>
    </row>
    <row r="6" spans="1:39">
      <c r="A6" s="40">
        <v>40299</v>
      </c>
      <c r="B6" s="41">
        <v>20</v>
      </c>
      <c r="C6" s="42">
        <v>5886.41</v>
      </c>
      <c r="D6" s="42">
        <v>15</v>
      </c>
      <c r="E6" s="42">
        <v>2459.14</v>
      </c>
      <c r="F6" s="42">
        <v>156</v>
      </c>
      <c r="G6" s="42">
        <v>356003.91499999998</v>
      </c>
      <c r="H6" s="42">
        <v>1</v>
      </c>
      <c r="I6" s="42">
        <v>50</v>
      </c>
      <c r="J6" s="42">
        <v>20</v>
      </c>
      <c r="K6" s="42">
        <v>4900.5589999999993</v>
      </c>
      <c r="L6" s="41">
        <v>212</v>
      </c>
      <c r="M6" s="43">
        <v>369300.02399999998</v>
      </c>
    </row>
    <row r="7" spans="1:39">
      <c r="A7" s="40">
        <v>40330</v>
      </c>
      <c r="B7" s="41">
        <v>63</v>
      </c>
      <c r="C7" s="42">
        <v>9967.7800000000007</v>
      </c>
      <c r="D7" s="42">
        <v>17</v>
      </c>
      <c r="E7" s="42">
        <v>832.1</v>
      </c>
      <c r="F7" s="42">
        <v>209</v>
      </c>
      <c r="G7" s="42">
        <v>382132.97900000011</v>
      </c>
      <c r="H7" s="42">
        <v>9</v>
      </c>
      <c r="I7" s="42">
        <v>1095.5899999999999</v>
      </c>
      <c r="J7" s="42">
        <v>23</v>
      </c>
      <c r="K7" s="42">
        <v>6841.8690000000006</v>
      </c>
      <c r="L7" s="41">
        <v>321</v>
      </c>
      <c r="M7" s="43">
        <v>400870.81800000009</v>
      </c>
    </row>
    <row r="8" spans="1:39">
      <c r="A8" s="40">
        <v>40360</v>
      </c>
      <c r="B8" s="41">
        <v>70</v>
      </c>
      <c r="C8" s="42">
        <v>9991.64</v>
      </c>
      <c r="D8" s="42">
        <v>23</v>
      </c>
      <c r="E8" s="42">
        <v>1136.5</v>
      </c>
      <c r="F8" s="42">
        <v>312</v>
      </c>
      <c r="G8" s="42">
        <v>330762.31400000001</v>
      </c>
      <c r="H8" s="42">
        <v>10</v>
      </c>
      <c r="I8" s="42">
        <v>762</v>
      </c>
      <c r="J8" s="42">
        <v>32</v>
      </c>
      <c r="K8" s="42">
        <v>5942.8026999999993</v>
      </c>
      <c r="L8" s="41">
        <v>447</v>
      </c>
      <c r="M8" s="43">
        <v>348595.66399999999</v>
      </c>
    </row>
    <row r="9" spans="1:39">
      <c r="A9" s="40">
        <v>40391</v>
      </c>
      <c r="B9" s="41">
        <v>74</v>
      </c>
      <c r="C9" s="42">
        <v>24125.620000000003</v>
      </c>
      <c r="D9" s="42">
        <v>30</v>
      </c>
      <c r="E9" s="42">
        <v>4069.36</v>
      </c>
      <c r="F9" s="42">
        <v>396</v>
      </c>
      <c r="G9" s="42">
        <v>493375.13999999996</v>
      </c>
      <c r="H9" s="42">
        <v>0</v>
      </c>
      <c r="I9" s="42">
        <v>0</v>
      </c>
      <c r="J9" s="42">
        <v>37</v>
      </c>
      <c r="K9" s="42">
        <v>19532.769499999999</v>
      </c>
      <c r="L9" s="41">
        <v>537</v>
      </c>
      <c r="M9" s="43">
        <v>541102.88949999993</v>
      </c>
    </row>
    <row r="10" spans="1:39">
      <c r="A10" s="40">
        <v>40422</v>
      </c>
      <c r="B10" s="41">
        <v>82</v>
      </c>
      <c r="C10" s="42">
        <v>37597.800000000003</v>
      </c>
      <c r="D10" s="42">
        <v>25</v>
      </c>
      <c r="E10" s="42">
        <v>1547.55</v>
      </c>
      <c r="F10" s="42">
        <v>367</v>
      </c>
      <c r="G10" s="42">
        <v>376959.1</v>
      </c>
      <c r="H10" s="42">
        <v>5</v>
      </c>
      <c r="I10" s="42">
        <v>328.5</v>
      </c>
      <c r="J10" s="42">
        <v>71</v>
      </c>
      <c r="K10" s="42">
        <v>9926</v>
      </c>
      <c r="L10" s="41">
        <v>615</v>
      </c>
      <c r="M10" s="43">
        <v>426358.95</v>
      </c>
    </row>
    <row r="11" spans="1:39">
      <c r="A11" s="40">
        <v>40452</v>
      </c>
      <c r="B11" s="41">
        <v>64</v>
      </c>
      <c r="C11" s="42">
        <v>6289.36</v>
      </c>
      <c r="D11" s="42">
        <v>15</v>
      </c>
      <c r="E11" s="42">
        <v>1966.19</v>
      </c>
      <c r="F11" s="42">
        <v>299</v>
      </c>
      <c r="G11" s="42">
        <v>354946.51</v>
      </c>
      <c r="H11" s="42">
        <v>2</v>
      </c>
      <c r="I11" s="42">
        <v>275</v>
      </c>
      <c r="J11" s="42">
        <v>62</v>
      </c>
      <c r="K11" s="42">
        <v>6161.2339999999986</v>
      </c>
      <c r="L11" s="41">
        <v>442</v>
      </c>
      <c r="M11" s="43">
        <v>369637.41</v>
      </c>
    </row>
    <row r="12" spans="1:39">
      <c r="A12" s="40">
        <v>40483</v>
      </c>
      <c r="B12" s="41">
        <v>89</v>
      </c>
      <c r="C12" s="42">
        <v>24230.14</v>
      </c>
      <c r="D12" s="42">
        <v>38</v>
      </c>
      <c r="E12" s="42">
        <v>3316.95</v>
      </c>
      <c r="F12" s="42">
        <v>274</v>
      </c>
      <c r="G12" s="42">
        <v>204822</v>
      </c>
      <c r="H12" s="42">
        <v>16</v>
      </c>
      <c r="I12" s="42">
        <v>9738</v>
      </c>
      <c r="J12" s="42">
        <v>50</v>
      </c>
      <c r="K12" s="42">
        <v>8824</v>
      </c>
      <c r="L12" s="41">
        <v>467</v>
      </c>
      <c r="M12" s="43">
        <v>250931.09</v>
      </c>
    </row>
    <row r="13" spans="1:39">
      <c r="A13" s="40">
        <v>40513</v>
      </c>
      <c r="B13" s="41">
        <v>61</v>
      </c>
      <c r="C13" s="42">
        <v>6690.01</v>
      </c>
      <c r="D13" s="42">
        <v>38</v>
      </c>
      <c r="E13" s="42">
        <v>5381.2759999999998</v>
      </c>
      <c r="F13" s="42">
        <v>355</v>
      </c>
      <c r="G13" s="42">
        <v>300049.11</v>
      </c>
      <c r="H13" s="42">
        <v>23</v>
      </c>
      <c r="I13" s="42">
        <v>9182.17</v>
      </c>
      <c r="J13" s="42">
        <v>65</v>
      </c>
      <c r="K13" s="42">
        <v>2974.43</v>
      </c>
      <c r="L13" s="41">
        <v>542</v>
      </c>
      <c r="M13" s="43">
        <v>324276.99600000004</v>
      </c>
    </row>
    <row r="14" spans="1:39">
      <c r="A14" s="40">
        <v>40544</v>
      </c>
      <c r="B14" s="41">
        <v>43</v>
      </c>
      <c r="C14" s="42">
        <v>4172.6900000000005</v>
      </c>
      <c r="D14" s="42">
        <v>25</v>
      </c>
      <c r="E14" s="42">
        <v>1590.64</v>
      </c>
      <c r="F14" s="42">
        <v>339</v>
      </c>
      <c r="G14" s="42">
        <v>250852.51</v>
      </c>
      <c r="H14" s="42">
        <v>11</v>
      </c>
      <c r="I14" s="42">
        <v>1226.33</v>
      </c>
      <c r="J14" s="42">
        <v>26</v>
      </c>
      <c r="K14" s="42">
        <v>10181.209000000001</v>
      </c>
      <c r="L14" s="41">
        <v>444</v>
      </c>
      <c r="M14" s="43">
        <v>268023.37900000002</v>
      </c>
    </row>
    <row r="15" spans="1:39">
      <c r="A15" s="40">
        <v>40575</v>
      </c>
      <c r="B15" s="41">
        <v>65</v>
      </c>
      <c r="C15" s="42">
        <v>13438.369999999999</v>
      </c>
      <c r="D15" s="42">
        <v>31</v>
      </c>
      <c r="E15" s="42">
        <v>1267.07</v>
      </c>
      <c r="F15" s="42">
        <v>236</v>
      </c>
      <c r="G15" s="42">
        <v>228685.36000000002</v>
      </c>
      <c r="H15" s="42">
        <v>9</v>
      </c>
      <c r="I15" s="42">
        <v>2635</v>
      </c>
      <c r="J15" s="42">
        <v>45</v>
      </c>
      <c r="K15" s="42">
        <v>1522</v>
      </c>
      <c r="L15" s="41">
        <v>386</v>
      </c>
      <c r="M15" s="43">
        <v>247547.8</v>
      </c>
    </row>
    <row r="16" spans="1:39">
      <c r="A16" s="40">
        <v>40603</v>
      </c>
      <c r="B16" s="41">
        <v>78</v>
      </c>
      <c r="C16" s="42">
        <v>8018.6</v>
      </c>
      <c r="D16" s="42">
        <v>42</v>
      </c>
      <c r="E16" s="42">
        <v>2590.41</v>
      </c>
      <c r="F16" s="42">
        <v>481</v>
      </c>
      <c r="G16" s="42">
        <v>461552.9</v>
      </c>
      <c r="H16" s="42">
        <v>11</v>
      </c>
      <c r="I16" s="42">
        <v>8046.17</v>
      </c>
      <c r="J16" s="42">
        <v>52</v>
      </c>
      <c r="K16" s="42">
        <v>7792</v>
      </c>
      <c r="L16" s="41">
        <v>664</v>
      </c>
      <c r="M16" s="43">
        <v>488000.08</v>
      </c>
    </row>
    <row r="17" spans="1:13">
      <c r="A17" s="40">
        <v>40634</v>
      </c>
      <c r="B17" s="41">
        <v>51</v>
      </c>
      <c r="C17" s="42">
        <v>2576.097999999999</v>
      </c>
      <c r="D17" s="42">
        <v>46</v>
      </c>
      <c r="E17" s="42">
        <v>12664.3</v>
      </c>
      <c r="F17" s="42">
        <v>224</v>
      </c>
      <c r="G17" s="42">
        <v>333337.90999999997</v>
      </c>
      <c r="H17" s="42">
        <v>1</v>
      </c>
      <c r="I17" s="42">
        <v>1122</v>
      </c>
      <c r="J17" s="42">
        <v>31</v>
      </c>
      <c r="K17" s="42">
        <v>2192.9780000000001</v>
      </c>
      <c r="L17" s="41">
        <v>354</v>
      </c>
      <c r="M17" s="43">
        <v>351892.91</v>
      </c>
    </row>
    <row r="18" spans="1:13">
      <c r="A18" s="40">
        <v>40664</v>
      </c>
      <c r="B18" s="41">
        <v>79</v>
      </c>
      <c r="C18" s="42">
        <v>11512.58</v>
      </c>
      <c r="D18" s="42">
        <v>38</v>
      </c>
      <c r="E18" s="42">
        <v>4201.9699999999993</v>
      </c>
      <c r="F18" s="42">
        <v>251</v>
      </c>
      <c r="G18" s="42">
        <v>500542.42</v>
      </c>
      <c r="H18" s="42">
        <v>1</v>
      </c>
      <c r="I18" s="42">
        <v>1122</v>
      </c>
      <c r="J18" s="42">
        <v>40</v>
      </c>
      <c r="K18" s="42">
        <v>4411.93</v>
      </c>
      <c r="L18" s="41">
        <v>413</v>
      </c>
      <c r="M18" s="43">
        <v>523950.6</v>
      </c>
    </row>
    <row r="19" spans="1:13">
      <c r="A19" s="40">
        <v>40695</v>
      </c>
      <c r="B19" s="41">
        <v>61</v>
      </c>
      <c r="C19" s="42">
        <v>8422.2030000000013</v>
      </c>
      <c r="D19" s="42">
        <v>38</v>
      </c>
      <c r="E19" s="42">
        <v>9000.94</v>
      </c>
      <c r="F19" s="42">
        <v>249</v>
      </c>
      <c r="G19" s="42">
        <v>320071.44299999997</v>
      </c>
      <c r="H19" s="42">
        <v>1</v>
      </c>
      <c r="I19" s="42">
        <v>1122</v>
      </c>
      <c r="J19" s="42">
        <v>79</v>
      </c>
      <c r="K19" s="42">
        <v>2507.16</v>
      </c>
      <c r="L19" s="41">
        <v>433</v>
      </c>
      <c r="M19" s="43">
        <v>340640.99599999998</v>
      </c>
    </row>
    <row r="20" spans="1:13">
      <c r="A20" s="40">
        <v>40725</v>
      </c>
      <c r="B20" s="41">
        <v>87</v>
      </c>
      <c r="C20" s="42">
        <v>8477.57</v>
      </c>
      <c r="D20" s="42">
        <v>27</v>
      </c>
      <c r="E20" s="42">
        <v>3442.7200000000003</v>
      </c>
      <c r="F20" s="42">
        <v>288</v>
      </c>
      <c r="G20" s="42">
        <v>205417.83000000002</v>
      </c>
      <c r="H20" s="42">
        <v>1</v>
      </c>
      <c r="I20" s="42">
        <v>1122</v>
      </c>
      <c r="J20" s="42">
        <v>47</v>
      </c>
      <c r="K20" s="42">
        <v>6138.9190000000008</v>
      </c>
      <c r="L20" s="41">
        <v>454</v>
      </c>
      <c r="M20" s="43">
        <v>225282.52900000001</v>
      </c>
    </row>
    <row r="21" spans="1:13">
      <c r="A21" s="40">
        <v>40756</v>
      </c>
      <c r="B21" s="41">
        <v>42</v>
      </c>
      <c r="C21" s="42">
        <v>7383.39</v>
      </c>
      <c r="D21" s="42">
        <v>54</v>
      </c>
      <c r="E21" s="42">
        <v>13065.039999999999</v>
      </c>
      <c r="F21" s="42">
        <v>239</v>
      </c>
      <c r="G21" s="42">
        <v>314938.09999999998</v>
      </c>
      <c r="H21" s="42">
        <v>1</v>
      </c>
      <c r="I21" s="42">
        <v>1122</v>
      </c>
      <c r="J21" s="42">
        <v>46</v>
      </c>
      <c r="K21" s="42">
        <v>2598.4499999999998</v>
      </c>
      <c r="L21" s="41">
        <v>383</v>
      </c>
      <c r="M21" s="43">
        <v>339228.54</v>
      </c>
    </row>
    <row r="22" spans="1:13">
      <c r="A22" s="40">
        <v>40787</v>
      </c>
      <c r="B22" s="41">
        <v>42</v>
      </c>
      <c r="C22" s="42">
        <v>30697.09</v>
      </c>
      <c r="D22" s="42">
        <v>52</v>
      </c>
      <c r="E22" s="42">
        <v>9172.6</v>
      </c>
      <c r="F22" s="42">
        <v>452</v>
      </c>
      <c r="G22" s="42">
        <v>357690.4</v>
      </c>
      <c r="H22" s="42">
        <v>1</v>
      </c>
      <c r="I22" s="42">
        <v>1122</v>
      </c>
      <c r="J22" s="42">
        <v>85</v>
      </c>
      <c r="K22" s="42">
        <v>11469.253000000001</v>
      </c>
      <c r="L22" s="41">
        <v>632</v>
      </c>
      <c r="M22" s="43">
        <v>410151.34300000005</v>
      </c>
    </row>
    <row r="23" spans="1:13">
      <c r="A23" s="40">
        <v>40817</v>
      </c>
      <c r="B23" s="41">
        <v>54</v>
      </c>
      <c r="C23" s="42">
        <v>3566.76</v>
      </c>
      <c r="D23" s="42">
        <v>38</v>
      </c>
      <c r="E23" s="42">
        <v>2062.6999999999998</v>
      </c>
      <c r="F23" s="42">
        <v>251</v>
      </c>
      <c r="G23" s="42">
        <v>171128.73</v>
      </c>
      <c r="H23" s="42">
        <v>1</v>
      </c>
      <c r="I23" s="42">
        <v>1122</v>
      </c>
      <c r="J23" s="42">
        <v>31</v>
      </c>
      <c r="K23" s="42">
        <v>14066.87</v>
      </c>
      <c r="L23" s="41">
        <v>375</v>
      </c>
      <c r="M23" s="43">
        <v>191947.06</v>
      </c>
    </row>
    <row r="24" spans="1:13">
      <c r="A24" s="40">
        <v>40858</v>
      </c>
      <c r="B24" s="41">
        <v>76</v>
      </c>
      <c r="C24" s="42">
        <v>9477.25</v>
      </c>
      <c r="D24" s="42">
        <v>48</v>
      </c>
      <c r="E24" s="42">
        <v>6610.41</v>
      </c>
      <c r="F24" s="42">
        <v>403</v>
      </c>
      <c r="G24" s="42">
        <v>412774.69</v>
      </c>
      <c r="H24" s="42">
        <v>1</v>
      </c>
      <c r="I24" s="42">
        <v>320</v>
      </c>
      <c r="J24" s="42">
        <v>49</v>
      </c>
      <c r="K24" s="42">
        <v>4665.26</v>
      </c>
      <c r="L24" s="41">
        <v>577</v>
      </c>
      <c r="M24" s="43">
        <v>433847.61</v>
      </c>
    </row>
    <row r="25" spans="1:13">
      <c r="A25" s="40">
        <v>40888</v>
      </c>
      <c r="B25" s="41">
        <v>45</v>
      </c>
      <c r="C25" s="42">
        <v>3137.8499999999995</v>
      </c>
      <c r="D25" s="42">
        <v>90</v>
      </c>
      <c r="E25" s="42">
        <v>32867.873000000007</v>
      </c>
      <c r="F25" s="42">
        <v>475</v>
      </c>
      <c r="G25" s="42">
        <v>384908.16000000003</v>
      </c>
      <c r="H25" s="42">
        <v>2</v>
      </c>
      <c r="I25" s="42">
        <v>1680</v>
      </c>
      <c r="J25" s="42">
        <v>68</v>
      </c>
      <c r="K25" s="42">
        <v>6293.26</v>
      </c>
      <c r="L25" s="41">
        <v>680</v>
      </c>
      <c r="M25" s="43">
        <v>428887.14300000004</v>
      </c>
    </row>
    <row r="26" spans="1:13">
      <c r="A26" s="201">
        <v>40919</v>
      </c>
      <c r="B26" s="41">
        <v>50</v>
      </c>
      <c r="C26" s="42">
        <v>5823.1200000000008</v>
      </c>
      <c r="D26" s="42">
        <v>64</v>
      </c>
      <c r="E26" s="42">
        <v>12702.81</v>
      </c>
      <c r="F26" s="42">
        <v>385</v>
      </c>
      <c r="G26" s="42">
        <v>107712.76400000001</v>
      </c>
      <c r="H26" s="42">
        <v>1</v>
      </c>
      <c r="I26" s="42">
        <v>60</v>
      </c>
      <c r="J26" s="42">
        <v>64</v>
      </c>
      <c r="K26" s="42">
        <v>5365.19</v>
      </c>
      <c r="L26" s="41">
        <v>564</v>
      </c>
      <c r="M26" s="43">
        <v>116583.004</v>
      </c>
    </row>
    <row r="27" spans="1:13">
      <c r="A27" s="201">
        <v>40951</v>
      </c>
      <c r="B27" s="41">
        <v>46</v>
      </c>
      <c r="C27" s="42">
        <v>3698.59</v>
      </c>
      <c r="D27" s="42">
        <v>58</v>
      </c>
      <c r="E27" s="42">
        <v>10259.234</v>
      </c>
      <c r="F27" s="42">
        <v>342</v>
      </c>
      <c r="G27" s="42">
        <v>576114.98</v>
      </c>
      <c r="H27" s="42">
        <v>19</v>
      </c>
      <c r="I27" s="42">
        <v>13760.92</v>
      </c>
      <c r="J27" s="42">
        <v>54</v>
      </c>
      <c r="K27" s="42">
        <v>8555.07</v>
      </c>
      <c r="L27" s="41">
        <v>519</v>
      </c>
      <c r="M27" s="43">
        <v>612388.83000000007</v>
      </c>
    </row>
    <row r="28" spans="1:13">
      <c r="A28" s="201">
        <v>40979</v>
      </c>
      <c r="B28" s="41">
        <v>63</v>
      </c>
      <c r="C28" s="42">
        <v>6750.7</v>
      </c>
      <c r="D28" s="42">
        <v>97</v>
      </c>
      <c r="E28" s="42">
        <v>19464.210000000003</v>
      </c>
      <c r="F28" s="42">
        <v>376</v>
      </c>
      <c r="G28" s="42">
        <v>51954.54</v>
      </c>
      <c r="H28" s="42">
        <v>15</v>
      </c>
      <c r="I28" s="42">
        <v>9132</v>
      </c>
      <c r="J28" s="42">
        <v>123</v>
      </c>
      <c r="K28" s="42">
        <v>13682.76</v>
      </c>
      <c r="L28" s="41">
        <v>674</v>
      </c>
      <c r="M28" s="43">
        <v>77973.81</v>
      </c>
    </row>
    <row r="29" spans="1:13">
      <c r="A29" s="201">
        <v>41011</v>
      </c>
      <c r="B29" s="41">
        <v>39</v>
      </c>
      <c r="C29" s="42">
        <v>1966.44</v>
      </c>
      <c r="D29" s="42">
        <v>60</v>
      </c>
      <c r="E29" s="42">
        <v>11813.1</v>
      </c>
      <c r="F29" s="42">
        <v>265</v>
      </c>
      <c r="G29" s="42">
        <v>70282.63</v>
      </c>
      <c r="H29" s="42">
        <v>1</v>
      </c>
      <c r="I29" s="42">
        <v>570</v>
      </c>
      <c r="J29" s="42">
        <v>66</v>
      </c>
      <c r="K29" s="42">
        <v>13633.72</v>
      </c>
      <c r="L29" s="41">
        <v>431</v>
      </c>
      <c r="M29" s="43">
        <v>846297.63</v>
      </c>
    </row>
    <row r="30" spans="1:13">
      <c r="A30" s="201">
        <v>41041</v>
      </c>
      <c r="B30" s="41">
        <v>68</v>
      </c>
      <c r="C30" s="42">
        <v>4119.8899999999994</v>
      </c>
      <c r="D30" s="42">
        <v>107</v>
      </c>
      <c r="E30" s="42">
        <v>17251.534000000003</v>
      </c>
      <c r="F30" s="42">
        <v>396</v>
      </c>
      <c r="G30" s="42">
        <v>322623.09999999998</v>
      </c>
      <c r="H30" s="42">
        <v>5</v>
      </c>
      <c r="I30" s="42">
        <v>1350</v>
      </c>
      <c r="J30" s="42">
        <v>29</v>
      </c>
      <c r="K30" s="42">
        <v>5630.2259999999997</v>
      </c>
      <c r="L30" s="41">
        <v>605</v>
      </c>
      <c r="M30" s="43">
        <v>350974.05</v>
      </c>
    </row>
    <row r="31" spans="1:13">
      <c r="A31" s="201">
        <v>41072</v>
      </c>
      <c r="B31" s="41">
        <v>49</v>
      </c>
      <c r="C31" s="42">
        <v>3500.4100000000008</v>
      </c>
      <c r="D31" s="42">
        <v>79</v>
      </c>
      <c r="E31" s="42">
        <v>7287.6399999999994</v>
      </c>
      <c r="F31" s="42">
        <v>298</v>
      </c>
      <c r="G31" s="42">
        <v>346096.12</v>
      </c>
      <c r="H31" s="42">
        <v>0</v>
      </c>
      <c r="I31" s="42">
        <v>0</v>
      </c>
      <c r="J31" s="42">
        <v>24</v>
      </c>
      <c r="K31" s="42">
        <v>2498.73</v>
      </c>
      <c r="L31" s="41">
        <v>450</v>
      </c>
      <c r="M31" s="43">
        <v>359382.49</v>
      </c>
    </row>
    <row r="32" spans="1:13">
      <c r="A32" s="201">
        <v>41102</v>
      </c>
      <c r="B32" s="41">
        <v>81</v>
      </c>
      <c r="C32" s="42">
        <v>2443.5899999999997</v>
      </c>
      <c r="D32" s="42">
        <v>116</v>
      </c>
      <c r="E32" s="42">
        <v>67748.960000000021</v>
      </c>
      <c r="F32" s="42">
        <v>572</v>
      </c>
      <c r="G32" s="42">
        <v>57739.3</v>
      </c>
      <c r="H32" s="42">
        <v>2</v>
      </c>
      <c r="I32" s="42">
        <v>710.05000000000007</v>
      </c>
      <c r="J32" s="42">
        <v>65</v>
      </c>
      <c r="K32" s="42">
        <v>2911.0600000000009</v>
      </c>
      <c r="L32" s="41">
        <v>836</v>
      </c>
      <c r="M32" s="43">
        <v>76893.37</v>
      </c>
    </row>
    <row r="33" spans="1:13">
      <c r="A33" s="201">
        <v>41133</v>
      </c>
      <c r="B33" s="41">
        <v>73</v>
      </c>
      <c r="C33" s="42">
        <v>4396.34</v>
      </c>
      <c r="D33" s="42">
        <v>128</v>
      </c>
      <c r="E33" s="42">
        <v>34062.5</v>
      </c>
      <c r="F33" s="42">
        <v>423</v>
      </c>
      <c r="G33" s="42">
        <v>374897.67</v>
      </c>
      <c r="H33" s="42">
        <v>1</v>
      </c>
      <c r="I33" s="42">
        <v>27</v>
      </c>
      <c r="J33" s="42">
        <v>100</v>
      </c>
      <c r="K33" s="42">
        <v>32861.47</v>
      </c>
      <c r="L33" s="41">
        <v>725</v>
      </c>
      <c r="M33" s="43">
        <v>446244.45</v>
      </c>
    </row>
    <row r="34" spans="1:13">
      <c r="A34" s="201">
        <v>41164</v>
      </c>
      <c r="B34" s="41">
        <v>51</v>
      </c>
      <c r="C34" s="42">
        <v>2533.4199999999996</v>
      </c>
      <c r="D34" s="42">
        <v>132</v>
      </c>
      <c r="E34" s="42">
        <v>15369.970000000003</v>
      </c>
      <c r="F34" s="42">
        <v>620</v>
      </c>
      <c r="G34" s="42">
        <v>740950.73400000017</v>
      </c>
      <c r="H34" s="42">
        <v>3</v>
      </c>
      <c r="I34" s="42">
        <v>339</v>
      </c>
      <c r="J34" s="42">
        <v>97</v>
      </c>
      <c r="K34" s="42">
        <v>4309.8599999999997</v>
      </c>
      <c r="L34" s="41">
        <v>903</v>
      </c>
      <c r="M34" s="43">
        <v>763502.98400000005</v>
      </c>
    </row>
    <row r="35" spans="1:13">
      <c r="A35" s="201">
        <v>41194</v>
      </c>
      <c r="B35" s="41">
        <v>56</v>
      </c>
      <c r="C35" s="42">
        <v>2856.3899999999994</v>
      </c>
      <c r="D35" s="42">
        <v>127</v>
      </c>
      <c r="E35" s="42">
        <v>19625.939999999999</v>
      </c>
      <c r="F35" s="42">
        <v>449</v>
      </c>
      <c r="G35" s="42">
        <v>327232.99000000011</v>
      </c>
      <c r="H35" s="42">
        <v>13</v>
      </c>
      <c r="I35" s="42">
        <v>7272.65</v>
      </c>
      <c r="J35" s="42">
        <v>97</v>
      </c>
      <c r="K35" s="42">
        <v>8800.3299999999981</v>
      </c>
      <c r="L35" s="41">
        <v>742</v>
      </c>
      <c r="M35" s="43">
        <v>365787.52</v>
      </c>
    </row>
    <row r="36" spans="1:13">
      <c r="A36" s="201">
        <v>41225</v>
      </c>
      <c r="B36" s="41">
        <v>5</v>
      </c>
      <c r="C36" s="42">
        <v>1050.3900000000001</v>
      </c>
      <c r="D36" s="42">
        <v>42</v>
      </c>
      <c r="E36" s="42">
        <v>14201</v>
      </c>
      <c r="F36" s="42">
        <v>113</v>
      </c>
      <c r="G36" s="42">
        <v>404164.06000000006</v>
      </c>
      <c r="H36" s="42">
        <v>3</v>
      </c>
      <c r="I36" s="42">
        <v>667</v>
      </c>
      <c r="J36" s="42">
        <v>21</v>
      </c>
      <c r="K36" s="42">
        <v>4500</v>
      </c>
      <c r="L36" s="41">
        <v>184</v>
      </c>
      <c r="M36" s="43">
        <v>424582.45000000007</v>
      </c>
    </row>
    <row r="37" spans="1:13">
      <c r="A37" s="201">
        <v>41255</v>
      </c>
      <c r="B37" s="41">
        <v>12</v>
      </c>
      <c r="C37" s="42">
        <v>4466</v>
      </c>
      <c r="D37" s="42">
        <v>42</v>
      </c>
      <c r="E37" s="42">
        <v>10823.75</v>
      </c>
      <c r="F37" s="42">
        <v>244</v>
      </c>
      <c r="G37" s="42">
        <v>389271.09</v>
      </c>
      <c r="H37" s="42">
        <v>9</v>
      </c>
      <c r="I37" s="42">
        <v>4160.8900000000003</v>
      </c>
      <c r="J37" s="42">
        <v>53</v>
      </c>
      <c r="K37" s="42">
        <v>3240.42</v>
      </c>
      <c r="L37" s="41">
        <v>364</v>
      </c>
      <c r="M37" s="43">
        <v>411962.15</v>
      </c>
    </row>
    <row r="38" spans="1:13">
      <c r="A38" s="201">
        <v>41286</v>
      </c>
      <c r="B38" s="41">
        <v>5</v>
      </c>
      <c r="C38" s="42">
        <v>133.25</v>
      </c>
      <c r="D38" s="42">
        <v>14</v>
      </c>
      <c r="E38" s="42">
        <v>7619.5</v>
      </c>
      <c r="F38" s="42">
        <v>149</v>
      </c>
      <c r="G38" s="42">
        <v>89447.285399999993</v>
      </c>
      <c r="H38" s="42">
        <v>4</v>
      </c>
      <c r="I38" s="42">
        <v>467</v>
      </c>
      <c r="J38" s="42">
        <v>29</v>
      </c>
      <c r="K38" s="42">
        <v>3062.91</v>
      </c>
      <c r="L38" s="41">
        <v>201</v>
      </c>
      <c r="M38" s="43">
        <v>100730.7254</v>
      </c>
    </row>
    <row r="39" spans="1:13">
      <c r="A39" s="201">
        <v>41317</v>
      </c>
      <c r="B39" s="41">
        <v>10</v>
      </c>
      <c r="C39" s="42">
        <v>298.58000000000004</v>
      </c>
      <c r="D39" s="42">
        <v>22</v>
      </c>
      <c r="E39" s="42">
        <v>3853.37</v>
      </c>
      <c r="F39" s="42">
        <v>102</v>
      </c>
      <c r="G39" s="42">
        <v>281250.24</v>
      </c>
      <c r="H39" s="42">
        <v>1</v>
      </c>
      <c r="I39" s="42">
        <v>433.33</v>
      </c>
      <c r="J39" s="42">
        <v>16</v>
      </c>
      <c r="K39" s="42">
        <v>2401.39</v>
      </c>
      <c r="L39" s="41">
        <v>151</v>
      </c>
      <c r="M39" s="43">
        <v>288236.91000000003</v>
      </c>
    </row>
    <row r="40" spans="1:13">
      <c r="A40" s="201">
        <v>41345</v>
      </c>
      <c r="B40" s="41">
        <v>14</v>
      </c>
      <c r="C40" s="42">
        <v>858.9</v>
      </c>
      <c r="D40" s="42">
        <v>35</v>
      </c>
      <c r="E40" s="42">
        <v>9663.64</v>
      </c>
      <c r="F40" s="42">
        <v>196</v>
      </c>
      <c r="G40" s="42">
        <v>512817.06</v>
      </c>
      <c r="H40" s="42">
        <v>15</v>
      </c>
      <c r="I40" s="42">
        <v>6901.3</v>
      </c>
      <c r="J40" s="42">
        <v>40</v>
      </c>
      <c r="K40" s="42">
        <v>23327.37</v>
      </c>
      <c r="L40" s="41">
        <v>300</v>
      </c>
      <c r="M40" s="43">
        <v>553568.27</v>
      </c>
    </row>
    <row r="41" spans="1:13">
      <c r="A41" s="201">
        <v>41365</v>
      </c>
      <c r="B41" s="41">
        <v>24</v>
      </c>
      <c r="C41" s="42">
        <v>2703.16</v>
      </c>
      <c r="D41" s="42">
        <v>5</v>
      </c>
      <c r="E41" s="42">
        <v>1350</v>
      </c>
      <c r="F41" s="42">
        <v>95</v>
      </c>
      <c r="G41" s="42">
        <v>342296.73</v>
      </c>
      <c r="H41" s="42">
        <v>1</v>
      </c>
      <c r="I41" s="42">
        <v>100</v>
      </c>
      <c r="J41" s="42">
        <v>13</v>
      </c>
      <c r="K41" s="42">
        <v>701.12</v>
      </c>
      <c r="L41" s="41">
        <v>138</v>
      </c>
      <c r="M41" s="43">
        <v>347151.01</v>
      </c>
    </row>
    <row r="42" spans="1:13">
      <c r="A42" s="201">
        <v>41395</v>
      </c>
      <c r="B42" s="41">
        <v>7</v>
      </c>
      <c r="C42" s="42">
        <v>262.35000000000002</v>
      </c>
      <c r="D42" s="42">
        <v>9</v>
      </c>
      <c r="E42" s="42">
        <v>2784.08</v>
      </c>
      <c r="F42" s="42">
        <v>69</v>
      </c>
      <c r="G42" s="42">
        <v>626493.68399999989</v>
      </c>
      <c r="H42" s="42">
        <v>1</v>
      </c>
      <c r="I42" s="42">
        <v>100</v>
      </c>
      <c r="J42" s="42">
        <v>32</v>
      </c>
      <c r="K42" s="42">
        <v>1728.23</v>
      </c>
      <c r="L42" s="41">
        <v>118</v>
      </c>
      <c r="M42" s="43">
        <v>631368.34399999992</v>
      </c>
    </row>
    <row r="43" spans="1:13">
      <c r="A43" s="201">
        <v>41426</v>
      </c>
      <c r="B43" s="41">
        <v>25</v>
      </c>
      <c r="C43" s="42">
        <v>5926.6100000000006</v>
      </c>
      <c r="D43" s="42">
        <v>16</v>
      </c>
      <c r="E43" s="42">
        <v>5790</v>
      </c>
      <c r="F43" s="42">
        <v>207</v>
      </c>
      <c r="G43" s="42">
        <v>451334.48259999999</v>
      </c>
      <c r="H43" s="42">
        <v>3</v>
      </c>
      <c r="I43" s="42">
        <v>7142.96</v>
      </c>
      <c r="J43" s="42">
        <v>17</v>
      </c>
      <c r="K43" s="42">
        <v>2048.86</v>
      </c>
      <c r="L43" s="41">
        <v>268</v>
      </c>
      <c r="M43" s="43">
        <v>472242.91259999998</v>
      </c>
    </row>
    <row r="44" spans="1:13">
      <c r="A44" s="201">
        <v>41456</v>
      </c>
      <c r="B44" s="41">
        <v>13</v>
      </c>
      <c r="C44" s="42">
        <v>2951.7200000000003</v>
      </c>
      <c r="D44" s="42">
        <v>8</v>
      </c>
      <c r="E44" s="42">
        <v>1699.37</v>
      </c>
      <c r="F44" s="42">
        <v>100</v>
      </c>
      <c r="G44" s="42">
        <v>430462.31000000006</v>
      </c>
      <c r="H44" s="42">
        <v>2</v>
      </c>
      <c r="I44" s="42">
        <v>933.32999999999993</v>
      </c>
      <c r="J44" s="42">
        <v>15</v>
      </c>
      <c r="K44" s="42">
        <v>533.65</v>
      </c>
      <c r="L44" s="41">
        <v>138</v>
      </c>
      <c r="M44" s="43">
        <v>436580.38000000006</v>
      </c>
    </row>
    <row r="45" spans="1:13">
      <c r="A45" s="201">
        <v>41487</v>
      </c>
      <c r="B45" s="41">
        <v>22</v>
      </c>
      <c r="C45" s="42">
        <v>647.88</v>
      </c>
      <c r="D45" s="42">
        <v>17</v>
      </c>
      <c r="E45" s="42">
        <v>10145.48</v>
      </c>
      <c r="F45" s="42">
        <v>133</v>
      </c>
      <c r="G45" s="42">
        <v>229307.64259999999</v>
      </c>
      <c r="H45" s="42">
        <v>0</v>
      </c>
      <c r="I45" s="42">
        <v>0</v>
      </c>
      <c r="J45" s="42">
        <v>40</v>
      </c>
      <c r="K45" s="42">
        <v>4394.6499999999996</v>
      </c>
      <c r="L45" s="41">
        <v>212</v>
      </c>
      <c r="M45" s="43">
        <v>244495.65259999997</v>
      </c>
    </row>
    <row r="46" spans="1:13">
      <c r="A46" s="201">
        <v>41518</v>
      </c>
      <c r="B46" s="41">
        <v>14</v>
      </c>
      <c r="C46" s="42">
        <v>796.17999999999984</v>
      </c>
      <c r="D46" s="42">
        <v>23</v>
      </c>
      <c r="E46" s="42">
        <v>8005.67</v>
      </c>
      <c r="F46" s="42">
        <v>365</v>
      </c>
      <c r="G46" s="42">
        <v>762813.2172999999</v>
      </c>
      <c r="H46" s="42">
        <v>0</v>
      </c>
      <c r="I46" s="42">
        <v>0</v>
      </c>
      <c r="J46" s="42">
        <v>39</v>
      </c>
      <c r="K46" s="42">
        <v>22929.84</v>
      </c>
      <c r="L46" s="41">
        <v>441</v>
      </c>
      <c r="M46" s="43">
        <v>794544.90729999996</v>
      </c>
    </row>
    <row r="47" spans="1:13">
      <c r="A47" s="201">
        <v>41548</v>
      </c>
      <c r="B47" s="41">
        <v>7</v>
      </c>
      <c r="C47" s="42">
        <v>621.74</v>
      </c>
      <c r="D47" s="42">
        <v>21</v>
      </c>
      <c r="E47" s="42">
        <v>19292.3</v>
      </c>
      <c r="F47" s="42">
        <v>109</v>
      </c>
      <c r="G47" s="42">
        <v>211178.75260000007</v>
      </c>
      <c r="H47" s="42">
        <v>0</v>
      </c>
      <c r="I47" s="42">
        <v>0</v>
      </c>
      <c r="J47" s="42">
        <v>28</v>
      </c>
      <c r="K47" s="42">
        <v>11903.029999999999</v>
      </c>
      <c r="L47" s="41">
        <v>165</v>
      </c>
      <c r="M47" s="43">
        <v>242995.82260000007</v>
      </c>
    </row>
    <row r="48" spans="1:13">
      <c r="A48" s="201">
        <v>41579</v>
      </c>
      <c r="B48" s="41">
        <v>9</v>
      </c>
      <c r="C48" s="42">
        <v>3516.2099999999996</v>
      </c>
      <c r="D48" s="42">
        <v>41</v>
      </c>
      <c r="E48" s="42">
        <v>15633.3</v>
      </c>
      <c r="F48" s="42">
        <v>105</v>
      </c>
      <c r="G48" s="42">
        <v>312071.70999999996</v>
      </c>
      <c r="H48" s="42">
        <v>5</v>
      </c>
      <c r="I48" s="42">
        <v>730</v>
      </c>
      <c r="J48" s="42">
        <v>20</v>
      </c>
      <c r="K48" s="42">
        <v>1153.27</v>
      </c>
      <c r="L48" s="41">
        <v>180</v>
      </c>
      <c r="M48" s="43">
        <v>333103.82999999996</v>
      </c>
    </row>
    <row r="49" spans="1:13">
      <c r="A49" s="201">
        <v>41609</v>
      </c>
      <c r="B49" s="41">
        <v>23</v>
      </c>
      <c r="C49" s="42">
        <v>6457.73</v>
      </c>
      <c r="D49" s="42">
        <v>37</v>
      </c>
      <c r="E49" s="42">
        <v>17364.099999999999</v>
      </c>
      <c r="F49" s="42">
        <v>227</v>
      </c>
      <c r="G49" s="42">
        <v>395937.32260000001</v>
      </c>
      <c r="H49" s="42">
        <v>1</v>
      </c>
      <c r="I49" s="42">
        <v>1000</v>
      </c>
      <c r="J49" s="42">
        <v>36</v>
      </c>
      <c r="K49" s="42">
        <v>3049.5299999999997</v>
      </c>
      <c r="L49" s="41">
        <v>312</v>
      </c>
      <c r="M49" s="43">
        <v>422163.22260000004</v>
      </c>
    </row>
    <row r="50" spans="1:13">
      <c r="A50" s="201">
        <v>41651</v>
      </c>
      <c r="B50" s="41">
        <v>28</v>
      </c>
      <c r="C50" s="42">
        <v>13880.66</v>
      </c>
      <c r="D50" s="42">
        <v>9</v>
      </c>
      <c r="E50" s="42">
        <v>5945.23</v>
      </c>
      <c r="F50" s="42">
        <v>135</v>
      </c>
      <c r="G50" s="42">
        <v>627674.41729999986</v>
      </c>
      <c r="H50" s="42">
        <v>3</v>
      </c>
      <c r="I50" s="42">
        <v>1400</v>
      </c>
      <c r="J50" s="42">
        <v>36</v>
      </c>
      <c r="K50" s="42">
        <v>5733.5499999999993</v>
      </c>
      <c r="L50" s="41">
        <v>209</v>
      </c>
      <c r="M50" s="43">
        <v>654528.09</v>
      </c>
    </row>
    <row r="51" spans="1:13">
      <c r="A51" s="201">
        <v>41682</v>
      </c>
      <c r="B51" s="41">
        <v>23</v>
      </c>
      <c r="C51" s="42">
        <v>290.13</v>
      </c>
      <c r="D51" s="42">
        <v>25</v>
      </c>
      <c r="E51" s="42">
        <v>8742.07</v>
      </c>
      <c r="F51" s="42">
        <v>86</v>
      </c>
      <c r="G51" s="42">
        <v>264055.54989999998</v>
      </c>
      <c r="H51" s="42">
        <v>2</v>
      </c>
      <c r="I51" s="42">
        <v>525</v>
      </c>
      <c r="J51" s="42">
        <v>29</v>
      </c>
      <c r="K51" s="42">
        <v>3282.37</v>
      </c>
      <c r="L51" s="41">
        <v>163</v>
      </c>
      <c r="M51" s="43">
        <v>276877.74</v>
      </c>
    </row>
    <row r="52" spans="1:13">
      <c r="A52" s="201">
        <v>41710</v>
      </c>
      <c r="B52" s="41">
        <v>30</v>
      </c>
      <c r="C52" s="42">
        <v>8551.4540000000015</v>
      </c>
      <c r="D52" s="42">
        <v>20</v>
      </c>
      <c r="E52" s="42">
        <v>5633.54</v>
      </c>
      <c r="F52" s="42">
        <v>157</v>
      </c>
      <c r="G52" s="42">
        <v>361399.59989999991</v>
      </c>
      <c r="H52" s="42">
        <v>3</v>
      </c>
      <c r="I52" s="42">
        <v>175</v>
      </c>
      <c r="J52" s="42">
        <v>53</v>
      </c>
      <c r="K52" s="42">
        <v>4127.88</v>
      </c>
      <c r="L52" s="41">
        <v>263</v>
      </c>
      <c r="M52" s="43">
        <v>379887.46389999997</v>
      </c>
    </row>
    <row r="53" spans="1:13">
      <c r="A53" s="201">
        <v>41730</v>
      </c>
      <c r="B53" s="41">
        <v>11</v>
      </c>
      <c r="C53" s="42">
        <v>3030.57</v>
      </c>
      <c r="D53" s="42">
        <v>9</v>
      </c>
      <c r="E53" s="42">
        <v>4499.1499999999996</v>
      </c>
      <c r="F53" s="42">
        <v>98</v>
      </c>
      <c r="G53" s="42">
        <v>171269.13</v>
      </c>
      <c r="H53" s="42">
        <v>6</v>
      </c>
      <c r="I53" s="42">
        <v>1791.67</v>
      </c>
      <c r="J53" s="42">
        <v>35</v>
      </c>
      <c r="K53" s="42">
        <v>5598.51</v>
      </c>
      <c r="L53" s="41">
        <v>159</v>
      </c>
      <c r="M53" s="43">
        <v>186189.8</v>
      </c>
    </row>
    <row r="54" spans="1:13">
      <c r="A54" s="201">
        <v>41760</v>
      </c>
      <c r="B54" s="41">
        <v>13</v>
      </c>
      <c r="C54" s="42">
        <v>2565.79</v>
      </c>
      <c r="D54" s="42">
        <v>6</v>
      </c>
      <c r="E54" s="42">
        <v>1315.06</v>
      </c>
      <c r="F54" s="42">
        <v>91</v>
      </c>
      <c r="G54" s="42">
        <v>576346.49729999993</v>
      </c>
      <c r="H54" s="42">
        <v>2</v>
      </c>
      <c r="I54" s="42">
        <v>950</v>
      </c>
      <c r="J54" s="42">
        <v>29</v>
      </c>
      <c r="K54" s="42">
        <v>3076.53</v>
      </c>
      <c r="L54" s="41">
        <v>140</v>
      </c>
      <c r="M54" s="43">
        <v>584155.87729999993</v>
      </c>
    </row>
    <row r="55" spans="1:13">
      <c r="A55" s="201">
        <v>41791</v>
      </c>
      <c r="B55" s="41">
        <v>63</v>
      </c>
      <c r="C55" s="42">
        <v>24489.180000000004</v>
      </c>
      <c r="D55" s="42">
        <v>5</v>
      </c>
      <c r="E55" s="42">
        <v>10064.83</v>
      </c>
      <c r="F55" s="42">
        <v>211</v>
      </c>
      <c r="G55" s="42">
        <v>283754.45999999996</v>
      </c>
      <c r="H55" s="42">
        <v>18</v>
      </c>
      <c r="I55" s="42">
        <v>15199.939999999999</v>
      </c>
      <c r="J55" s="42">
        <v>44</v>
      </c>
      <c r="K55" s="42">
        <v>754.65000000000009</v>
      </c>
      <c r="L55" s="41">
        <v>340</v>
      </c>
      <c r="M55" s="43">
        <v>334165.06</v>
      </c>
    </row>
    <row r="56" spans="1:13">
      <c r="A56" s="201">
        <v>41821</v>
      </c>
      <c r="B56" s="41">
        <v>69</v>
      </c>
      <c r="C56" s="42">
        <v>28102.16</v>
      </c>
      <c r="D56" s="42">
        <v>42</v>
      </c>
      <c r="E56" s="42">
        <v>4234.9799999999996</v>
      </c>
      <c r="F56" s="42">
        <v>259</v>
      </c>
      <c r="G56" s="42">
        <v>427323.91069999995</v>
      </c>
      <c r="H56" s="42">
        <v>5</v>
      </c>
      <c r="I56" s="42">
        <v>17681.43</v>
      </c>
      <c r="J56" s="42">
        <v>66</v>
      </c>
      <c r="K56" s="42">
        <v>15877.899999999998</v>
      </c>
      <c r="L56" s="41">
        <v>441</v>
      </c>
      <c r="M56" s="43">
        <v>493219.67339999997</v>
      </c>
    </row>
    <row r="57" spans="1:13">
      <c r="A57" s="201">
        <v>41852</v>
      </c>
      <c r="B57" s="41">
        <v>69</v>
      </c>
      <c r="C57" s="42">
        <v>61079.3</v>
      </c>
      <c r="D57" s="42">
        <v>11</v>
      </c>
      <c r="E57" s="42">
        <v>1350.65</v>
      </c>
      <c r="F57" s="42">
        <v>129</v>
      </c>
      <c r="G57" s="42">
        <v>523672.81000000006</v>
      </c>
      <c r="H57" s="42">
        <v>6</v>
      </c>
      <c r="I57" s="42">
        <v>2488.5</v>
      </c>
      <c r="J57" s="42">
        <v>48</v>
      </c>
      <c r="K57" s="42">
        <v>4295.5267999999996</v>
      </c>
      <c r="L57" s="41">
        <v>263</v>
      </c>
      <c r="M57" s="43">
        <v>592886.7868</v>
      </c>
    </row>
    <row r="58" spans="1:13">
      <c r="A58" s="201">
        <v>41883</v>
      </c>
      <c r="B58" s="41">
        <v>89</v>
      </c>
      <c r="C58" s="42">
        <v>19294.550000000003</v>
      </c>
      <c r="D58" s="42">
        <v>42</v>
      </c>
      <c r="E58" s="42">
        <v>22893.89</v>
      </c>
      <c r="F58" s="42">
        <v>451</v>
      </c>
      <c r="G58" s="42">
        <v>1151409.3299999998</v>
      </c>
      <c r="H58" s="42">
        <v>1</v>
      </c>
      <c r="I58" s="42">
        <v>1280</v>
      </c>
      <c r="J58" s="42">
        <v>42</v>
      </c>
      <c r="K58" s="42">
        <v>2379.02</v>
      </c>
      <c r="L58" s="41">
        <v>625</v>
      </c>
      <c r="M58" s="43">
        <v>1197256.74</v>
      </c>
    </row>
    <row r="59" spans="1:13">
      <c r="A59" s="201">
        <v>41913</v>
      </c>
      <c r="B59" s="41">
        <v>17</v>
      </c>
      <c r="C59" s="42">
        <v>5734.1299999999992</v>
      </c>
      <c r="D59" s="42">
        <v>4</v>
      </c>
      <c r="E59" s="42">
        <v>1020</v>
      </c>
      <c r="F59" s="42">
        <v>129</v>
      </c>
      <c r="G59" s="42">
        <v>405405.6</v>
      </c>
      <c r="H59" s="42">
        <v>4</v>
      </c>
      <c r="I59" s="42">
        <v>13080</v>
      </c>
      <c r="J59" s="42">
        <v>23</v>
      </c>
      <c r="K59" s="42">
        <v>2966.02</v>
      </c>
      <c r="L59" s="41">
        <v>177</v>
      </c>
      <c r="M59" s="43">
        <v>428205.35</v>
      </c>
    </row>
    <row r="60" spans="1:13">
      <c r="A60" s="201">
        <v>41944</v>
      </c>
      <c r="B60" s="41">
        <v>19</v>
      </c>
      <c r="C60" s="42">
        <v>4850.57</v>
      </c>
      <c r="D60" s="42">
        <v>15</v>
      </c>
      <c r="E60" s="42">
        <v>10214.450000000001</v>
      </c>
      <c r="F60" s="42">
        <v>118</v>
      </c>
      <c r="G60" s="42">
        <v>705331.29</v>
      </c>
      <c r="H60" s="42">
        <v>1</v>
      </c>
      <c r="I60" s="42">
        <v>2000</v>
      </c>
      <c r="J60" s="42">
        <v>31</v>
      </c>
      <c r="K60" s="42">
        <v>3641.4199999999996</v>
      </c>
      <c r="L60" s="41">
        <v>184</v>
      </c>
      <c r="M60" s="43">
        <v>726037.73</v>
      </c>
    </row>
    <row r="61" spans="1:13">
      <c r="A61" s="201">
        <v>41974</v>
      </c>
      <c r="B61" s="41">
        <v>33</v>
      </c>
      <c r="C61" s="42">
        <v>18908.47</v>
      </c>
      <c r="D61" s="42">
        <v>35</v>
      </c>
      <c r="E61" s="42">
        <v>22257.68</v>
      </c>
      <c r="F61" s="42">
        <v>196</v>
      </c>
      <c r="G61" s="42">
        <v>292352.50399999996</v>
      </c>
      <c r="H61" s="42">
        <v>4</v>
      </c>
      <c r="I61" s="42">
        <v>3212</v>
      </c>
      <c r="J61" s="42">
        <v>41</v>
      </c>
      <c r="K61" s="42">
        <v>12820.24</v>
      </c>
      <c r="L61" s="41">
        <v>309</v>
      </c>
      <c r="M61" s="43">
        <v>349550.89399999997</v>
      </c>
    </row>
    <row r="62" spans="1:13">
      <c r="A62" s="201">
        <v>42005</v>
      </c>
      <c r="B62" s="41">
        <v>29</v>
      </c>
      <c r="C62" s="42">
        <v>3197.98</v>
      </c>
      <c r="D62" s="42">
        <v>20</v>
      </c>
      <c r="E62" s="42">
        <v>9289.5600000000013</v>
      </c>
      <c r="F62" s="42">
        <v>63</v>
      </c>
      <c r="G62" s="42">
        <v>238132.72</v>
      </c>
      <c r="H62" s="42">
        <v>0</v>
      </c>
      <c r="I62" s="42">
        <v>0</v>
      </c>
      <c r="J62" s="42">
        <v>27</v>
      </c>
      <c r="K62" s="42">
        <v>3089.5</v>
      </c>
      <c r="L62" s="41">
        <v>139</v>
      </c>
      <c r="M62" s="43">
        <v>253709.76</v>
      </c>
    </row>
    <row r="63" spans="1:13">
      <c r="A63" s="201">
        <v>42036</v>
      </c>
      <c r="B63" s="41">
        <v>28</v>
      </c>
      <c r="C63" s="42">
        <v>7292.9400000000005</v>
      </c>
      <c r="D63" s="42">
        <v>6</v>
      </c>
      <c r="E63" s="42">
        <v>1272.4000000000001</v>
      </c>
      <c r="F63" s="42">
        <v>80</v>
      </c>
      <c r="G63" s="42">
        <v>708680.98730000004</v>
      </c>
      <c r="H63" s="42">
        <v>1</v>
      </c>
      <c r="I63" s="42">
        <v>500</v>
      </c>
      <c r="J63" s="42">
        <v>32</v>
      </c>
      <c r="K63" s="42">
        <v>6948.64</v>
      </c>
      <c r="L63" s="41">
        <v>147</v>
      </c>
      <c r="M63" s="43">
        <v>724694.96730000002</v>
      </c>
    </row>
    <row r="64" spans="1:13">
      <c r="A64" s="201">
        <v>42064</v>
      </c>
      <c r="B64" s="41">
        <v>24</v>
      </c>
      <c r="C64" s="42">
        <v>8897.11</v>
      </c>
      <c r="D64" s="42">
        <v>11</v>
      </c>
      <c r="E64" s="42">
        <v>14790</v>
      </c>
      <c r="F64" s="42">
        <v>105</v>
      </c>
      <c r="G64" s="42">
        <v>463459.98</v>
      </c>
      <c r="H64" s="42">
        <v>2</v>
      </c>
      <c r="I64" s="42">
        <v>2559.8599999999997</v>
      </c>
      <c r="J64" s="42">
        <v>33</v>
      </c>
      <c r="K64" s="42">
        <v>4395.24</v>
      </c>
      <c r="L64" s="41">
        <v>175</v>
      </c>
      <c r="M64" s="43">
        <v>494102.18999999994</v>
      </c>
    </row>
    <row r="65" spans="1:13">
      <c r="A65" s="201">
        <v>42108</v>
      </c>
      <c r="B65" s="41">
        <v>4</v>
      </c>
      <c r="C65" s="42">
        <v>985.37</v>
      </c>
      <c r="D65" s="42">
        <v>6</v>
      </c>
      <c r="E65" s="42">
        <v>3955</v>
      </c>
      <c r="F65" s="42">
        <v>65</v>
      </c>
      <c r="G65" s="42">
        <v>670670.6</v>
      </c>
      <c r="H65" s="42">
        <v>0</v>
      </c>
      <c r="I65" s="42">
        <v>0</v>
      </c>
      <c r="J65" s="42">
        <v>17</v>
      </c>
      <c r="K65" s="42">
        <v>6059.46</v>
      </c>
      <c r="L65" s="41">
        <v>92</v>
      </c>
      <c r="M65" s="43">
        <v>681670.42999999993</v>
      </c>
    </row>
    <row r="66" spans="1:13">
      <c r="A66" s="201">
        <v>42138</v>
      </c>
      <c r="B66" s="41">
        <v>77</v>
      </c>
      <c r="C66" s="42">
        <v>13668.44</v>
      </c>
      <c r="D66" s="42">
        <v>39</v>
      </c>
      <c r="E66" s="42">
        <v>3172.5</v>
      </c>
      <c r="F66" s="42">
        <v>41</v>
      </c>
      <c r="G66" s="42">
        <v>614414.37280000001</v>
      </c>
      <c r="H66" s="42">
        <v>11</v>
      </c>
      <c r="I66" s="42">
        <v>6739.5</v>
      </c>
      <c r="J66" s="42">
        <v>24</v>
      </c>
      <c r="K66" s="42">
        <v>4092.11</v>
      </c>
      <c r="L66" s="41">
        <v>192</v>
      </c>
      <c r="M66" s="43">
        <v>642086.92279999994</v>
      </c>
    </row>
    <row r="67" spans="1:13">
      <c r="A67" s="201">
        <v>42169</v>
      </c>
      <c r="B67" s="41">
        <v>12</v>
      </c>
      <c r="C67" s="42">
        <v>24723.809999999998</v>
      </c>
      <c r="D67" s="42">
        <v>15</v>
      </c>
      <c r="E67" s="42">
        <v>8790.33</v>
      </c>
      <c r="F67" s="42">
        <v>265</v>
      </c>
      <c r="G67" s="42">
        <v>800730.1</v>
      </c>
      <c r="H67" s="42">
        <v>2</v>
      </c>
      <c r="I67" s="42">
        <v>1580</v>
      </c>
      <c r="J67" s="42">
        <v>41</v>
      </c>
      <c r="K67" s="42">
        <v>8982.9500000000007</v>
      </c>
      <c r="L67" s="41">
        <v>335</v>
      </c>
      <c r="M67" s="43">
        <v>844807.19</v>
      </c>
    </row>
    <row r="68" spans="1:13">
      <c r="A68" s="201">
        <v>42199</v>
      </c>
      <c r="B68" s="41">
        <v>38</v>
      </c>
      <c r="C68" s="42">
        <v>31187.14</v>
      </c>
      <c r="D68" s="42">
        <v>23</v>
      </c>
      <c r="E68" s="42">
        <v>17042.330000000002</v>
      </c>
      <c r="F68" s="42">
        <v>113</v>
      </c>
      <c r="G68" s="42">
        <v>492890.79999999993</v>
      </c>
      <c r="H68" s="42">
        <v>2</v>
      </c>
      <c r="I68" s="42">
        <v>1300</v>
      </c>
      <c r="J68" s="42">
        <v>47</v>
      </c>
      <c r="K68" s="42">
        <v>12328.63</v>
      </c>
      <c r="L68" s="41">
        <v>223</v>
      </c>
      <c r="M68" s="43">
        <v>554749.33000000007</v>
      </c>
    </row>
    <row r="69" spans="1:13">
      <c r="A69" s="201">
        <v>42230</v>
      </c>
      <c r="B69" s="41">
        <v>48</v>
      </c>
      <c r="C69" s="42">
        <v>12999.289999999995</v>
      </c>
      <c r="D69" s="42">
        <v>9</v>
      </c>
      <c r="E69" s="42">
        <v>4996.8</v>
      </c>
      <c r="F69" s="42">
        <v>195</v>
      </c>
      <c r="G69" s="42">
        <v>325508.58259999997</v>
      </c>
      <c r="H69" s="42">
        <v>1</v>
      </c>
      <c r="I69" s="42">
        <v>500</v>
      </c>
      <c r="J69" s="42">
        <v>39</v>
      </c>
      <c r="K69" s="42">
        <v>4003.99</v>
      </c>
      <c r="L69" s="41">
        <v>292</v>
      </c>
      <c r="M69" s="43">
        <v>348008.66259999998</v>
      </c>
    </row>
    <row r="70" spans="1:13">
      <c r="A70" s="201">
        <v>42261</v>
      </c>
      <c r="B70" s="41">
        <v>42</v>
      </c>
      <c r="C70" s="42">
        <v>5928.69</v>
      </c>
      <c r="D70" s="42">
        <v>83</v>
      </c>
      <c r="E70" s="42">
        <v>39867.81</v>
      </c>
      <c r="F70" s="42">
        <v>568</v>
      </c>
      <c r="G70" s="42">
        <v>1341820.6500000001</v>
      </c>
      <c r="H70" s="42">
        <v>3</v>
      </c>
      <c r="I70" s="42">
        <v>1400</v>
      </c>
      <c r="J70" s="42">
        <v>56</v>
      </c>
      <c r="K70" s="42">
        <v>8216.19</v>
      </c>
      <c r="L70" s="41">
        <v>752</v>
      </c>
      <c r="M70" s="43">
        <v>1397233.34</v>
      </c>
    </row>
    <row r="71" spans="1:13">
      <c r="A71" s="201">
        <v>42291</v>
      </c>
      <c r="B71" s="41">
        <v>46</v>
      </c>
      <c r="C71" s="42">
        <v>2119.0099999999998</v>
      </c>
      <c r="D71" s="42">
        <v>11</v>
      </c>
      <c r="E71" s="42">
        <v>15086.75</v>
      </c>
      <c r="F71" s="42">
        <v>81</v>
      </c>
      <c r="G71" s="42">
        <v>257821.28000000003</v>
      </c>
      <c r="H71" s="42">
        <v>1</v>
      </c>
      <c r="I71" s="42">
        <v>10</v>
      </c>
      <c r="J71" s="42">
        <v>69</v>
      </c>
      <c r="K71" s="42">
        <v>48184.46</v>
      </c>
      <c r="L71" s="41">
        <v>208</v>
      </c>
      <c r="M71" s="43">
        <v>323221.5</v>
      </c>
    </row>
    <row r="72" spans="1:13">
      <c r="A72" s="201">
        <v>42322</v>
      </c>
      <c r="B72" s="41">
        <v>5</v>
      </c>
      <c r="C72" s="42">
        <v>1914.21</v>
      </c>
      <c r="D72" s="42">
        <v>16</v>
      </c>
      <c r="E72" s="42">
        <v>20129.02</v>
      </c>
      <c r="F72" s="42">
        <v>81</v>
      </c>
      <c r="G72" s="42">
        <v>257982.7426</v>
      </c>
      <c r="H72" s="42">
        <v>1</v>
      </c>
      <c r="I72" s="42">
        <v>1280</v>
      </c>
      <c r="J72" s="42">
        <v>13</v>
      </c>
      <c r="K72" s="42">
        <v>1356.62</v>
      </c>
      <c r="L72" s="41">
        <v>116</v>
      </c>
      <c r="M72" s="43">
        <v>282662.59259999997</v>
      </c>
    </row>
    <row r="73" spans="1:13">
      <c r="A73" s="201">
        <v>42352</v>
      </c>
      <c r="B73" s="41">
        <v>30</v>
      </c>
      <c r="C73" s="42">
        <v>658.43000000000006</v>
      </c>
      <c r="D73" s="42">
        <v>17</v>
      </c>
      <c r="E73" s="42">
        <v>4029.55</v>
      </c>
      <c r="F73" s="42">
        <v>103</v>
      </c>
      <c r="G73" s="42">
        <v>114476.00999999997</v>
      </c>
      <c r="H73" s="42">
        <v>14</v>
      </c>
      <c r="I73" s="42">
        <v>14</v>
      </c>
      <c r="J73" s="42">
        <v>30</v>
      </c>
      <c r="K73" s="42">
        <v>1757</v>
      </c>
      <c r="L73" s="41">
        <v>139</v>
      </c>
      <c r="M73" s="43">
        <v>121113.98999999996</v>
      </c>
    </row>
    <row r="74" spans="1:13">
      <c r="A74" s="13" t="s">
        <v>609</v>
      </c>
    </row>
    <row r="76" spans="1:13" ht="15" customHeight="1"/>
  </sheetData>
  <mergeCells count="8">
    <mergeCell ref="A1:M1"/>
    <mergeCell ref="A2:A3"/>
    <mergeCell ref="B2:C2"/>
    <mergeCell ref="D2:E2"/>
    <mergeCell ref="F2:G2"/>
    <mergeCell ref="H2:I2"/>
    <mergeCell ref="J2:K2"/>
    <mergeCell ref="L2:M2"/>
  </mergeCells>
  <pageMargins left="0.7" right="0.7" top="0.5" bottom="0.5" header="0.05" footer="0.3"/>
  <pageSetup orientation="landscape" r:id="rId1"/>
</worksheet>
</file>

<file path=xl/worksheets/sheet52.xml><?xml version="1.0" encoding="utf-8"?>
<worksheet xmlns="http://schemas.openxmlformats.org/spreadsheetml/2006/main" xmlns:r="http://schemas.openxmlformats.org/officeDocument/2006/relationships">
  <sheetPr>
    <tabColor rgb="FF92D050"/>
  </sheetPr>
  <dimension ref="A1:Q76"/>
  <sheetViews>
    <sheetView workbookViewId="0">
      <pane ySplit="5" topLeftCell="A70" activePane="bottomLeft" state="frozen"/>
      <selection activeCell="L58" sqref="L58"/>
      <selection pane="bottomLeft" activeCell="H84" sqref="H84"/>
    </sheetView>
  </sheetViews>
  <sheetFormatPr defaultRowHeight="12.75"/>
  <cols>
    <col min="1" max="1" width="8.1640625" customWidth="1"/>
    <col min="2" max="2" width="9.5" customWidth="1"/>
    <col min="3" max="3" width="8.83203125" customWidth="1"/>
    <col min="4" max="4" width="10.1640625" customWidth="1"/>
    <col min="5" max="5" width="8.5" customWidth="1"/>
    <col min="6" max="6" width="9.83203125" customWidth="1"/>
    <col min="7" max="7" width="9" customWidth="1"/>
    <col min="8" max="8" width="9.33203125" customWidth="1"/>
    <col min="9" max="9" width="8.83203125" customWidth="1"/>
    <col min="10" max="10" width="9.5" customWidth="1"/>
    <col min="11" max="11" width="8.83203125" customWidth="1"/>
    <col min="12" max="12" width="9.33203125" customWidth="1"/>
    <col min="13" max="13" width="8.5" customWidth="1"/>
    <col min="14" max="14" width="10.1640625" customWidth="1"/>
    <col min="15" max="15" width="8.83203125" customWidth="1"/>
    <col min="16" max="16" width="9.5" customWidth="1"/>
    <col min="17" max="17" width="9.33203125" customWidth="1"/>
  </cols>
  <sheetData>
    <row r="1" spans="1:17" s="59" customFormat="1" ht="12">
      <c r="A1" s="476" t="s">
        <v>523</v>
      </c>
    </row>
    <row r="2" spans="1:17" s="59" customFormat="1" ht="12">
      <c r="A2" s="1002" t="s">
        <v>66</v>
      </c>
      <c r="B2" s="1009" t="s">
        <v>67</v>
      </c>
      <c r="C2" s="1009"/>
      <c r="D2" s="1009"/>
      <c r="E2" s="1009"/>
      <c r="F2" s="1009" t="s">
        <v>396</v>
      </c>
      <c r="G2" s="1009"/>
      <c r="H2" s="1009"/>
      <c r="I2" s="1009"/>
      <c r="J2" s="1009" t="s">
        <v>211</v>
      </c>
      <c r="K2" s="1009"/>
      <c r="L2" s="1009"/>
      <c r="M2" s="1009"/>
      <c r="N2" s="1009" t="s">
        <v>68</v>
      </c>
      <c r="O2" s="1009"/>
      <c r="P2" s="1009"/>
      <c r="Q2" s="1009"/>
    </row>
    <row r="3" spans="1:17" s="59" customFormat="1" ht="23.25" customHeight="1">
      <c r="A3" s="1006"/>
      <c r="B3" s="1002" t="s">
        <v>98</v>
      </c>
      <c r="C3" s="1002" t="s">
        <v>366</v>
      </c>
      <c r="D3" s="1004" t="s">
        <v>95</v>
      </c>
      <c r="E3" s="1005"/>
      <c r="F3" s="1006" t="s">
        <v>98</v>
      </c>
      <c r="G3" s="1002" t="s">
        <v>366</v>
      </c>
      <c r="H3" s="1004" t="s">
        <v>95</v>
      </c>
      <c r="I3" s="1005"/>
      <c r="J3" s="1006" t="s">
        <v>98</v>
      </c>
      <c r="K3" s="1002" t="s">
        <v>367</v>
      </c>
      <c r="L3" s="1007" t="s">
        <v>95</v>
      </c>
      <c r="M3" s="1007"/>
      <c r="N3" s="1006" t="s">
        <v>98</v>
      </c>
      <c r="O3" s="1002" t="s">
        <v>367</v>
      </c>
      <c r="P3" s="1007" t="s">
        <v>95</v>
      </c>
      <c r="Q3" s="1007"/>
    </row>
    <row r="4" spans="1:17" s="59" customFormat="1" ht="36.75" customHeight="1">
      <c r="A4" s="1007"/>
      <c r="B4" s="1003"/>
      <c r="C4" s="1003"/>
      <c r="D4" s="470" t="s">
        <v>98</v>
      </c>
      <c r="E4" s="470" t="s">
        <v>368</v>
      </c>
      <c r="F4" s="1007"/>
      <c r="G4" s="1003"/>
      <c r="H4" s="470" t="s">
        <v>98</v>
      </c>
      <c r="I4" s="470" t="s">
        <v>369</v>
      </c>
      <c r="J4" s="1007"/>
      <c r="K4" s="1003"/>
      <c r="L4" s="470" t="s">
        <v>98</v>
      </c>
      <c r="M4" s="470" t="s">
        <v>368</v>
      </c>
      <c r="N4" s="1007"/>
      <c r="O4" s="1003"/>
      <c r="P4" s="470" t="s">
        <v>98</v>
      </c>
      <c r="Q4" s="470" t="s">
        <v>370</v>
      </c>
    </row>
    <row r="5" spans="1:17" s="59" customFormat="1" ht="12">
      <c r="A5" s="478">
        <v>1</v>
      </c>
      <c r="B5" s="478">
        <v>2</v>
      </c>
      <c r="C5" s="478">
        <v>3</v>
      </c>
      <c r="D5" s="478">
        <v>4</v>
      </c>
      <c r="E5" s="478">
        <v>5</v>
      </c>
      <c r="F5" s="478">
        <v>6</v>
      </c>
      <c r="G5" s="478">
        <v>7</v>
      </c>
      <c r="H5" s="478">
        <v>8</v>
      </c>
      <c r="I5" s="478">
        <v>9</v>
      </c>
      <c r="J5" s="478">
        <v>10</v>
      </c>
      <c r="K5" s="478">
        <v>11</v>
      </c>
      <c r="L5" s="478">
        <v>12</v>
      </c>
      <c r="M5" s="478">
        <v>13</v>
      </c>
      <c r="N5" s="478">
        <v>14</v>
      </c>
      <c r="O5" s="478">
        <v>15</v>
      </c>
      <c r="P5" s="478">
        <v>16</v>
      </c>
      <c r="Q5" s="478">
        <v>17</v>
      </c>
    </row>
    <row r="6" spans="1:17" s="507" customFormat="1" ht="12" customHeight="1">
      <c r="A6" s="505">
        <v>40274</v>
      </c>
      <c r="B6" s="506">
        <v>77085167</v>
      </c>
      <c r="C6" s="506">
        <v>345932.17106979998</v>
      </c>
      <c r="D6" s="506">
        <v>591253</v>
      </c>
      <c r="E6" s="506">
        <v>2678.6591120000003</v>
      </c>
      <c r="F6" s="506">
        <v>81607363</v>
      </c>
      <c r="G6" s="506">
        <v>373371.62800000003</v>
      </c>
      <c r="H6" s="506">
        <v>554539</v>
      </c>
      <c r="I6" s="506">
        <v>2522.49169975</v>
      </c>
      <c r="J6" s="506" t="s">
        <v>393</v>
      </c>
      <c r="K6" s="506" t="s">
        <v>393</v>
      </c>
      <c r="L6" s="506" t="s">
        <v>393</v>
      </c>
      <c r="M6" s="506" t="s">
        <v>393</v>
      </c>
      <c r="N6" s="506" t="s">
        <v>393</v>
      </c>
      <c r="O6" s="506" t="s">
        <v>393</v>
      </c>
      <c r="P6" s="506" t="s">
        <v>393</v>
      </c>
      <c r="Q6" s="506" t="s">
        <v>393</v>
      </c>
    </row>
    <row r="7" spans="1:17" s="507" customFormat="1" ht="12" customHeight="1">
      <c r="A7" s="505">
        <v>40304</v>
      </c>
      <c r="B7" s="506">
        <v>77744870</v>
      </c>
      <c r="C7" s="506">
        <v>359679.85318179999</v>
      </c>
      <c r="D7" s="506">
        <v>788154</v>
      </c>
      <c r="E7" s="506">
        <v>3702.42555975</v>
      </c>
      <c r="F7" s="506">
        <v>89751764</v>
      </c>
      <c r="G7" s="506">
        <v>423075.05429999996</v>
      </c>
      <c r="H7" s="506">
        <v>557883</v>
      </c>
      <c r="I7" s="506">
        <v>2644.2290714999999</v>
      </c>
      <c r="J7" s="506" t="s">
        <v>393</v>
      </c>
      <c r="K7" s="506" t="s">
        <v>393</v>
      </c>
      <c r="L7" s="506" t="s">
        <v>393</v>
      </c>
      <c r="M7" s="506" t="s">
        <v>393</v>
      </c>
      <c r="N7" s="506" t="s">
        <v>393</v>
      </c>
      <c r="O7" s="506" t="s">
        <v>393</v>
      </c>
      <c r="P7" s="506" t="s">
        <v>393</v>
      </c>
      <c r="Q7" s="506" t="s">
        <v>393</v>
      </c>
    </row>
    <row r="8" spans="1:17" s="507" customFormat="1" ht="12" customHeight="1">
      <c r="A8" s="505">
        <v>40335</v>
      </c>
      <c r="B8" s="506">
        <v>69837533</v>
      </c>
      <c r="C8" s="506">
        <v>327382.49882779998</v>
      </c>
      <c r="D8" s="506">
        <v>977138</v>
      </c>
      <c r="E8" s="506">
        <v>4600.3420059999999</v>
      </c>
      <c r="F8" s="506">
        <v>88814522</v>
      </c>
      <c r="G8" s="506">
        <v>425087.61579999997</v>
      </c>
      <c r="H8" s="506">
        <v>832531</v>
      </c>
      <c r="I8" s="506">
        <v>3928.5598487500001</v>
      </c>
      <c r="J8" s="506" t="s">
        <v>393</v>
      </c>
      <c r="K8" s="506" t="s">
        <v>393</v>
      </c>
      <c r="L8" s="506" t="s">
        <v>393</v>
      </c>
      <c r="M8" s="506" t="s">
        <v>393</v>
      </c>
      <c r="N8" s="506" t="s">
        <v>393</v>
      </c>
      <c r="O8" s="506" t="s">
        <v>393</v>
      </c>
      <c r="P8" s="506" t="s">
        <v>393</v>
      </c>
      <c r="Q8" s="506" t="s">
        <v>393</v>
      </c>
    </row>
    <row r="9" spans="1:17" s="507" customFormat="1" ht="12" customHeight="1">
      <c r="A9" s="505">
        <v>40365</v>
      </c>
      <c r="B9" s="506">
        <v>44924854</v>
      </c>
      <c r="C9" s="506">
        <v>213353.40646279999</v>
      </c>
      <c r="D9" s="506">
        <v>858180</v>
      </c>
      <c r="E9" s="506">
        <v>4056.84</v>
      </c>
      <c r="F9" s="506">
        <v>66415185</v>
      </c>
      <c r="G9" s="506">
        <v>320015.51</v>
      </c>
      <c r="H9" s="506">
        <v>780189</v>
      </c>
      <c r="I9" s="506">
        <v>3693.45</v>
      </c>
      <c r="J9" s="506" t="s">
        <v>393</v>
      </c>
      <c r="K9" s="506" t="s">
        <v>393</v>
      </c>
      <c r="L9" s="506" t="s">
        <v>393</v>
      </c>
      <c r="M9" s="506" t="s">
        <v>393</v>
      </c>
      <c r="N9" s="506" t="s">
        <v>393</v>
      </c>
      <c r="O9" s="506" t="s">
        <v>393</v>
      </c>
      <c r="P9" s="506" t="s">
        <v>393</v>
      </c>
      <c r="Q9" s="506" t="s">
        <v>393</v>
      </c>
    </row>
    <row r="10" spans="1:17" s="507" customFormat="1" ht="12" customHeight="1">
      <c r="A10" s="505">
        <v>40396</v>
      </c>
      <c r="B10" s="506">
        <v>42639638</v>
      </c>
      <c r="C10" s="506">
        <v>201239.13902649999</v>
      </c>
      <c r="D10" s="506">
        <v>944422</v>
      </c>
      <c r="E10" s="506">
        <v>4514.3467490000003</v>
      </c>
      <c r="F10" s="506">
        <v>60967200</v>
      </c>
      <c r="G10" s="506">
        <v>291018.495</v>
      </c>
      <c r="H10" s="506">
        <v>793594</v>
      </c>
      <c r="I10" s="506">
        <v>3808.0368790000002</v>
      </c>
      <c r="J10" s="506" t="s">
        <v>393</v>
      </c>
      <c r="K10" s="506" t="s">
        <v>393</v>
      </c>
      <c r="L10" s="506" t="s">
        <v>393</v>
      </c>
      <c r="M10" s="506" t="s">
        <v>393</v>
      </c>
      <c r="N10" s="506" t="s">
        <v>393</v>
      </c>
      <c r="O10" s="506" t="s">
        <v>393</v>
      </c>
      <c r="P10" s="506" t="s">
        <v>393</v>
      </c>
      <c r="Q10" s="506" t="s">
        <v>393</v>
      </c>
    </row>
    <row r="11" spans="1:17" s="507" customFormat="1" ht="12" customHeight="1">
      <c r="A11" s="505">
        <v>40427</v>
      </c>
      <c r="B11" s="506">
        <v>61586474</v>
      </c>
      <c r="C11" s="506">
        <v>284704.06335130002</v>
      </c>
      <c r="D11" s="506">
        <v>842910</v>
      </c>
      <c r="E11" s="506">
        <v>3875.6800947500001</v>
      </c>
      <c r="F11" s="506">
        <v>78807686</v>
      </c>
      <c r="G11" s="506">
        <v>366194.75780000002</v>
      </c>
      <c r="H11" s="506">
        <v>900451</v>
      </c>
      <c r="I11" s="506">
        <v>4114.7007992500003</v>
      </c>
      <c r="J11" s="506">
        <v>47280718</v>
      </c>
      <c r="K11" s="506">
        <v>217626.55999999997</v>
      </c>
      <c r="L11" s="506">
        <v>133256</v>
      </c>
      <c r="M11" s="506">
        <v>605.58454600000005</v>
      </c>
      <c r="N11" s="506" t="s">
        <v>393</v>
      </c>
      <c r="O11" s="506" t="s">
        <v>393</v>
      </c>
      <c r="P11" s="506" t="s">
        <v>393</v>
      </c>
      <c r="Q11" s="506" t="s">
        <v>393</v>
      </c>
    </row>
    <row r="12" spans="1:17" s="507" customFormat="1" ht="12" customHeight="1">
      <c r="A12" s="505">
        <v>40457</v>
      </c>
      <c r="B12" s="506">
        <v>68099263</v>
      </c>
      <c r="C12" s="506">
        <v>305596.59924454999</v>
      </c>
      <c r="D12" s="506">
        <v>1018752</v>
      </c>
      <c r="E12" s="506">
        <v>4645.046045</v>
      </c>
      <c r="F12" s="506">
        <v>80026906</v>
      </c>
      <c r="G12" s="506">
        <v>358428.742784</v>
      </c>
      <c r="H12" s="506">
        <v>809412</v>
      </c>
      <c r="I12" s="506">
        <v>3678.8768700000001</v>
      </c>
      <c r="J12" s="506">
        <v>54047100</v>
      </c>
      <c r="K12" s="506">
        <v>241810.14</v>
      </c>
      <c r="L12" s="506">
        <v>53773</v>
      </c>
      <c r="M12" s="506">
        <v>240.31683870000001</v>
      </c>
      <c r="N12" s="506" t="s">
        <v>393</v>
      </c>
      <c r="O12" s="506" t="s">
        <v>393</v>
      </c>
      <c r="P12" s="506" t="s">
        <v>393</v>
      </c>
      <c r="Q12" s="506" t="s">
        <v>393</v>
      </c>
    </row>
    <row r="13" spans="1:17" s="507" customFormat="1" ht="12" customHeight="1">
      <c r="A13" s="505">
        <v>40488</v>
      </c>
      <c r="B13" s="506">
        <v>58303944</v>
      </c>
      <c r="C13" s="506">
        <v>266331.69227380003</v>
      </c>
      <c r="D13" s="506">
        <v>1461861</v>
      </c>
      <c r="E13" s="506">
        <v>6828.1526612500011</v>
      </c>
      <c r="F13" s="506">
        <v>72963218</v>
      </c>
      <c r="G13" s="506">
        <v>332252.81994199997</v>
      </c>
      <c r="H13" s="506">
        <v>908559</v>
      </c>
      <c r="I13" s="506">
        <v>4246.444528</v>
      </c>
      <c r="J13" s="506">
        <v>17416315</v>
      </c>
      <c r="K13" s="506">
        <v>78398.839218499983</v>
      </c>
      <c r="L13" s="506">
        <v>99010</v>
      </c>
      <c r="M13" s="506">
        <v>459.46364</v>
      </c>
      <c r="N13" s="506" t="s">
        <v>393</v>
      </c>
      <c r="O13" s="506" t="s">
        <v>393</v>
      </c>
      <c r="P13" s="506" t="s">
        <v>393</v>
      </c>
      <c r="Q13" s="506" t="s">
        <v>393</v>
      </c>
    </row>
    <row r="14" spans="1:17" s="507" customFormat="1" ht="12" customHeight="1">
      <c r="A14" s="505">
        <v>40518</v>
      </c>
      <c r="B14" s="506">
        <v>51935953</v>
      </c>
      <c r="C14" s="506">
        <v>237564.495</v>
      </c>
      <c r="D14" s="506">
        <v>1436849</v>
      </c>
      <c r="E14" s="506">
        <v>6540.4295462500004</v>
      </c>
      <c r="F14" s="506">
        <v>60388799</v>
      </c>
      <c r="G14" s="506">
        <v>276019.30169999995</v>
      </c>
      <c r="H14" s="506">
        <v>814370</v>
      </c>
      <c r="I14" s="506">
        <v>3735.5993677500001</v>
      </c>
      <c r="J14" s="506">
        <v>6613010</v>
      </c>
      <c r="K14" s="506">
        <v>29960.95</v>
      </c>
      <c r="L14" s="506">
        <v>18077</v>
      </c>
      <c r="M14" s="506">
        <v>309.13037050000003</v>
      </c>
      <c r="N14" s="506" t="s">
        <v>393</v>
      </c>
      <c r="O14" s="506" t="s">
        <v>393</v>
      </c>
      <c r="P14" s="506" t="s">
        <v>393</v>
      </c>
      <c r="Q14" s="506" t="s">
        <v>393</v>
      </c>
    </row>
    <row r="15" spans="1:17" s="507" customFormat="1" ht="12" customHeight="1">
      <c r="A15" s="505">
        <v>40544</v>
      </c>
      <c r="B15" s="506">
        <v>59571331</v>
      </c>
      <c r="C15" s="506">
        <v>274832.79599999997</v>
      </c>
      <c r="D15" s="506">
        <v>1917266</v>
      </c>
      <c r="E15" s="506">
        <v>8999.7412700000004</v>
      </c>
      <c r="F15" s="506">
        <v>74071176</v>
      </c>
      <c r="G15" s="506">
        <v>341912.84490000008</v>
      </c>
      <c r="H15" s="506">
        <v>867501</v>
      </c>
      <c r="I15" s="506">
        <v>4145.89102275</v>
      </c>
      <c r="J15" s="506">
        <v>9495412</v>
      </c>
      <c r="K15" s="506">
        <v>43329.57</v>
      </c>
      <c r="L15" s="506">
        <v>32119</v>
      </c>
      <c r="M15" s="506">
        <v>147.8343485</v>
      </c>
      <c r="N15" s="506" t="s">
        <v>393</v>
      </c>
      <c r="O15" s="506" t="s">
        <v>393</v>
      </c>
      <c r="P15" s="506" t="s">
        <v>393</v>
      </c>
      <c r="Q15" s="506" t="s">
        <v>393</v>
      </c>
    </row>
    <row r="16" spans="1:17" s="507" customFormat="1" ht="12" customHeight="1">
      <c r="A16" s="505">
        <v>40575</v>
      </c>
      <c r="B16" s="506">
        <v>55228606</v>
      </c>
      <c r="C16" s="506">
        <v>254653.62899999999</v>
      </c>
      <c r="D16" s="506">
        <v>2285522</v>
      </c>
      <c r="E16" s="506">
        <v>10540.356942249999</v>
      </c>
      <c r="F16" s="506">
        <v>61249728</v>
      </c>
      <c r="G16" s="506">
        <v>282742.21299999999</v>
      </c>
      <c r="H16" s="506">
        <v>756052</v>
      </c>
      <c r="I16" s="506">
        <v>3567.2501280000001</v>
      </c>
      <c r="J16" s="506">
        <v>13284857</v>
      </c>
      <c r="K16" s="506">
        <v>60569.25</v>
      </c>
      <c r="L16" s="506">
        <v>20345</v>
      </c>
      <c r="M16" s="506">
        <v>91.953639039999999</v>
      </c>
      <c r="N16" s="506" t="s">
        <v>393</v>
      </c>
      <c r="O16" s="506" t="s">
        <v>393</v>
      </c>
      <c r="P16" s="506" t="s">
        <v>393</v>
      </c>
      <c r="Q16" s="506" t="s">
        <v>393</v>
      </c>
    </row>
    <row r="17" spans="1:17" s="507" customFormat="1" ht="12" customHeight="1">
      <c r="A17" s="505">
        <v>40603</v>
      </c>
      <c r="B17" s="506">
        <v>82644442</v>
      </c>
      <c r="C17" s="506">
        <v>378517.38199999998</v>
      </c>
      <c r="D17" s="506">
        <v>3020562</v>
      </c>
      <c r="E17" s="506">
        <v>13689.641020749998</v>
      </c>
      <c r="F17" s="506">
        <v>88122092</v>
      </c>
      <c r="G17" s="506">
        <v>403898.49609999993</v>
      </c>
      <c r="H17" s="506">
        <v>794788</v>
      </c>
      <c r="I17" s="506">
        <v>3706.1993849999999</v>
      </c>
      <c r="J17" s="506">
        <v>19634955</v>
      </c>
      <c r="K17" s="506">
        <v>90805.849999999977</v>
      </c>
      <c r="L17" s="506">
        <v>24066</v>
      </c>
      <c r="M17" s="506">
        <v>108.73362357000001</v>
      </c>
      <c r="N17" s="506" t="s">
        <v>393</v>
      </c>
      <c r="O17" s="506" t="s">
        <v>393</v>
      </c>
      <c r="P17" s="506" t="s">
        <v>393</v>
      </c>
      <c r="Q17" s="506" t="s">
        <v>393</v>
      </c>
    </row>
    <row r="18" spans="1:17" s="507" customFormat="1" ht="12" customHeight="1">
      <c r="A18" s="505">
        <v>40634</v>
      </c>
      <c r="B18" s="506">
        <v>77253546</v>
      </c>
      <c r="C18" s="506">
        <v>348467.15148980002</v>
      </c>
      <c r="D18" s="506">
        <v>3243550</v>
      </c>
      <c r="E18" s="506">
        <v>14673.360607749999</v>
      </c>
      <c r="F18" s="506">
        <v>59620093</v>
      </c>
      <c r="G18" s="506">
        <v>270380.69909999997</v>
      </c>
      <c r="H18" s="506">
        <v>811777</v>
      </c>
      <c r="I18" s="506">
        <v>3843.6611739999998</v>
      </c>
      <c r="J18" s="506">
        <v>22558731</v>
      </c>
      <c r="K18" s="506">
        <v>103426.73736475002</v>
      </c>
      <c r="L18" s="506">
        <v>48172</v>
      </c>
      <c r="M18" s="506">
        <v>219.06732406</v>
      </c>
      <c r="N18" s="506" t="s">
        <v>393</v>
      </c>
      <c r="O18" s="506" t="s">
        <v>393</v>
      </c>
      <c r="P18" s="506" t="s">
        <v>393</v>
      </c>
      <c r="Q18" s="506" t="s">
        <v>393</v>
      </c>
    </row>
    <row r="19" spans="1:17" s="507" customFormat="1" ht="12" customHeight="1">
      <c r="A19" s="505">
        <v>40664</v>
      </c>
      <c r="B19" s="506">
        <v>94542712</v>
      </c>
      <c r="C19" s="506">
        <v>432501.60879580001</v>
      </c>
      <c r="D19" s="506">
        <v>3374676</v>
      </c>
      <c r="E19" s="506">
        <v>15436.748916500001</v>
      </c>
      <c r="F19" s="506">
        <v>77611606</v>
      </c>
      <c r="G19" s="506">
        <v>357484.49680000002</v>
      </c>
      <c r="H19" s="506">
        <v>720828</v>
      </c>
      <c r="I19" s="506">
        <v>3519.2575230000002</v>
      </c>
      <c r="J19" s="506">
        <v>45080625</v>
      </c>
      <c r="K19" s="506">
        <v>210512.21783150002</v>
      </c>
      <c r="L19" s="506">
        <v>54896</v>
      </c>
      <c r="M19" s="506">
        <v>250.56303826999999</v>
      </c>
      <c r="N19" s="506" t="s">
        <v>393</v>
      </c>
      <c r="O19" s="506" t="s">
        <v>393</v>
      </c>
      <c r="P19" s="506" t="s">
        <v>393</v>
      </c>
      <c r="Q19" s="506" t="s">
        <v>393</v>
      </c>
    </row>
    <row r="20" spans="1:17" s="507" customFormat="1" ht="12" customHeight="1">
      <c r="A20" s="505">
        <v>40695</v>
      </c>
      <c r="B20" s="506">
        <v>96622415</v>
      </c>
      <c r="C20" s="506">
        <v>442877.48701310001</v>
      </c>
      <c r="D20" s="506">
        <v>4298647</v>
      </c>
      <c r="E20" s="506">
        <v>19504.505343999997</v>
      </c>
      <c r="F20" s="506">
        <v>79193828</v>
      </c>
      <c r="G20" s="506">
        <v>367456.2181</v>
      </c>
      <c r="H20" s="506">
        <v>1061923</v>
      </c>
      <c r="I20" s="506">
        <v>5074.7560530000001</v>
      </c>
      <c r="J20" s="506">
        <v>49775972</v>
      </c>
      <c r="K20" s="506">
        <v>228677.11097774998</v>
      </c>
      <c r="L20" s="506">
        <v>196865</v>
      </c>
      <c r="M20" s="506">
        <v>885.50614847999998</v>
      </c>
      <c r="N20" s="506" t="s">
        <v>393</v>
      </c>
      <c r="O20" s="506" t="s">
        <v>393</v>
      </c>
      <c r="P20" s="506" t="s">
        <v>393</v>
      </c>
      <c r="Q20" s="506" t="s">
        <v>393</v>
      </c>
    </row>
    <row r="21" spans="1:17" s="507" customFormat="1" ht="12" customHeight="1">
      <c r="A21" s="505">
        <v>40725</v>
      </c>
      <c r="B21" s="506">
        <v>122272205</v>
      </c>
      <c r="C21" s="506">
        <v>555281.57378079998</v>
      </c>
      <c r="D21" s="506">
        <v>6055316</v>
      </c>
      <c r="E21" s="506">
        <v>27080.509995079999</v>
      </c>
      <c r="F21" s="506">
        <v>88388424</v>
      </c>
      <c r="G21" s="506">
        <v>408313.98370799999</v>
      </c>
      <c r="H21" s="506">
        <v>1571147</v>
      </c>
      <c r="I21" s="506">
        <v>7218.2520809999996</v>
      </c>
      <c r="J21" s="506">
        <v>61937550</v>
      </c>
      <c r="K21" s="506">
        <v>282513.84949575004</v>
      </c>
      <c r="L21" s="506">
        <v>327770</v>
      </c>
      <c r="M21" s="506">
        <v>1504.2261146899998</v>
      </c>
      <c r="N21" s="506" t="s">
        <v>393</v>
      </c>
      <c r="O21" s="506" t="s">
        <v>393</v>
      </c>
      <c r="P21" s="506" t="s">
        <v>393</v>
      </c>
      <c r="Q21" s="506" t="s">
        <v>393</v>
      </c>
    </row>
    <row r="22" spans="1:17" s="507" customFormat="1" ht="12" customHeight="1">
      <c r="A22" s="508">
        <v>40756</v>
      </c>
      <c r="B22" s="506">
        <v>127239855</v>
      </c>
      <c r="C22" s="506">
        <v>585122.59503510001</v>
      </c>
      <c r="D22" s="506">
        <v>4368210</v>
      </c>
      <c r="E22" s="506">
        <v>20465.257717450004</v>
      </c>
      <c r="F22" s="506">
        <v>96704293</v>
      </c>
      <c r="G22" s="506">
        <v>450762.26</v>
      </c>
      <c r="H22" s="506">
        <v>1219239</v>
      </c>
      <c r="I22" s="506">
        <v>5943.4214144999996</v>
      </c>
      <c r="J22" s="506">
        <v>70621231</v>
      </c>
      <c r="K22" s="506">
        <v>329582.07794749999</v>
      </c>
      <c r="L22" s="506">
        <v>221278</v>
      </c>
      <c r="M22" s="506">
        <v>1082.8334500400001</v>
      </c>
      <c r="N22" s="506" t="s">
        <v>393</v>
      </c>
      <c r="O22" s="506" t="s">
        <v>393</v>
      </c>
      <c r="P22" s="506" t="s">
        <v>393</v>
      </c>
      <c r="Q22" s="506" t="s">
        <v>393</v>
      </c>
    </row>
    <row r="23" spans="1:17" s="507" customFormat="1" ht="12" customHeight="1">
      <c r="A23" s="508">
        <v>40787</v>
      </c>
      <c r="B23" s="506">
        <v>85142803</v>
      </c>
      <c r="C23" s="506">
        <v>411552.87247230002</v>
      </c>
      <c r="D23" s="506">
        <v>3681049</v>
      </c>
      <c r="E23" s="506">
        <v>18213.051960930003</v>
      </c>
      <c r="F23" s="506">
        <v>76098239</v>
      </c>
      <c r="G23" s="506">
        <v>371557.88555200002</v>
      </c>
      <c r="H23" s="506">
        <v>958613</v>
      </c>
      <c r="I23" s="506">
        <v>4836.4089260000001</v>
      </c>
      <c r="J23" s="506">
        <v>37034758</v>
      </c>
      <c r="K23" s="506">
        <v>194819.68270619996</v>
      </c>
      <c r="L23" s="506">
        <v>135806</v>
      </c>
      <c r="M23" s="506">
        <v>665.78174409000007</v>
      </c>
      <c r="N23" s="506" t="s">
        <v>393</v>
      </c>
      <c r="O23" s="506" t="s">
        <v>393</v>
      </c>
      <c r="P23" s="506" t="s">
        <v>393</v>
      </c>
      <c r="Q23" s="506" t="s">
        <v>393</v>
      </c>
    </row>
    <row r="24" spans="1:17" s="507" customFormat="1" ht="12" customHeight="1">
      <c r="A24" s="508">
        <v>40817</v>
      </c>
      <c r="B24" s="506">
        <v>54705444</v>
      </c>
      <c r="C24" s="506">
        <v>273114.36219979997</v>
      </c>
      <c r="D24" s="506">
        <v>3695468</v>
      </c>
      <c r="E24" s="506">
        <v>18246.609229049995</v>
      </c>
      <c r="F24" s="506">
        <v>46531165</v>
      </c>
      <c r="G24" s="506">
        <v>233541.166233</v>
      </c>
      <c r="H24" s="506">
        <v>1086575</v>
      </c>
      <c r="I24" s="506">
        <v>5483.7934489999998</v>
      </c>
      <c r="J24" s="506">
        <v>13736318</v>
      </c>
      <c r="K24" s="506">
        <v>71145.130746299998</v>
      </c>
      <c r="L24" s="506">
        <v>107504</v>
      </c>
      <c r="M24" s="506">
        <v>528.85666834999995</v>
      </c>
      <c r="N24" s="506" t="s">
        <v>393</v>
      </c>
      <c r="O24" s="506" t="s">
        <v>393</v>
      </c>
      <c r="P24" s="506" t="s">
        <v>393</v>
      </c>
      <c r="Q24" s="506" t="s">
        <v>393</v>
      </c>
    </row>
    <row r="25" spans="1:17" s="507" customFormat="1" ht="12" customHeight="1">
      <c r="A25" s="508">
        <v>40848</v>
      </c>
      <c r="B25" s="506">
        <v>62296040</v>
      </c>
      <c r="C25" s="506">
        <v>321666.28668209998</v>
      </c>
      <c r="D25" s="506">
        <v>3663965</v>
      </c>
      <c r="E25" s="506">
        <v>19339.284811499998</v>
      </c>
      <c r="F25" s="506">
        <v>53201472</v>
      </c>
      <c r="G25" s="506">
        <v>275674.11645999999</v>
      </c>
      <c r="H25" s="506">
        <v>1178910</v>
      </c>
      <c r="I25" s="506">
        <v>6326.0532439999997</v>
      </c>
      <c r="J25" s="506">
        <v>7529516</v>
      </c>
      <c r="K25" s="506">
        <v>38840.06</v>
      </c>
      <c r="L25" s="506">
        <v>59833</v>
      </c>
      <c r="M25" s="506">
        <v>313.01023286999998</v>
      </c>
      <c r="N25" s="506" t="s">
        <v>393</v>
      </c>
      <c r="O25" s="506" t="s">
        <v>393</v>
      </c>
      <c r="P25" s="506" t="s">
        <v>393</v>
      </c>
      <c r="Q25" s="506" t="s">
        <v>393</v>
      </c>
    </row>
    <row r="26" spans="1:17" s="507" customFormat="1" ht="12" customHeight="1">
      <c r="A26" s="508">
        <v>40878</v>
      </c>
      <c r="B26" s="506">
        <v>62158879</v>
      </c>
      <c r="C26" s="506">
        <v>331804.6439428</v>
      </c>
      <c r="D26" s="506">
        <v>2387654</v>
      </c>
      <c r="E26" s="506">
        <v>12885.656689450003</v>
      </c>
      <c r="F26" s="506">
        <v>49336944</v>
      </c>
      <c r="G26" s="506">
        <v>264005.20386200002</v>
      </c>
      <c r="H26" s="506">
        <v>961299</v>
      </c>
      <c r="I26" s="506">
        <v>5269.1893899999995</v>
      </c>
      <c r="J26" s="506">
        <v>2254601</v>
      </c>
      <c r="K26" s="506">
        <v>12579.630000000001</v>
      </c>
      <c r="L26" s="506">
        <v>31370</v>
      </c>
      <c r="M26" s="506">
        <v>167.86284035</v>
      </c>
      <c r="N26" s="506" t="s">
        <v>393</v>
      </c>
      <c r="O26" s="506" t="s">
        <v>393</v>
      </c>
      <c r="P26" s="506" t="s">
        <v>393</v>
      </c>
      <c r="Q26" s="506" t="s">
        <v>393</v>
      </c>
    </row>
    <row r="27" spans="1:17" s="507" customFormat="1" ht="12" customHeight="1">
      <c r="A27" s="508">
        <v>40919</v>
      </c>
      <c r="B27" s="506">
        <v>69456293</v>
      </c>
      <c r="C27" s="506">
        <v>359480.70168350002</v>
      </c>
      <c r="D27" s="506">
        <v>3093921</v>
      </c>
      <c r="E27" s="506">
        <v>15513.473916250001</v>
      </c>
      <c r="F27" s="506">
        <v>47268155</v>
      </c>
      <c r="G27" s="506">
        <v>245250.28972900001</v>
      </c>
      <c r="H27" s="506">
        <v>1010958</v>
      </c>
      <c r="I27" s="506">
        <v>5132.1561490000004</v>
      </c>
      <c r="J27" s="506">
        <v>1131958</v>
      </c>
      <c r="K27" s="506">
        <v>6609.0599999999986</v>
      </c>
      <c r="L27" s="506">
        <v>20644</v>
      </c>
      <c r="M27" s="506">
        <v>103.87755035999999</v>
      </c>
      <c r="N27" s="506" t="s">
        <v>393</v>
      </c>
      <c r="O27" s="506" t="s">
        <v>393</v>
      </c>
      <c r="P27" s="506" t="s">
        <v>393</v>
      </c>
      <c r="Q27" s="506" t="s">
        <v>393</v>
      </c>
    </row>
    <row r="28" spans="1:17" s="507" customFormat="1" ht="12" customHeight="1">
      <c r="A28" s="508">
        <v>40951</v>
      </c>
      <c r="B28" s="506">
        <v>59669874</v>
      </c>
      <c r="C28" s="506">
        <v>296896.13548599998</v>
      </c>
      <c r="D28" s="506">
        <v>3041082</v>
      </c>
      <c r="E28" s="506">
        <v>15149.323704530001</v>
      </c>
      <c r="F28" s="506">
        <v>43130073</v>
      </c>
      <c r="G28" s="506">
        <v>215373.97448199999</v>
      </c>
      <c r="H28" s="506">
        <v>1038043</v>
      </c>
      <c r="I28" s="506">
        <v>5268.8169189999999</v>
      </c>
      <c r="J28" s="506">
        <v>945473</v>
      </c>
      <c r="K28" s="506">
        <v>5652.48</v>
      </c>
      <c r="L28" s="506">
        <v>22560</v>
      </c>
      <c r="M28" s="506">
        <v>114.22021408000002</v>
      </c>
      <c r="N28" s="506" t="s">
        <v>393</v>
      </c>
      <c r="O28" s="506" t="s">
        <v>393</v>
      </c>
      <c r="P28" s="506" t="s">
        <v>393</v>
      </c>
      <c r="Q28" s="506" t="s">
        <v>393</v>
      </c>
    </row>
    <row r="29" spans="1:17" s="507" customFormat="1" ht="12" customHeight="1">
      <c r="A29" s="508">
        <v>40979</v>
      </c>
      <c r="B29" s="506">
        <v>61984066</v>
      </c>
      <c r="C29" s="506">
        <v>316224.48762450001</v>
      </c>
      <c r="D29" s="506">
        <v>2959055</v>
      </c>
      <c r="E29" s="506">
        <v>15327.70759935</v>
      </c>
      <c r="F29" s="506">
        <v>53240937</v>
      </c>
      <c r="G29" s="506">
        <v>272645.420407</v>
      </c>
      <c r="H29" s="506">
        <v>844086</v>
      </c>
      <c r="I29" s="506">
        <v>4494.4836779999996</v>
      </c>
      <c r="J29" s="506">
        <v>2590966</v>
      </c>
      <c r="K29" s="506">
        <v>7422.87</v>
      </c>
      <c r="L29" s="506">
        <v>23754</v>
      </c>
      <c r="M29" s="506">
        <v>124.5218</v>
      </c>
      <c r="N29" s="506" t="s">
        <v>393</v>
      </c>
      <c r="O29" s="506" t="s">
        <v>393</v>
      </c>
      <c r="P29" s="506" t="s">
        <v>393</v>
      </c>
      <c r="Q29" s="506" t="s">
        <v>393</v>
      </c>
    </row>
    <row r="30" spans="1:17" s="507" customFormat="1" ht="12" customHeight="1">
      <c r="A30" s="508">
        <v>41011</v>
      </c>
      <c r="B30" s="506">
        <v>49684569</v>
      </c>
      <c r="C30" s="506">
        <v>260450.97078929999</v>
      </c>
      <c r="D30" s="506">
        <v>3322444</v>
      </c>
      <c r="E30" s="506">
        <v>17737.196507870001</v>
      </c>
      <c r="F30" s="506">
        <v>37441647</v>
      </c>
      <c r="G30" s="506">
        <v>197707.67818300001</v>
      </c>
      <c r="H30" s="506">
        <v>1639562</v>
      </c>
      <c r="I30" s="506">
        <v>8872.2039850000001</v>
      </c>
      <c r="J30" s="506">
        <v>153813</v>
      </c>
      <c r="K30" s="506">
        <v>805.3</v>
      </c>
      <c r="L30" s="506">
        <v>15611</v>
      </c>
      <c r="M30" s="506">
        <v>83.659431000000012</v>
      </c>
      <c r="N30" s="506" t="s">
        <v>393</v>
      </c>
      <c r="O30" s="506" t="s">
        <v>393</v>
      </c>
      <c r="P30" s="506" t="s">
        <v>393</v>
      </c>
      <c r="Q30" s="506" t="s">
        <v>393</v>
      </c>
    </row>
    <row r="31" spans="1:17" s="507" customFormat="1" ht="12" customHeight="1">
      <c r="A31" s="508">
        <v>41041</v>
      </c>
      <c r="B31" s="506">
        <v>82490519</v>
      </c>
      <c r="C31" s="506">
        <v>453945.85386200005</v>
      </c>
      <c r="D31" s="506">
        <v>3504174</v>
      </c>
      <c r="E31" s="506">
        <v>19912.79899675</v>
      </c>
      <c r="F31" s="506">
        <v>61077890</v>
      </c>
      <c r="G31" s="506">
        <v>337676.77674200002</v>
      </c>
      <c r="H31" s="506">
        <v>1347899</v>
      </c>
      <c r="I31" s="506">
        <v>7777.3949069999999</v>
      </c>
      <c r="J31" s="506">
        <v>217280</v>
      </c>
      <c r="K31" s="506">
        <v>1192.75</v>
      </c>
      <c r="L31" s="506">
        <v>9028</v>
      </c>
      <c r="M31" s="506">
        <v>52.42</v>
      </c>
      <c r="N31" s="506" t="s">
        <v>393</v>
      </c>
      <c r="O31" s="506" t="s">
        <v>393</v>
      </c>
      <c r="P31" s="506" t="s">
        <v>393</v>
      </c>
      <c r="Q31" s="506" t="s">
        <v>393</v>
      </c>
    </row>
    <row r="32" spans="1:17" s="507" customFormat="1" ht="12" customHeight="1">
      <c r="A32" s="508">
        <v>41072</v>
      </c>
      <c r="B32" s="506">
        <v>69624353</v>
      </c>
      <c r="C32" s="506">
        <v>393618.88506229996</v>
      </c>
      <c r="D32" s="506">
        <v>3519170</v>
      </c>
      <c r="E32" s="506">
        <v>19917.622447000002</v>
      </c>
      <c r="F32" s="506">
        <v>47719536</v>
      </c>
      <c r="G32" s="506">
        <v>271484.37955299998</v>
      </c>
      <c r="H32" s="506">
        <v>1363878</v>
      </c>
      <c r="I32" s="506">
        <v>7787.8363289999998</v>
      </c>
      <c r="J32" s="506">
        <v>211741</v>
      </c>
      <c r="K32" s="506">
        <v>1190.99</v>
      </c>
      <c r="L32" s="506">
        <v>10684</v>
      </c>
      <c r="M32" s="506">
        <v>60.89</v>
      </c>
      <c r="N32" s="506" t="s">
        <v>393</v>
      </c>
      <c r="O32" s="506" t="s">
        <v>393</v>
      </c>
      <c r="P32" s="506" t="s">
        <v>393</v>
      </c>
      <c r="Q32" s="506" t="s">
        <v>393</v>
      </c>
    </row>
    <row r="33" spans="1:17" s="507" customFormat="1" ht="12" customHeight="1">
      <c r="A33" s="508">
        <v>41102</v>
      </c>
      <c r="B33" s="506">
        <v>83611989</v>
      </c>
      <c r="C33" s="506">
        <v>467273.92935629998</v>
      </c>
      <c r="D33" s="506">
        <v>3267658</v>
      </c>
      <c r="E33" s="506">
        <v>18388.419285</v>
      </c>
      <c r="F33" s="506">
        <v>53017417</v>
      </c>
      <c r="G33" s="506">
        <v>297670.38390000002</v>
      </c>
      <c r="H33" s="506">
        <v>1184454</v>
      </c>
      <c r="I33" s="506">
        <v>6753.5247920000002</v>
      </c>
      <c r="J33" s="506">
        <v>308518</v>
      </c>
      <c r="K33" s="506">
        <v>1767.91</v>
      </c>
      <c r="L33" s="506">
        <v>9840</v>
      </c>
      <c r="M33" s="506">
        <v>55.55</v>
      </c>
      <c r="N33" s="506" t="s">
        <v>393</v>
      </c>
      <c r="O33" s="506" t="s">
        <v>393</v>
      </c>
      <c r="P33" s="506" t="s">
        <v>393</v>
      </c>
      <c r="Q33" s="506" t="s">
        <v>393</v>
      </c>
    </row>
    <row r="34" spans="1:17" s="507" customFormat="1" ht="12" customHeight="1">
      <c r="A34" s="508">
        <v>41133</v>
      </c>
      <c r="B34" s="506">
        <v>58715174</v>
      </c>
      <c r="C34" s="506">
        <v>328906.79541700002</v>
      </c>
      <c r="D34" s="506">
        <v>3319129</v>
      </c>
      <c r="E34" s="506">
        <v>18694.03367225</v>
      </c>
      <c r="F34" s="506">
        <v>37298269</v>
      </c>
      <c r="G34" s="506">
        <v>209915.63120400003</v>
      </c>
      <c r="H34" s="506">
        <v>1293942</v>
      </c>
      <c r="I34" s="506">
        <v>7372.5616499999996</v>
      </c>
      <c r="J34" s="506">
        <v>223442</v>
      </c>
      <c r="K34" s="506">
        <v>1290.0999999999999</v>
      </c>
      <c r="L34" s="506">
        <v>7891</v>
      </c>
      <c r="M34" s="506">
        <v>43.96983565</v>
      </c>
      <c r="N34" s="506" t="s">
        <v>393</v>
      </c>
      <c r="O34" s="506" t="s">
        <v>393</v>
      </c>
      <c r="P34" s="506" t="s">
        <v>393</v>
      </c>
      <c r="Q34" s="506" t="s">
        <v>393</v>
      </c>
    </row>
    <row r="35" spans="1:17" s="507" customFormat="1" ht="12" customHeight="1">
      <c r="A35" s="508">
        <v>41164</v>
      </c>
      <c r="B35" s="506">
        <v>72551533</v>
      </c>
      <c r="C35" s="506">
        <v>397591.82611780002</v>
      </c>
      <c r="D35" s="506">
        <v>3459475</v>
      </c>
      <c r="E35" s="506">
        <v>18450.795711400002</v>
      </c>
      <c r="F35" s="506">
        <v>45862217</v>
      </c>
      <c r="G35" s="506">
        <v>252626.69366449997</v>
      </c>
      <c r="H35" s="506">
        <v>1131764</v>
      </c>
      <c r="I35" s="506">
        <v>6121.3462282500032</v>
      </c>
      <c r="J35" s="506">
        <v>320866</v>
      </c>
      <c r="K35" s="506">
        <v>1887.9499999999998</v>
      </c>
      <c r="L35" s="506">
        <v>3171</v>
      </c>
      <c r="M35" s="506">
        <v>17.32</v>
      </c>
      <c r="N35" s="506" t="s">
        <v>393</v>
      </c>
      <c r="O35" s="506" t="s">
        <v>393</v>
      </c>
      <c r="P35" s="506" t="s">
        <v>393</v>
      </c>
      <c r="Q35" s="506" t="s">
        <v>393</v>
      </c>
    </row>
    <row r="36" spans="1:17" s="507" customFormat="1" ht="12" customHeight="1">
      <c r="A36" s="508">
        <v>41194</v>
      </c>
      <c r="B36" s="506">
        <v>94860746</v>
      </c>
      <c r="C36" s="506">
        <v>507425.89026080002</v>
      </c>
      <c r="D36" s="506">
        <v>3437306</v>
      </c>
      <c r="E36" s="506">
        <v>18824.739761249999</v>
      </c>
      <c r="F36" s="506">
        <v>54258177</v>
      </c>
      <c r="G36" s="506">
        <v>291771.95737000002</v>
      </c>
      <c r="H36" s="506">
        <v>1283145</v>
      </c>
      <c r="I36" s="506">
        <v>7091.0614919999998</v>
      </c>
      <c r="J36" s="506">
        <v>533788</v>
      </c>
      <c r="K36" s="506">
        <v>2950.4399999999996</v>
      </c>
      <c r="L36" s="506">
        <v>7422</v>
      </c>
      <c r="M36" s="506">
        <v>40.17</v>
      </c>
      <c r="N36" s="506" t="s">
        <v>393</v>
      </c>
      <c r="O36" s="506" t="s">
        <v>393</v>
      </c>
      <c r="P36" s="506" t="s">
        <v>393</v>
      </c>
      <c r="Q36" s="506" t="s">
        <v>393</v>
      </c>
    </row>
    <row r="37" spans="1:17" s="507" customFormat="1" ht="12" customHeight="1">
      <c r="A37" s="508">
        <v>41225</v>
      </c>
      <c r="B37" s="506">
        <v>84515590</v>
      </c>
      <c r="C37" s="506">
        <v>467875.06689999998</v>
      </c>
      <c r="D37" s="506">
        <v>4569734</v>
      </c>
      <c r="E37" s="506">
        <v>25176.195240000001</v>
      </c>
      <c r="F37" s="506">
        <v>47119095</v>
      </c>
      <c r="G37" s="506">
        <v>262789.73162999999</v>
      </c>
      <c r="H37" s="506">
        <v>1429251</v>
      </c>
      <c r="I37" s="506">
        <v>7988.7080310000001</v>
      </c>
      <c r="J37" s="506">
        <v>478086</v>
      </c>
      <c r="K37" s="506">
        <v>2638.5799999999995</v>
      </c>
      <c r="L37" s="506">
        <v>9015</v>
      </c>
      <c r="M37" s="506">
        <v>49.545555</v>
      </c>
      <c r="N37" s="506" t="s">
        <v>393</v>
      </c>
      <c r="O37" s="506" t="s">
        <v>393</v>
      </c>
      <c r="P37" s="506" t="s">
        <v>393</v>
      </c>
      <c r="Q37" s="506" t="s">
        <v>393</v>
      </c>
    </row>
    <row r="38" spans="1:17" s="507" customFormat="1" ht="12" customHeight="1">
      <c r="A38" s="508">
        <v>41255</v>
      </c>
      <c r="B38" s="506">
        <v>81164915</v>
      </c>
      <c r="C38" s="506">
        <v>448752.9670448</v>
      </c>
      <c r="D38" s="506">
        <v>4102895</v>
      </c>
      <c r="E38" s="506">
        <v>22871.786319930001</v>
      </c>
      <c r="F38" s="506">
        <v>43428753</v>
      </c>
      <c r="G38" s="506">
        <v>242176.02641600001</v>
      </c>
      <c r="H38" s="506">
        <v>1386110</v>
      </c>
      <c r="I38" s="506">
        <v>7861.416545</v>
      </c>
      <c r="J38" s="506">
        <v>3303565</v>
      </c>
      <c r="K38" s="506">
        <v>18384.53</v>
      </c>
      <c r="L38" s="506">
        <v>11405</v>
      </c>
      <c r="M38" s="506">
        <v>63.736738669999994</v>
      </c>
      <c r="N38" s="506" t="s">
        <v>393</v>
      </c>
      <c r="O38" s="506" t="s">
        <v>393</v>
      </c>
      <c r="P38" s="506" t="s">
        <v>393</v>
      </c>
      <c r="Q38" s="506" t="s">
        <v>393</v>
      </c>
    </row>
    <row r="39" spans="1:17" s="507" customFormat="1" ht="12" customHeight="1">
      <c r="A39" s="508">
        <v>41288</v>
      </c>
      <c r="B39" s="506">
        <v>106705891</v>
      </c>
      <c r="C39" s="506">
        <v>586024.8069805</v>
      </c>
      <c r="D39" s="506">
        <v>4665849</v>
      </c>
      <c r="E39" s="506">
        <v>25155.023481650001</v>
      </c>
      <c r="F39" s="506">
        <v>60334466</v>
      </c>
      <c r="G39" s="506">
        <v>333352.95941299998</v>
      </c>
      <c r="H39" s="506">
        <v>1398070</v>
      </c>
      <c r="I39" s="506">
        <v>7646.8628049999998</v>
      </c>
      <c r="J39" s="506">
        <v>4841010</v>
      </c>
      <c r="K39" s="506">
        <v>26721.85</v>
      </c>
      <c r="L39" s="506">
        <v>13685</v>
      </c>
      <c r="M39" s="506">
        <v>73.048643200000001</v>
      </c>
      <c r="N39" s="506" t="s">
        <v>393</v>
      </c>
      <c r="O39" s="506" t="s">
        <v>393</v>
      </c>
      <c r="P39" s="506" t="s">
        <v>393</v>
      </c>
      <c r="Q39" s="506" t="s">
        <v>393</v>
      </c>
    </row>
    <row r="40" spans="1:17" s="507" customFormat="1" ht="12" customHeight="1">
      <c r="A40" s="508">
        <v>41319</v>
      </c>
      <c r="B40" s="506">
        <v>91017848</v>
      </c>
      <c r="C40" s="506">
        <v>497277.21977900004</v>
      </c>
      <c r="D40" s="506">
        <v>4823407</v>
      </c>
      <c r="E40" s="506">
        <v>26398.752600650001</v>
      </c>
      <c r="F40" s="506">
        <v>52160471</v>
      </c>
      <c r="G40" s="506">
        <v>287002.31281249999</v>
      </c>
      <c r="H40" s="506">
        <v>1459297</v>
      </c>
      <c r="I40" s="506">
        <v>8107.3381558999954</v>
      </c>
      <c r="J40" s="506">
        <v>5019579</v>
      </c>
      <c r="K40" s="506">
        <v>27373.52</v>
      </c>
      <c r="L40" s="506">
        <v>59200</v>
      </c>
      <c r="M40" s="506">
        <v>318.57964344999999</v>
      </c>
      <c r="N40" s="506" t="s">
        <v>393</v>
      </c>
      <c r="O40" s="506" t="s">
        <v>393</v>
      </c>
      <c r="P40" s="506" t="s">
        <v>393</v>
      </c>
      <c r="Q40" s="506" t="s">
        <v>393</v>
      </c>
    </row>
    <row r="41" spans="1:17" s="507" customFormat="1" ht="12" customHeight="1">
      <c r="A41" s="508">
        <v>41346</v>
      </c>
      <c r="B41" s="506">
        <v>84300321</v>
      </c>
      <c r="C41" s="506">
        <v>465320.44201424997</v>
      </c>
      <c r="D41" s="506">
        <v>3657304</v>
      </c>
      <c r="E41" s="506">
        <v>20100.83952917</v>
      </c>
      <c r="F41" s="506">
        <v>57592828</v>
      </c>
      <c r="G41" s="506">
        <v>319004.18422150001</v>
      </c>
      <c r="H41" s="506">
        <v>1334662</v>
      </c>
      <c r="I41" s="506">
        <v>7388.5589476500427</v>
      </c>
      <c r="J41" s="506">
        <v>8155158</v>
      </c>
      <c r="K41" s="506">
        <v>46656.66</v>
      </c>
      <c r="L41" s="506">
        <v>53457</v>
      </c>
      <c r="M41" s="506">
        <v>291.75294157000002</v>
      </c>
      <c r="N41" s="506" t="s">
        <v>393</v>
      </c>
      <c r="O41" s="506" t="s">
        <v>393</v>
      </c>
      <c r="P41" s="506" t="s">
        <v>393</v>
      </c>
      <c r="Q41" s="506" t="s">
        <v>393</v>
      </c>
    </row>
    <row r="42" spans="1:17" s="507" customFormat="1" ht="12" customHeight="1">
      <c r="A42" s="508">
        <v>41365</v>
      </c>
      <c r="B42" s="506">
        <v>80273119</v>
      </c>
      <c r="C42" s="506">
        <v>441681.98678599996</v>
      </c>
      <c r="D42" s="506">
        <v>4622954</v>
      </c>
      <c r="E42" s="506">
        <v>25188.131843250001</v>
      </c>
      <c r="F42" s="506">
        <v>51494254</v>
      </c>
      <c r="G42" s="506">
        <v>284076.096617</v>
      </c>
      <c r="H42" s="506">
        <v>1692718</v>
      </c>
      <c r="I42" s="506">
        <v>9284.2770096500844</v>
      </c>
      <c r="J42" s="506">
        <v>3096185</v>
      </c>
      <c r="K42" s="506">
        <v>17032.599999999999</v>
      </c>
      <c r="L42" s="506">
        <v>9647</v>
      </c>
      <c r="M42" s="506">
        <v>53.28</v>
      </c>
      <c r="N42" s="506" t="s">
        <v>393</v>
      </c>
      <c r="O42" s="506" t="s">
        <v>393</v>
      </c>
      <c r="P42" s="506" t="s">
        <v>393</v>
      </c>
      <c r="Q42" s="506" t="s">
        <v>393</v>
      </c>
    </row>
    <row r="43" spans="1:17" s="507" customFormat="1" ht="12" customHeight="1">
      <c r="A43" s="508">
        <v>41395</v>
      </c>
      <c r="B43" s="506">
        <v>103742010</v>
      </c>
      <c r="C43" s="506">
        <v>578460.24000500003</v>
      </c>
      <c r="D43" s="506">
        <v>5303380</v>
      </c>
      <c r="E43" s="506">
        <v>30348.714483620002</v>
      </c>
      <c r="F43" s="506">
        <v>68313953</v>
      </c>
      <c r="G43" s="506">
        <v>382440.65843950002</v>
      </c>
      <c r="H43" s="506">
        <v>1976417</v>
      </c>
      <c r="I43" s="506">
        <v>11430.89176244973</v>
      </c>
      <c r="J43" s="506">
        <v>4351414</v>
      </c>
      <c r="K43" s="506">
        <v>24073.93</v>
      </c>
      <c r="L43" s="506">
        <v>14289</v>
      </c>
      <c r="M43" s="506">
        <v>81.38</v>
      </c>
      <c r="N43" s="506" t="s">
        <v>393</v>
      </c>
      <c r="O43" s="506" t="s">
        <v>393</v>
      </c>
      <c r="P43" s="506" t="s">
        <v>393</v>
      </c>
      <c r="Q43" s="506" t="s">
        <v>393</v>
      </c>
    </row>
    <row r="44" spans="1:17" s="507" customFormat="1" ht="12" customHeight="1">
      <c r="A44" s="508">
        <v>41426</v>
      </c>
      <c r="B44" s="506">
        <v>131090225</v>
      </c>
      <c r="C44" s="506">
        <v>775312.78926949995</v>
      </c>
      <c r="D44" s="506">
        <v>4674415</v>
      </c>
      <c r="E44" s="506">
        <v>28246.797340450001</v>
      </c>
      <c r="F44" s="506">
        <v>81183735</v>
      </c>
      <c r="G44" s="506">
        <v>482880.36209549999</v>
      </c>
      <c r="H44" s="506">
        <v>1632956</v>
      </c>
      <c r="I44" s="506">
        <v>9988.8918591997608</v>
      </c>
      <c r="J44" s="506">
        <v>3886362</v>
      </c>
      <c r="K44" s="506">
        <v>22587.269053250002</v>
      </c>
      <c r="L44" s="506">
        <v>11562</v>
      </c>
      <c r="M44" s="506">
        <v>69.369898349999985</v>
      </c>
      <c r="N44" s="506" t="s">
        <v>393</v>
      </c>
      <c r="O44" s="506" t="s">
        <v>393</v>
      </c>
      <c r="P44" s="506" t="s">
        <v>393</v>
      </c>
      <c r="Q44" s="506" t="s">
        <v>393</v>
      </c>
    </row>
    <row r="45" spans="1:17" s="507" customFormat="1" ht="12" customHeight="1">
      <c r="A45" s="508">
        <v>41456</v>
      </c>
      <c r="B45" s="506">
        <v>67030359</v>
      </c>
      <c r="C45" s="506">
        <v>409739.40338199999</v>
      </c>
      <c r="D45" s="506">
        <v>1799562</v>
      </c>
      <c r="E45" s="506">
        <v>11359.702986249999</v>
      </c>
      <c r="F45" s="506">
        <v>50674763</v>
      </c>
      <c r="G45" s="506">
        <v>310898.95770000003</v>
      </c>
      <c r="H45" s="506">
        <v>1316498</v>
      </c>
      <c r="I45" s="506">
        <v>8262.7899309999993</v>
      </c>
      <c r="J45" s="506">
        <v>3580282</v>
      </c>
      <c r="K45" s="506">
        <v>21896.370839249998</v>
      </c>
      <c r="L45" s="506">
        <v>12134</v>
      </c>
      <c r="M45" s="506">
        <v>84.329119419999998</v>
      </c>
      <c r="N45" s="506" t="s">
        <v>393</v>
      </c>
      <c r="O45" s="506" t="s">
        <v>393</v>
      </c>
      <c r="P45" s="506" t="s">
        <v>393</v>
      </c>
      <c r="Q45" s="506" t="s">
        <v>393</v>
      </c>
    </row>
    <row r="46" spans="1:17" s="507" customFormat="1" ht="12" customHeight="1">
      <c r="A46" s="508">
        <v>41487</v>
      </c>
      <c r="B46" s="506">
        <v>51755070</v>
      </c>
      <c r="C46" s="506">
        <v>340807.46395149996</v>
      </c>
      <c r="D46" s="506">
        <v>1533205</v>
      </c>
      <c r="E46" s="506">
        <v>10494.23545559</v>
      </c>
      <c r="F46" s="506">
        <v>35329558</v>
      </c>
      <c r="G46" s="506">
        <v>233006.99546349997</v>
      </c>
      <c r="H46" s="506">
        <v>569714</v>
      </c>
      <c r="I46" s="506">
        <v>3886.4364330499302</v>
      </c>
      <c r="J46" s="506">
        <v>3531621</v>
      </c>
      <c r="K46" s="506">
        <v>22989.183863500002</v>
      </c>
      <c r="L46" s="506">
        <v>19733</v>
      </c>
      <c r="M46" s="506">
        <v>161.54004300000003</v>
      </c>
      <c r="N46" s="506" t="s">
        <v>393</v>
      </c>
      <c r="O46" s="506" t="s">
        <v>393</v>
      </c>
      <c r="P46" s="506" t="s">
        <v>393</v>
      </c>
      <c r="Q46" s="506" t="s">
        <v>393</v>
      </c>
    </row>
    <row r="47" spans="1:17" s="507" customFormat="1" ht="12" customHeight="1">
      <c r="A47" s="508">
        <v>41518</v>
      </c>
      <c r="B47" s="506">
        <v>45646963</v>
      </c>
      <c r="C47" s="506">
        <v>303632.12599574996</v>
      </c>
      <c r="D47" s="506">
        <v>1159752</v>
      </c>
      <c r="E47" s="506">
        <v>7568.0373542500001</v>
      </c>
      <c r="F47" s="506">
        <v>26829214</v>
      </c>
      <c r="G47" s="506">
        <v>178613.65885650003</v>
      </c>
      <c r="H47" s="506">
        <v>401424</v>
      </c>
      <c r="I47" s="506">
        <v>2619.2957021999746</v>
      </c>
      <c r="J47" s="506">
        <v>2826503</v>
      </c>
      <c r="K47" s="506">
        <v>19790.798623000002</v>
      </c>
      <c r="L47" s="506">
        <v>18374</v>
      </c>
      <c r="M47" s="506">
        <v>146.57866169999997</v>
      </c>
      <c r="N47" s="506" t="s">
        <v>393</v>
      </c>
      <c r="O47" s="506" t="s">
        <v>393</v>
      </c>
      <c r="P47" s="506" t="s">
        <v>393</v>
      </c>
      <c r="Q47" s="506" t="s">
        <v>393</v>
      </c>
    </row>
    <row r="48" spans="1:17" s="507" customFormat="1" ht="12" customHeight="1">
      <c r="A48" s="508">
        <v>41548</v>
      </c>
      <c r="B48" s="506">
        <v>34804567</v>
      </c>
      <c r="C48" s="506">
        <v>221371.40715450002</v>
      </c>
      <c r="D48" s="506">
        <v>1076464</v>
      </c>
      <c r="E48" s="506">
        <v>6866.0893342500003</v>
      </c>
      <c r="F48" s="506">
        <v>18462194</v>
      </c>
      <c r="G48" s="506">
        <v>118610.256924</v>
      </c>
      <c r="H48" s="506">
        <v>365727</v>
      </c>
      <c r="I48" s="506">
        <v>2348.8237009999998</v>
      </c>
      <c r="J48" s="506">
        <v>3224454</v>
      </c>
      <c r="K48" s="506">
        <v>21242.122986999999</v>
      </c>
      <c r="L48" s="506">
        <v>13033</v>
      </c>
      <c r="M48" s="506">
        <v>106.22371058</v>
      </c>
      <c r="N48" s="506" t="s">
        <v>393</v>
      </c>
      <c r="O48" s="506" t="s">
        <v>393</v>
      </c>
      <c r="P48" s="506" t="s">
        <v>393</v>
      </c>
      <c r="Q48" s="506" t="s">
        <v>393</v>
      </c>
    </row>
    <row r="49" spans="1:17" s="507" customFormat="1" ht="12" customHeight="1">
      <c r="A49" s="508">
        <v>41579</v>
      </c>
      <c r="B49" s="506">
        <v>30570173</v>
      </c>
      <c r="C49" s="506">
        <v>197908.84437950002</v>
      </c>
      <c r="D49" s="506">
        <v>1157479</v>
      </c>
      <c r="E49" s="506">
        <v>7536.7061123599997</v>
      </c>
      <c r="F49" s="506">
        <v>13517561</v>
      </c>
      <c r="G49" s="506">
        <v>88360.07618850001</v>
      </c>
      <c r="H49" s="506">
        <v>358658</v>
      </c>
      <c r="I49" s="506">
        <v>2339.7004893000203</v>
      </c>
      <c r="J49" s="506">
        <v>2558671</v>
      </c>
      <c r="K49" s="506">
        <v>16756.798821</v>
      </c>
      <c r="L49" s="506">
        <v>9329</v>
      </c>
      <c r="M49" s="506">
        <v>74.013144260000004</v>
      </c>
      <c r="N49" s="506">
        <v>51711</v>
      </c>
      <c r="O49" s="506">
        <v>325.17</v>
      </c>
      <c r="P49" s="506">
        <v>206</v>
      </c>
      <c r="Q49" s="506">
        <v>1</v>
      </c>
    </row>
    <row r="50" spans="1:17" s="507" customFormat="1" ht="12" customHeight="1">
      <c r="A50" s="508">
        <v>41609</v>
      </c>
      <c r="B50" s="506">
        <v>28821389</v>
      </c>
      <c r="C50" s="506">
        <v>186064.47432174999</v>
      </c>
      <c r="D50" s="506">
        <v>1160405</v>
      </c>
      <c r="E50" s="506">
        <v>7493.2162828500004</v>
      </c>
      <c r="F50" s="506">
        <v>13490960</v>
      </c>
      <c r="G50" s="506">
        <v>87641.0259965</v>
      </c>
      <c r="H50" s="506">
        <v>404011</v>
      </c>
      <c r="I50" s="506">
        <v>2623.647490850014</v>
      </c>
      <c r="J50" s="506">
        <v>2883814</v>
      </c>
      <c r="K50" s="506">
        <v>19016.302297000002</v>
      </c>
      <c r="L50" s="506">
        <v>19084</v>
      </c>
      <c r="M50" s="506">
        <v>142.00157439999998</v>
      </c>
      <c r="N50" s="506">
        <v>2762867</v>
      </c>
      <c r="O50" s="506">
        <v>17227.150000000001</v>
      </c>
      <c r="P50" s="506">
        <v>18011</v>
      </c>
      <c r="Q50" s="506">
        <v>133</v>
      </c>
    </row>
    <row r="51" spans="1:17" s="507" customFormat="1" ht="12" customHeight="1">
      <c r="A51" s="508">
        <v>41653</v>
      </c>
      <c r="B51" s="506">
        <v>32122699</v>
      </c>
      <c r="C51" s="506">
        <v>208563.87431849996</v>
      </c>
      <c r="D51" s="506">
        <v>1130108</v>
      </c>
      <c r="E51" s="506">
        <v>7384.5080423999998</v>
      </c>
      <c r="F51" s="506">
        <v>15309487</v>
      </c>
      <c r="G51" s="506">
        <v>100374.08802049998</v>
      </c>
      <c r="H51" s="506">
        <v>399885</v>
      </c>
      <c r="I51" s="506">
        <v>2646.1234512000365</v>
      </c>
      <c r="J51" s="506">
        <v>3181817</v>
      </c>
      <c r="K51" s="506">
        <v>21668.799999999996</v>
      </c>
      <c r="L51" s="506">
        <v>17842</v>
      </c>
      <c r="M51" s="506">
        <v>139.67503943999998</v>
      </c>
      <c r="N51" s="506">
        <v>6784708</v>
      </c>
      <c r="O51" s="506">
        <v>42396.4</v>
      </c>
      <c r="P51" s="506">
        <v>31292</v>
      </c>
      <c r="Q51" s="506">
        <v>212</v>
      </c>
    </row>
    <row r="52" spans="1:17" s="507" customFormat="1" ht="12" customHeight="1">
      <c r="A52" s="508">
        <v>41684</v>
      </c>
      <c r="B52" s="506">
        <v>24880915</v>
      </c>
      <c r="C52" s="506">
        <v>161726.00047799997</v>
      </c>
      <c r="D52" s="506">
        <v>1041007</v>
      </c>
      <c r="E52" s="506">
        <v>6779.5030673499996</v>
      </c>
      <c r="F52" s="506">
        <v>10940130</v>
      </c>
      <c r="G52" s="506">
        <v>72031.195757999987</v>
      </c>
      <c r="H52" s="506">
        <v>425026</v>
      </c>
      <c r="I52" s="506">
        <v>2772.2747705499742</v>
      </c>
      <c r="J52" s="506">
        <v>3751200</v>
      </c>
      <c r="K52" s="506">
        <v>24440.32</v>
      </c>
      <c r="L52" s="506">
        <v>28333</v>
      </c>
      <c r="M52" s="506">
        <v>199.81681753000001</v>
      </c>
      <c r="N52" s="506">
        <v>11981783</v>
      </c>
      <c r="O52" s="506">
        <v>74943.789999999994</v>
      </c>
      <c r="P52" s="506">
        <v>58685</v>
      </c>
      <c r="Q52" s="506">
        <v>387</v>
      </c>
    </row>
    <row r="53" spans="1:17" s="507" customFormat="1" ht="12" customHeight="1">
      <c r="A53" s="508">
        <v>41711</v>
      </c>
      <c r="B53" s="506">
        <v>29455041</v>
      </c>
      <c r="C53" s="506">
        <v>187244.84296225003</v>
      </c>
      <c r="D53" s="506">
        <v>1034474</v>
      </c>
      <c r="E53" s="506">
        <v>6408.7101370999999</v>
      </c>
      <c r="F53" s="506">
        <v>13039081</v>
      </c>
      <c r="G53" s="506">
        <v>83476.831954000008</v>
      </c>
      <c r="H53" s="506">
        <v>344409</v>
      </c>
      <c r="I53" s="506">
        <v>2155.9095238999921</v>
      </c>
      <c r="J53" s="506">
        <v>10606973</v>
      </c>
      <c r="K53" s="506">
        <v>70125.87</v>
      </c>
      <c r="L53" s="506">
        <v>33111</v>
      </c>
      <c r="M53" s="506">
        <v>217.15630200999999</v>
      </c>
      <c r="N53" s="506">
        <v>17576126</v>
      </c>
      <c r="O53" s="506">
        <v>109419.72770000002</v>
      </c>
      <c r="P53" s="506">
        <v>41532</v>
      </c>
      <c r="Q53" s="506">
        <v>253.15382302</v>
      </c>
    </row>
    <row r="54" spans="1:17" s="507" customFormat="1" ht="12" customHeight="1">
      <c r="A54" s="508">
        <v>41730</v>
      </c>
      <c r="B54" s="506">
        <v>24736071</v>
      </c>
      <c r="C54" s="506">
        <v>155082.48471775008</v>
      </c>
      <c r="D54" s="506">
        <v>1253957</v>
      </c>
      <c r="E54" s="506">
        <v>7866.8704492500001</v>
      </c>
      <c r="F54" s="506">
        <v>9352219</v>
      </c>
      <c r="G54" s="506">
        <v>59276.525020999994</v>
      </c>
      <c r="H54" s="506">
        <v>411954</v>
      </c>
      <c r="I54" s="506">
        <v>2575.1374755500074</v>
      </c>
      <c r="J54" s="506">
        <v>471611</v>
      </c>
      <c r="K54" s="506">
        <v>2940.46</v>
      </c>
      <c r="L54" s="506">
        <v>25246</v>
      </c>
      <c r="M54" s="506">
        <v>163.46138100000002</v>
      </c>
      <c r="N54" s="506">
        <v>11837168</v>
      </c>
      <c r="O54" s="506">
        <v>71907.887000000002</v>
      </c>
      <c r="P54" s="506">
        <v>74544</v>
      </c>
      <c r="Q54" s="506">
        <v>458.20339999999999</v>
      </c>
    </row>
    <row r="55" spans="1:17" s="507" customFormat="1" ht="12" customHeight="1">
      <c r="A55" s="508">
        <v>41760</v>
      </c>
      <c r="B55" s="506">
        <v>34883755</v>
      </c>
      <c r="C55" s="506">
        <v>214584.11385100009</v>
      </c>
      <c r="D55" s="506">
        <v>1525435</v>
      </c>
      <c r="E55" s="506">
        <v>9468.1696460500007</v>
      </c>
      <c r="F55" s="506">
        <v>12939428</v>
      </c>
      <c r="G55" s="506">
        <v>80013.988856999989</v>
      </c>
      <c r="H55" s="506">
        <v>511586</v>
      </c>
      <c r="I55" s="506">
        <v>3183.7083966499822</v>
      </c>
      <c r="J55" s="506">
        <v>851866</v>
      </c>
      <c r="K55" s="506">
        <v>5412.9978204999998</v>
      </c>
      <c r="L55" s="506">
        <v>34470</v>
      </c>
      <c r="M55" s="506">
        <v>243.11522928999997</v>
      </c>
      <c r="N55" s="506">
        <v>19021516</v>
      </c>
      <c r="O55" s="506">
        <v>113141.1085</v>
      </c>
      <c r="P55" s="506">
        <v>202580</v>
      </c>
      <c r="Q55" s="506">
        <v>1228.4228000000001</v>
      </c>
    </row>
    <row r="56" spans="1:17" s="507" customFormat="1" ht="12" customHeight="1">
      <c r="A56" s="508">
        <v>41791</v>
      </c>
      <c r="B56" s="506">
        <v>33466405</v>
      </c>
      <c r="C56" s="506">
        <v>208375.65256974997</v>
      </c>
      <c r="D56" s="506">
        <v>2164999</v>
      </c>
      <c r="E56" s="506">
        <v>13498.72865042</v>
      </c>
      <c r="F56" s="506">
        <v>10925436</v>
      </c>
      <c r="G56" s="506">
        <v>68288.17657299999</v>
      </c>
      <c r="H56" s="506">
        <v>752315</v>
      </c>
      <c r="I56" s="506">
        <v>4684.7950000000001</v>
      </c>
      <c r="J56" s="506">
        <v>789667</v>
      </c>
      <c r="K56" s="506">
        <v>5005.1900000000005</v>
      </c>
      <c r="L56" s="506">
        <v>33935</v>
      </c>
      <c r="M56" s="506">
        <v>242.00227081</v>
      </c>
      <c r="N56" s="506">
        <v>17262458</v>
      </c>
      <c r="O56" s="506">
        <v>103749.3247</v>
      </c>
      <c r="P56" s="506">
        <v>240144</v>
      </c>
      <c r="Q56" s="506">
        <v>1476.8831</v>
      </c>
    </row>
    <row r="57" spans="1:17" s="507" customFormat="1" ht="12" customHeight="1">
      <c r="A57" s="508">
        <v>41821</v>
      </c>
      <c r="B57" s="506">
        <v>40252307</v>
      </c>
      <c r="C57" s="506">
        <v>249632.28328375</v>
      </c>
      <c r="D57" s="506">
        <v>2983175</v>
      </c>
      <c r="E57" s="506">
        <v>18529.18980285</v>
      </c>
      <c r="F57" s="506">
        <v>12655492</v>
      </c>
      <c r="G57" s="506">
        <v>78691.655863500011</v>
      </c>
      <c r="H57" s="506">
        <v>898730</v>
      </c>
      <c r="I57" s="506">
        <v>5601.8689999999997</v>
      </c>
      <c r="J57" s="506">
        <v>972203</v>
      </c>
      <c r="K57" s="506">
        <v>6244.4</v>
      </c>
      <c r="L57" s="506">
        <v>37627</v>
      </c>
      <c r="M57" s="506">
        <v>262.79176054999999</v>
      </c>
      <c r="N57" s="506">
        <v>19472253</v>
      </c>
      <c r="O57" s="506">
        <v>117525.7549</v>
      </c>
      <c r="P57" s="506">
        <v>317802</v>
      </c>
      <c r="Q57" s="506">
        <v>1946.7354</v>
      </c>
    </row>
    <row r="58" spans="1:17" s="507" customFormat="1" ht="12" customHeight="1">
      <c r="A58" s="508">
        <v>41852</v>
      </c>
      <c r="B58" s="506">
        <v>41938522</v>
      </c>
      <c r="C58" s="506">
        <v>261636.24496325001</v>
      </c>
      <c r="D58" s="506">
        <v>2889043</v>
      </c>
      <c r="E58" s="506">
        <v>17881.65560075</v>
      </c>
      <c r="F58" s="506">
        <v>10007277</v>
      </c>
      <c r="G58" s="506">
        <v>62995.104452</v>
      </c>
      <c r="H58" s="506">
        <v>728577</v>
      </c>
      <c r="I58" s="506">
        <v>4515.7994006000172</v>
      </c>
      <c r="J58" s="506">
        <v>1278314</v>
      </c>
      <c r="K58" s="506">
        <v>8201.89</v>
      </c>
      <c r="L58" s="506">
        <v>38166</v>
      </c>
      <c r="M58" s="506">
        <v>254.77773690999999</v>
      </c>
      <c r="N58" s="506">
        <v>18825689</v>
      </c>
      <c r="O58" s="506">
        <v>115127.49620000002</v>
      </c>
      <c r="P58" s="506">
        <v>436475</v>
      </c>
      <c r="Q58" s="506">
        <v>2641.1660999999999</v>
      </c>
    </row>
    <row r="59" spans="1:17" s="507" customFormat="1" ht="12" customHeight="1">
      <c r="A59" s="508">
        <v>41883</v>
      </c>
      <c r="B59" s="506">
        <v>45654097</v>
      </c>
      <c r="C59" s="506">
        <v>285236.06</v>
      </c>
      <c r="D59" s="506">
        <v>2815554</v>
      </c>
      <c r="E59" s="506">
        <v>17728</v>
      </c>
      <c r="F59" s="506">
        <v>9121582</v>
      </c>
      <c r="G59" s="506">
        <v>57589.781819999997</v>
      </c>
      <c r="H59" s="506">
        <v>565220</v>
      </c>
      <c r="I59" s="506">
        <v>3576.5310359999999</v>
      </c>
      <c r="J59" s="506">
        <v>1469754</v>
      </c>
      <c r="K59" s="506">
        <v>9370.07</v>
      </c>
      <c r="L59" s="506">
        <v>26685</v>
      </c>
      <c r="M59" s="506">
        <v>179.00452200000001</v>
      </c>
      <c r="N59" s="506">
        <v>23082607</v>
      </c>
      <c r="O59" s="506">
        <v>141170</v>
      </c>
      <c r="P59" s="506">
        <v>436452</v>
      </c>
      <c r="Q59" s="506">
        <v>2690</v>
      </c>
    </row>
    <row r="60" spans="1:17" s="507" customFormat="1" ht="12" customHeight="1">
      <c r="A60" s="508">
        <v>41913</v>
      </c>
      <c r="B60" s="506">
        <v>36465663</v>
      </c>
      <c r="C60" s="506">
        <v>229235.1</v>
      </c>
      <c r="D60" s="506">
        <v>3220511</v>
      </c>
      <c r="E60" s="506">
        <v>20103</v>
      </c>
      <c r="F60" s="506">
        <v>6573155</v>
      </c>
      <c r="G60" s="506">
        <v>41661.223676000009</v>
      </c>
      <c r="H60" s="506">
        <v>692832</v>
      </c>
      <c r="I60" s="506">
        <v>4325.9145006500175</v>
      </c>
      <c r="J60" s="506">
        <v>947185</v>
      </c>
      <c r="K60" s="506">
        <v>6145.85</v>
      </c>
      <c r="L60" s="506">
        <v>18649</v>
      </c>
      <c r="M60" s="506">
        <v>116.32</v>
      </c>
      <c r="N60" s="506">
        <v>17437908</v>
      </c>
      <c r="O60" s="506">
        <v>107439</v>
      </c>
      <c r="P60" s="506">
        <v>686031</v>
      </c>
      <c r="Q60" s="506">
        <v>4216</v>
      </c>
    </row>
    <row r="61" spans="1:17" s="507" customFormat="1" ht="12" customHeight="1">
      <c r="A61" s="508">
        <v>41944</v>
      </c>
      <c r="B61" s="506">
        <v>32083053</v>
      </c>
      <c r="C61" s="506">
        <v>202965.66</v>
      </c>
      <c r="D61" s="506">
        <v>4090841</v>
      </c>
      <c r="E61" s="506">
        <v>25746</v>
      </c>
      <c r="F61" s="506">
        <v>5799100</v>
      </c>
      <c r="G61" s="506">
        <v>36888.882173500002</v>
      </c>
      <c r="H61" s="506">
        <v>781442</v>
      </c>
      <c r="I61" s="506">
        <v>4925.5129881000476</v>
      </c>
      <c r="J61" s="506">
        <v>1018540</v>
      </c>
      <c r="K61" s="506">
        <v>6572.84</v>
      </c>
      <c r="L61" s="506">
        <v>14619</v>
      </c>
      <c r="M61" s="506">
        <v>90.74</v>
      </c>
      <c r="N61" s="506">
        <v>18847378</v>
      </c>
      <c r="O61" s="506">
        <v>116741.03</v>
      </c>
      <c r="P61" s="506">
        <v>821761</v>
      </c>
      <c r="Q61" s="506">
        <v>5094</v>
      </c>
    </row>
    <row r="62" spans="1:17" s="507" customFormat="1" ht="12" customHeight="1">
      <c r="A62" s="508">
        <v>41974</v>
      </c>
      <c r="B62" s="506">
        <v>45875656</v>
      </c>
      <c r="C62" s="506">
        <v>294819.56668549997</v>
      </c>
      <c r="D62" s="506">
        <v>3174128</v>
      </c>
      <c r="E62" s="506">
        <v>20323.63801445</v>
      </c>
      <c r="F62" s="506">
        <v>7583551</v>
      </c>
      <c r="G62" s="506">
        <v>48923.27</v>
      </c>
      <c r="H62" s="506">
        <v>428386</v>
      </c>
      <c r="I62" s="506">
        <v>2743.17</v>
      </c>
      <c r="J62" s="506">
        <v>362726</v>
      </c>
      <c r="K62" s="506">
        <v>2291.8000000000002</v>
      </c>
      <c r="L62" s="506">
        <v>9170</v>
      </c>
      <c r="M62" s="506">
        <v>58.480636000000004</v>
      </c>
      <c r="N62" s="506">
        <v>29675208</v>
      </c>
      <c r="O62" s="506">
        <v>187114.89</v>
      </c>
      <c r="P62" s="506">
        <v>504419</v>
      </c>
      <c r="Q62" s="506">
        <v>3194.6390432099997</v>
      </c>
    </row>
    <row r="63" spans="1:17" s="507" customFormat="1" ht="12" customHeight="1">
      <c r="A63" s="508">
        <v>42005</v>
      </c>
      <c r="B63" s="506">
        <v>56822431</v>
      </c>
      <c r="C63" s="506">
        <v>360255.810191</v>
      </c>
      <c r="D63" s="506">
        <v>2858766</v>
      </c>
      <c r="E63" s="506">
        <v>17897.767335249999</v>
      </c>
      <c r="F63" s="506">
        <v>6825323</v>
      </c>
      <c r="G63" s="506">
        <v>43488.883177499993</v>
      </c>
      <c r="H63" s="506">
        <v>486506</v>
      </c>
      <c r="I63" s="506">
        <v>3055.3863570000067</v>
      </c>
      <c r="J63" s="506" t="s">
        <v>393</v>
      </c>
      <c r="K63" s="506" t="s">
        <v>393</v>
      </c>
      <c r="L63" s="506" t="s">
        <v>393</v>
      </c>
      <c r="M63" s="506" t="s">
        <v>393</v>
      </c>
      <c r="N63" s="506">
        <v>51027957</v>
      </c>
      <c r="O63" s="506" t="s">
        <v>450</v>
      </c>
      <c r="P63" s="506">
        <v>722248</v>
      </c>
      <c r="Q63" s="506">
        <v>4465</v>
      </c>
    </row>
    <row r="64" spans="1:17" s="507" customFormat="1" ht="12" customHeight="1">
      <c r="A64" s="508">
        <v>42036</v>
      </c>
      <c r="B64" s="506">
        <v>35519593</v>
      </c>
      <c r="C64" s="506">
        <v>225057.72804800002</v>
      </c>
      <c r="D64" s="506">
        <v>3295690</v>
      </c>
      <c r="E64" s="506">
        <v>20722.01548618</v>
      </c>
      <c r="F64" s="506">
        <v>4695806</v>
      </c>
      <c r="G64" s="506">
        <v>29926.869903999999</v>
      </c>
      <c r="H64" s="506">
        <v>521011</v>
      </c>
      <c r="I64" s="506">
        <v>3267.2415304999931</v>
      </c>
      <c r="J64" s="506" t="s">
        <v>393</v>
      </c>
      <c r="K64" s="506" t="s">
        <v>393</v>
      </c>
      <c r="L64" s="506" t="s">
        <v>393</v>
      </c>
      <c r="M64" s="506" t="s">
        <v>393</v>
      </c>
      <c r="N64" s="506">
        <v>36099830</v>
      </c>
      <c r="O64" s="506">
        <v>225366</v>
      </c>
      <c r="P64" s="506">
        <v>879450</v>
      </c>
      <c r="Q64" s="506">
        <v>5436</v>
      </c>
    </row>
    <row r="65" spans="1:17" s="507" customFormat="1" ht="12" customHeight="1">
      <c r="A65" s="508">
        <v>42064</v>
      </c>
      <c r="B65" s="506">
        <v>52967141</v>
      </c>
      <c r="C65" s="506">
        <v>337026.9627387501</v>
      </c>
      <c r="D65" s="506">
        <v>3286590</v>
      </c>
      <c r="E65" s="506">
        <v>20793.153792780002</v>
      </c>
      <c r="F65" s="506">
        <v>6589974</v>
      </c>
      <c r="G65" s="506">
        <v>42181.021286000003</v>
      </c>
      <c r="H65" s="506">
        <v>361160</v>
      </c>
      <c r="I65" s="506">
        <v>2291.5358852499949</v>
      </c>
      <c r="J65" s="506" t="s">
        <v>393</v>
      </c>
      <c r="K65" s="506" t="s">
        <v>393</v>
      </c>
      <c r="L65" s="506" t="s">
        <v>393</v>
      </c>
      <c r="M65" s="506" t="s">
        <v>393</v>
      </c>
      <c r="N65" s="506">
        <v>46586071</v>
      </c>
      <c r="O65" s="506">
        <v>291569</v>
      </c>
      <c r="P65" s="506">
        <v>664668</v>
      </c>
      <c r="Q65" s="506">
        <v>4161</v>
      </c>
    </row>
    <row r="66" spans="1:17" s="507" customFormat="1" ht="12" customHeight="1">
      <c r="A66" s="508">
        <v>42108</v>
      </c>
      <c r="B66" s="506">
        <v>46577416</v>
      </c>
      <c r="C66" s="506">
        <v>298618.0796993</v>
      </c>
      <c r="D66" s="506">
        <v>3377620</v>
      </c>
      <c r="E66" s="506">
        <v>21788.317838300001</v>
      </c>
      <c r="F66" s="506">
        <v>5915037</v>
      </c>
      <c r="G66" s="506">
        <v>37927.557102500003</v>
      </c>
      <c r="H66" s="506">
        <v>432543</v>
      </c>
      <c r="I66" s="506">
        <v>2782.8845124999984</v>
      </c>
      <c r="J66" s="506" t="s">
        <v>393</v>
      </c>
      <c r="K66" s="506" t="s">
        <v>393</v>
      </c>
      <c r="L66" s="506" t="s">
        <v>393</v>
      </c>
      <c r="M66" s="506" t="s">
        <v>393</v>
      </c>
      <c r="N66" s="506">
        <v>35949150</v>
      </c>
      <c r="O66" s="506">
        <v>225796.52779999998</v>
      </c>
      <c r="P66" s="506">
        <v>892319</v>
      </c>
      <c r="Q66" s="506">
        <v>5812.5592999999999</v>
      </c>
    </row>
    <row r="67" spans="1:17" s="507" customFormat="1" ht="12" customHeight="1">
      <c r="A67" s="508">
        <v>42138</v>
      </c>
      <c r="B67" s="506">
        <v>49123598</v>
      </c>
      <c r="C67" s="506">
        <v>319779.86181879998</v>
      </c>
      <c r="D67" s="506">
        <v>3017932</v>
      </c>
      <c r="E67" s="506">
        <v>19525.266946150001</v>
      </c>
      <c r="F67" s="506">
        <v>5490335</v>
      </c>
      <c r="G67" s="506">
        <v>35710.116977749291</v>
      </c>
      <c r="H67" s="506">
        <v>359068</v>
      </c>
      <c r="I67" s="506">
        <v>2326.833905</v>
      </c>
      <c r="J67" s="506" t="s">
        <v>393</v>
      </c>
      <c r="K67" s="506" t="s">
        <v>393</v>
      </c>
      <c r="L67" s="506" t="s">
        <v>393</v>
      </c>
      <c r="M67" s="506" t="s">
        <v>393</v>
      </c>
      <c r="N67" s="506">
        <v>37899138</v>
      </c>
      <c r="O67" s="506">
        <v>241996.73129999998</v>
      </c>
      <c r="P67" s="506">
        <v>774450</v>
      </c>
      <c r="Q67" s="506">
        <v>4939.1581999999999</v>
      </c>
    </row>
    <row r="68" spans="1:17" s="507" customFormat="1" ht="12" customHeight="1">
      <c r="A68" s="508">
        <v>42169</v>
      </c>
      <c r="B68" s="506">
        <v>47899181</v>
      </c>
      <c r="C68" s="506">
        <v>312261.52328575007</v>
      </c>
      <c r="D68" s="506">
        <v>3103419</v>
      </c>
      <c r="E68" s="506">
        <v>20126.5222775</v>
      </c>
      <c r="F68" s="506">
        <v>5720476</v>
      </c>
      <c r="G68" s="506">
        <v>37180.409045999993</v>
      </c>
      <c r="H68" s="506">
        <v>582372</v>
      </c>
      <c r="I68" s="506">
        <v>3757.9511360000042</v>
      </c>
      <c r="J68" s="506" t="s">
        <v>393</v>
      </c>
      <c r="K68" s="506" t="s">
        <v>393</v>
      </c>
      <c r="L68" s="506" t="s">
        <v>393</v>
      </c>
      <c r="M68" s="506" t="s">
        <v>393</v>
      </c>
      <c r="N68" s="506">
        <v>33298628</v>
      </c>
      <c r="O68" s="506">
        <v>212631.9191</v>
      </c>
      <c r="P68" s="506">
        <v>1111945</v>
      </c>
      <c r="Q68" s="506">
        <v>7098.6309000000001</v>
      </c>
    </row>
    <row r="69" spans="1:17" s="507" customFormat="1" ht="12" customHeight="1">
      <c r="A69" s="508">
        <v>42199</v>
      </c>
      <c r="B69" s="506">
        <v>43385483</v>
      </c>
      <c r="C69" s="506">
        <v>282763.78417950001</v>
      </c>
      <c r="D69" s="506">
        <v>2083838</v>
      </c>
      <c r="E69" s="506">
        <v>13691.182076749999</v>
      </c>
      <c r="F69" s="506">
        <v>4551922</v>
      </c>
      <c r="G69" s="506">
        <v>29812.793589499997</v>
      </c>
      <c r="H69" s="506">
        <v>561640</v>
      </c>
      <c r="I69" s="506">
        <v>3651.6468119999959</v>
      </c>
      <c r="J69" s="506" t="s">
        <v>393</v>
      </c>
      <c r="K69" s="506" t="s">
        <v>393</v>
      </c>
      <c r="L69" s="506" t="s">
        <v>393</v>
      </c>
      <c r="M69" s="506" t="s">
        <v>393</v>
      </c>
      <c r="N69" s="506">
        <v>33117311</v>
      </c>
      <c r="O69" s="506">
        <v>212064.63990000001</v>
      </c>
      <c r="P69" s="506">
        <v>946600</v>
      </c>
      <c r="Q69" s="506">
        <v>6060.4557999999997</v>
      </c>
    </row>
    <row r="70" spans="1:17" s="507" customFormat="1" ht="12" customHeight="1">
      <c r="A70" s="508">
        <v>42230</v>
      </c>
      <c r="B70" s="506">
        <v>67420891</v>
      </c>
      <c r="C70" s="506">
        <v>447027.74837625009</v>
      </c>
      <c r="D70" s="506">
        <v>1705226</v>
      </c>
      <c r="E70" s="506">
        <v>11642.401879749999</v>
      </c>
      <c r="F70" s="506">
        <v>5362319</v>
      </c>
      <c r="G70" s="506">
        <v>35783.438335500003</v>
      </c>
      <c r="H70" s="506">
        <v>299812</v>
      </c>
      <c r="I70" s="506">
        <v>2019.3313262499962</v>
      </c>
      <c r="J70" s="506" t="s">
        <v>393</v>
      </c>
      <c r="K70" s="506" t="s">
        <v>393</v>
      </c>
      <c r="L70" s="506" t="s">
        <v>393</v>
      </c>
      <c r="M70" s="506" t="s">
        <v>393</v>
      </c>
      <c r="N70" s="506">
        <v>41491751</v>
      </c>
      <c r="O70" s="506">
        <v>270931.1153</v>
      </c>
      <c r="P70" s="506">
        <v>718303</v>
      </c>
      <c r="Q70" s="506">
        <v>4767.2295999999997</v>
      </c>
    </row>
    <row r="71" spans="1:17" s="507" customFormat="1" ht="12" customHeight="1">
      <c r="A71" s="508">
        <v>42261</v>
      </c>
      <c r="B71" s="506">
        <v>55221228</v>
      </c>
      <c r="C71" s="506">
        <v>372159.217374</v>
      </c>
      <c r="D71" s="506">
        <v>1558377</v>
      </c>
      <c r="E71" s="506">
        <v>10481.67391125</v>
      </c>
      <c r="F71" s="506">
        <v>4280234</v>
      </c>
      <c r="G71" s="506">
        <v>28926.027952500001</v>
      </c>
      <c r="H71" s="506">
        <v>218964</v>
      </c>
      <c r="I71" s="506">
        <v>1455.356773</v>
      </c>
      <c r="J71" s="506" t="s">
        <v>393</v>
      </c>
      <c r="K71" s="506" t="s">
        <v>393</v>
      </c>
      <c r="L71" s="506" t="s">
        <v>393</v>
      </c>
      <c r="M71" s="506" t="s">
        <v>393</v>
      </c>
      <c r="N71" s="506">
        <v>29611673</v>
      </c>
      <c r="O71" s="506">
        <v>197051.696</v>
      </c>
      <c r="P71" s="506">
        <v>634015</v>
      </c>
      <c r="Q71" s="506">
        <v>4171.7485999999999</v>
      </c>
    </row>
    <row r="72" spans="1:17" s="507" customFormat="1" ht="12" customHeight="1">
      <c r="A72" s="508">
        <v>42291</v>
      </c>
      <c r="B72" s="506">
        <v>54030982</v>
      </c>
      <c r="C72" s="506">
        <v>357977.92211124999</v>
      </c>
      <c r="D72" s="506">
        <v>1616045</v>
      </c>
      <c r="E72" s="506">
        <v>10770.69975625</v>
      </c>
      <c r="F72" s="506">
        <v>3362076</v>
      </c>
      <c r="G72" s="506">
        <v>22351.001369999998</v>
      </c>
      <c r="H72" s="506">
        <v>361081</v>
      </c>
      <c r="I72" s="506">
        <v>2383.1188764999933</v>
      </c>
      <c r="J72" s="506" t="s">
        <v>393</v>
      </c>
      <c r="K72" s="506" t="s">
        <v>393</v>
      </c>
      <c r="L72" s="506" t="s">
        <v>393</v>
      </c>
      <c r="M72" s="506" t="s">
        <v>393</v>
      </c>
      <c r="N72" s="506">
        <v>28531329</v>
      </c>
      <c r="O72" s="506">
        <v>186707.84680000003</v>
      </c>
      <c r="P72" s="506">
        <v>724872</v>
      </c>
      <c r="Q72" s="506">
        <v>4729.8236999999999</v>
      </c>
    </row>
    <row r="73" spans="1:17" s="507" customFormat="1" ht="12" customHeight="1">
      <c r="A73" s="508">
        <v>42322</v>
      </c>
      <c r="B73" s="506">
        <v>50106857</v>
      </c>
      <c r="C73" s="506">
        <v>335711.41399174999</v>
      </c>
      <c r="D73" s="506">
        <v>3220553</v>
      </c>
      <c r="E73" s="506">
        <v>21699.806482569998</v>
      </c>
      <c r="F73" s="506">
        <v>2871173</v>
      </c>
      <c r="G73" s="506">
        <v>19275.304925</v>
      </c>
      <c r="H73" s="506">
        <v>256434</v>
      </c>
      <c r="I73" s="506">
        <v>1727.7074149999983</v>
      </c>
      <c r="J73" s="506" t="s">
        <v>393</v>
      </c>
      <c r="K73" s="506" t="s">
        <v>393</v>
      </c>
      <c r="L73" s="506" t="s">
        <v>393</v>
      </c>
      <c r="M73" s="506" t="s">
        <v>393</v>
      </c>
      <c r="N73" s="506">
        <v>27126097</v>
      </c>
      <c r="O73" s="506">
        <v>180137.62130000003</v>
      </c>
      <c r="P73" s="506">
        <v>784111</v>
      </c>
      <c r="Q73" s="506">
        <v>5243.86211</v>
      </c>
    </row>
    <row r="74" spans="1:17" s="507" customFormat="1" ht="12" customHeight="1">
      <c r="A74" s="508">
        <v>42352</v>
      </c>
      <c r="B74" s="506">
        <v>52433024</v>
      </c>
      <c r="C74" s="506">
        <v>355064.84436624998</v>
      </c>
      <c r="D74" s="506">
        <v>4272690</v>
      </c>
      <c r="E74" s="506">
        <v>28553.89371755</v>
      </c>
      <c r="F74" s="506" t="s">
        <v>451</v>
      </c>
      <c r="G74" s="506">
        <v>15817</v>
      </c>
      <c r="H74" s="506" t="s">
        <v>452</v>
      </c>
      <c r="I74" s="506">
        <v>1968</v>
      </c>
      <c r="J74" s="506" t="s">
        <v>393</v>
      </c>
      <c r="K74" s="506" t="s">
        <v>393</v>
      </c>
      <c r="L74" s="506" t="s">
        <v>393</v>
      </c>
      <c r="M74" s="506" t="s">
        <v>393</v>
      </c>
      <c r="N74" s="506">
        <v>28992753</v>
      </c>
      <c r="O74" s="506">
        <v>193961.69239999997</v>
      </c>
      <c r="P74" s="506">
        <v>1129110</v>
      </c>
      <c r="Q74" s="506">
        <v>7492.8169200000002</v>
      </c>
    </row>
    <row r="75" spans="1:17" ht="38.25" customHeight="1">
      <c r="A75" s="1008" t="s">
        <v>603</v>
      </c>
      <c r="B75" s="1008"/>
      <c r="C75" s="1008"/>
      <c r="D75" s="1008"/>
      <c r="E75" s="1008"/>
      <c r="F75" s="1008"/>
      <c r="G75" s="1008"/>
      <c r="H75" s="1008"/>
      <c r="I75" s="1008"/>
      <c r="J75" s="1008"/>
      <c r="K75" s="1008"/>
      <c r="L75" s="1008"/>
      <c r="M75" s="1008"/>
      <c r="N75" s="1008"/>
    </row>
    <row r="76" spans="1:17">
      <c r="A76" s="285" t="s">
        <v>453</v>
      </c>
    </row>
  </sheetData>
  <mergeCells count="18">
    <mergeCell ref="A75:N75"/>
    <mergeCell ref="H3:I3"/>
    <mergeCell ref="J3:J4"/>
    <mergeCell ref="K3:K4"/>
    <mergeCell ref="L3:M3"/>
    <mergeCell ref="N3:N4"/>
    <mergeCell ref="A2:A4"/>
    <mergeCell ref="B2:E2"/>
    <mergeCell ref="F2:I2"/>
    <mergeCell ref="J2:M2"/>
    <mergeCell ref="N2:Q2"/>
    <mergeCell ref="B3:B4"/>
    <mergeCell ref="C3:C4"/>
    <mergeCell ref="D3:E3"/>
    <mergeCell ref="F3:F4"/>
    <mergeCell ref="G3:G4"/>
    <mergeCell ref="P3:Q3"/>
    <mergeCell ref="O3:O4"/>
  </mergeCells>
  <pageMargins left="0.7" right="0.7" top="0.75" bottom="0.5" header="0.3" footer="0.3"/>
  <pageSetup scale="90" orientation="landscape" r:id="rId1"/>
</worksheet>
</file>

<file path=xl/worksheets/sheet53.xml><?xml version="1.0" encoding="utf-8"?>
<worksheet xmlns="http://schemas.openxmlformats.org/spreadsheetml/2006/main" xmlns:r="http://schemas.openxmlformats.org/officeDocument/2006/relationships">
  <sheetPr>
    <tabColor rgb="FF92D050"/>
  </sheetPr>
  <dimension ref="A1:M76"/>
  <sheetViews>
    <sheetView zoomScale="115" zoomScaleNormal="115" workbookViewId="0">
      <selection activeCell="L17" sqref="L17"/>
    </sheetView>
  </sheetViews>
  <sheetFormatPr defaultRowHeight="12.75"/>
  <cols>
    <col min="2" max="6" width="11.83203125" customWidth="1"/>
    <col min="7" max="7" width="10.33203125" customWidth="1"/>
    <col min="8" max="8" width="11.33203125" customWidth="1"/>
    <col min="9" max="9" width="11" customWidth="1"/>
  </cols>
  <sheetData>
    <row r="1" spans="1:9" s="59" customFormat="1" ht="12">
      <c r="A1" s="1011" t="s">
        <v>618</v>
      </c>
      <c r="B1" s="1011"/>
      <c r="C1" s="1011"/>
      <c r="D1" s="1011"/>
      <c r="E1" s="1011"/>
      <c r="F1" s="1011"/>
      <c r="G1" s="1011"/>
    </row>
    <row r="2" spans="1:9" s="59" customFormat="1" ht="12">
      <c r="A2" s="1002" t="s">
        <v>66</v>
      </c>
      <c r="B2" s="1012" t="s">
        <v>67</v>
      </c>
      <c r="C2" s="1013"/>
      <c r="D2" s="1014" t="s">
        <v>396</v>
      </c>
      <c r="E2" s="1013"/>
      <c r="F2" s="1014" t="s">
        <v>211</v>
      </c>
      <c r="G2" s="1013"/>
      <c r="H2" s="1014" t="s">
        <v>68</v>
      </c>
      <c r="I2" s="1013"/>
    </row>
    <row r="3" spans="1:9" s="59" customFormat="1" ht="12">
      <c r="A3" s="1006"/>
      <c r="B3" s="1017" t="s">
        <v>101</v>
      </c>
      <c r="C3" s="1015" t="s">
        <v>102</v>
      </c>
      <c r="D3" s="1015" t="s">
        <v>101</v>
      </c>
      <c r="E3" s="1015" t="s">
        <v>102</v>
      </c>
      <c r="F3" s="1015" t="s">
        <v>101</v>
      </c>
      <c r="G3" s="1015" t="s">
        <v>102</v>
      </c>
      <c r="H3" s="1015" t="s">
        <v>101</v>
      </c>
      <c r="I3" s="1015" t="s">
        <v>102</v>
      </c>
    </row>
    <row r="4" spans="1:9" s="59" customFormat="1" ht="15" customHeight="1">
      <c r="A4" s="1007"/>
      <c r="B4" s="1018"/>
      <c r="C4" s="1016"/>
      <c r="D4" s="1016"/>
      <c r="E4" s="1016"/>
      <c r="F4" s="1016"/>
      <c r="G4" s="1016"/>
      <c r="H4" s="1016"/>
      <c r="I4" s="1016"/>
    </row>
    <row r="5" spans="1:9">
      <c r="A5" s="287">
        <v>1</v>
      </c>
      <c r="B5" s="287">
        <v>2</v>
      </c>
      <c r="C5" s="287">
        <v>3</v>
      </c>
      <c r="D5" s="287">
        <v>4</v>
      </c>
      <c r="E5" s="287">
        <v>5</v>
      </c>
      <c r="F5" s="287">
        <v>6</v>
      </c>
      <c r="G5" s="287">
        <v>7</v>
      </c>
      <c r="H5" s="287">
        <v>6</v>
      </c>
      <c r="I5" s="287">
        <v>7</v>
      </c>
    </row>
    <row r="6" spans="1:9" s="290" customFormat="1" ht="10.5" customHeight="1">
      <c r="A6" s="645">
        <v>40274</v>
      </c>
      <c r="B6" s="646">
        <v>74.793294250000002</v>
      </c>
      <c r="C6" s="646">
        <v>3.9545531</v>
      </c>
      <c r="D6" s="647">
        <v>71.81</v>
      </c>
      <c r="E6" s="648">
        <v>2.0369999999999999</v>
      </c>
      <c r="F6" s="649" t="s">
        <v>393</v>
      </c>
      <c r="G6" s="649" t="s">
        <v>393</v>
      </c>
      <c r="H6" s="649" t="s">
        <v>393</v>
      </c>
      <c r="I6" s="649" t="s">
        <v>393</v>
      </c>
    </row>
    <row r="7" spans="1:9" s="290" customFormat="1" ht="10.5" customHeight="1">
      <c r="A7" s="645">
        <v>40304</v>
      </c>
      <c r="B7" s="646">
        <v>303.70041400000002</v>
      </c>
      <c r="C7" s="646">
        <v>12.320550559999999</v>
      </c>
      <c r="D7" s="647">
        <v>325.61</v>
      </c>
      <c r="E7" s="648">
        <v>9.7100000000000009</v>
      </c>
      <c r="F7" s="649" t="s">
        <v>393</v>
      </c>
      <c r="G7" s="649" t="s">
        <v>393</v>
      </c>
      <c r="H7" s="649" t="s">
        <v>393</v>
      </c>
      <c r="I7" s="649" t="s">
        <v>393</v>
      </c>
    </row>
    <row r="8" spans="1:9" s="290" customFormat="1" ht="10.5" customHeight="1">
      <c r="A8" s="645">
        <v>40335</v>
      </c>
      <c r="B8" s="646">
        <v>233.81404710000001</v>
      </c>
      <c r="C8" s="646">
        <v>4.7413180399999995</v>
      </c>
      <c r="D8" s="647">
        <v>217.57</v>
      </c>
      <c r="E8" s="648">
        <v>4.16</v>
      </c>
      <c r="F8" s="649" t="s">
        <v>393</v>
      </c>
      <c r="G8" s="649" t="s">
        <v>393</v>
      </c>
      <c r="H8" s="649" t="s">
        <v>393</v>
      </c>
      <c r="I8" s="649" t="s">
        <v>393</v>
      </c>
    </row>
    <row r="9" spans="1:9" s="290" customFormat="1" ht="10.5" customHeight="1">
      <c r="A9" s="645">
        <v>40365</v>
      </c>
      <c r="B9" s="646">
        <v>187.247907</v>
      </c>
      <c r="C9" s="646">
        <v>3.1577814899999996</v>
      </c>
      <c r="D9" s="647">
        <v>177.78</v>
      </c>
      <c r="E9" s="648">
        <v>3.35</v>
      </c>
      <c r="F9" s="649" t="s">
        <v>393</v>
      </c>
      <c r="G9" s="649" t="s">
        <v>393</v>
      </c>
      <c r="H9" s="649" t="s">
        <v>393</v>
      </c>
      <c r="I9" s="649" t="s">
        <v>393</v>
      </c>
    </row>
    <row r="10" spans="1:9" s="290" customFormat="1" ht="10.5" customHeight="1">
      <c r="A10" s="645">
        <v>40396</v>
      </c>
      <c r="B10" s="646">
        <v>113.58674120000001</v>
      </c>
      <c r="C10" s="646">
        <v>0.41363169999999999</v>
      </c>
      <c r="D10" s="647">
        <v>98.02</v>
      </c>
      <c r="E10" s="648">
        <v>0.39</v>
      </c>
      <c r="F10" s="649" t="s">
        <v>393</v>
      </c>
      <c r="G10" s="649" t="s">
        <v>393</v>
      </c>
      <c r="H10" s="649" t="s">
        <v>393</v>
      </c>
      <c r="I10" s="649" t="s">
        <v>393</v>
      </c>
    </row>
    <row r="11" spans="1:9" s="290" customFormat="1" ht="10.5" customHeight="1">
      <c r="A11" s="645">
        <v>40427</v>
      </c>
      <c r="B11" s="646">
        <v>173.74708699999999</v>
      </c>
      <c r="C11" s="646">
        <v>7.7804095700000007</v>
      </c>
      <c r="D11" s="647">
        <v>164.19</v>
      </c>
      <c r="E11" s="648">
        <v>6.71</v>
      </c>
      <c r="F11" s="649">
        <v>8.8804459999999992</v>
      </c>
      <c r="G11" s="649">
        <v>1.29668925</v>
      </c>
      <c r="H11" s="649" t="s">
        <v>393</v>
      </c>
      <c r="I11" s="649" t="s">
        <v>393</v>
      </c>
    </row>
    <row r="12" spans="1:9" s="290" customFormat="1" ht="10.5" customHeight="1">
      <c r="A12" s="645">
        <v>40457</v>
      </c>
      <c r="B12" s="646">
        <v>205.06722425000001</v>
      </c>
      <c r="C12" s="646">
        <v>4.5259833</v>
      </c>
      <c r="D12" s="647">
        <v>198.77</v>
      </c>
      <c r="E12" s="648">
        <v>5.27</v>
      </c>
      <c r="F12" s="649">
        <v>40.219757999999999</v>
      </c>
      <c r="G12" s="649">
        <v>0.9358725</v>
      </c>
      <c r="H12" s="649" t="s">
        <v>393</v>
      </c>
      <c r="I12" s="649" t="s">
        <v>393</v>
      </c>
    </row>
    <row r="13" spans="1:9" s="290" customFormat="1" ht="10.5" customHeight="1">
      <c r="A13" s="645">
        <v>40488</v>
      </c>
      <c r="B13" s="646">
        <v>210.01</v>
      </c>
      <c r="C13" s="646">
        <v>15.04</v>
      </c>
      <c r="D13" s="647">
        <v>175.9</v>
      </c>
      <c r="E13" s="648">
        <v>6.59</v>
      </c>
      <c r="F13" s="649">
        <v>31.494</v>
      </c>
      <c r="G13" s="649">
        <v>1.748</v>
      </c>
      <c r="H13" s="649" t="s">
        <v>393</v>
      </c>
      <c r="I13" s="649" t="s">
        <v>393</v>
      </c>
    </row>
    <row r="14" spans="1:9" s="290" customFormat="1" ht="10.5" customHeight="1">
      <c r="A14" s="645">
        <v>40518</v>
      </c>
      <c r="B14" s="646">
        <v>272.00062100000002</v>
      </c>
      <c r="C14" s="646">
        <v>11.337453119999999</v>
      </c>
      <c r="D14" s="647">
        <v>212.52</v>
      </c>
      <c r="E14" s="648">
        <v>1.04</v>
      </c>
      <c r="F14" s="649">
        <v>28.42</v>
      </c>
      <c r="G14" s="649">
        <v>7.0000000000000007E-2</v>
      </c>
      <c r="H14" s="649" t="s">
        <v>393</v>
      </c>
      <c r="I14" s="649" t="s">
        <v>393</v>
      </c>
    </row>
    <row r="15" spans="1:9" s="290" customFormat="1" ht="10.5" customHeight="1">
      <c r="A15" s="645">
        <v>40544</v>
      </c>
      <c r="B15" s="646">
        <v>171.16890000000001</v>
      </c>
      <c r="C15" s="646">
        <v>8.11108692</v>
      </c>
      <c r="D15" s="647">
        <v>112.01</v>
      </c>
      <c r="E15" s="648">
        <v>6.47</v>
      </c>
      <c r="F15" s="649">
        <v>10.001564</v>
      </c>
      <c r="G15" s="649">
        <v>1.2985022500000001</v>
      </c>
      <c r="H15" s="649" t="s">
        <v>393</v>
      </c>
      <c r="I15" s="649" t="s">
        <v>393</v>
      </c>
    </row>
    <row r="16" spans="1:9" s="290" customFormat="1" ht="10.5" customHeight="1">
      <c r="A16" s="508">
        <v>40575</v>
      </c>
      <c r="B16" s="650">
        <v>227.8217305</v>
      </c>
      <c r="C16" s="650">
        <v>9.8014580000000002</v>
      </c>
      <c r="D16" s="650">
        <v>140.94</v>
      </c>
      <c r="E16" s="648">
        <v>6.22</v>
      </c>
      <c r="F16" s="650">
        <v>8.38921925</v>
      </c>
      <c r="G16" s="650">
        <v>0.74585025000000005</v>
      </c>
      <c r="H16" s="649" t="s">
        <v>393</v>
      </c>
      <c r="I16" s="649" t="s">
        <v>393</v>
      </c>
    </row>
    <row r="17" spans="1:9" s="290" customFormat="1" ht="10.5" customHeight="1">
      <c r="A17" s="508">
        <v>40603</v>
      </c>
      <c r="B17" s="650">
        <v>237.88452724999999</v>
      </c>
      <c r="C17" s="650">
        <v>9.0304954200000012</v>
      </c>
      <c r="D17" s="650">
        <v>134.68</v>
      </c>
      <c r="E17" s="648">
        <v>4.83</v>
      </c>
      <c r="F17" s="650">
        <v>12.024522749999999</v>
      </c>
      <c r="G17" s="650">
        <v>0.73948150000000001</v>
      </c>
      <c r="H17" s="649" t="s">
        <v>393</v>
      </c>
      <c r="I17" s="649" t="s">
        <v>393</v>
      </c>
    </row>
    <row r="18" spans="1:9" s="290" customFormat="1" ht="10.5" customHeight="1">
      <c r="A18" s="508">
        <v>40634</v>
      </c>
      <c r="B18" s="650">
        <v>186.66</v>
      </c>
      <c r="C18" s="650">
        <v>8.4499999999999993</v>
      </c>
      <c r="D18" s="651">
        <v>96.98</v>
      </c>
      <c r="E18" s="648">
        <v>5.41</v>
      </c>
      <c r="F18" s="650">
        <v>14.434897749999999</v>
      </c>
      <c r="G18" s="650">
        <v>0.27844098657350003</v>
      </c>
      <c r="H18" s="649" t="s">
        <v>393</v>
      </c>
      <c r="I18" s="649" t="s">
        <v>393</v>
      </c>
    </row>
    <row r="19" spans="1:9" s="290" customFormat="1" ht="10.5" customHeight="1">
      <c r="A19" s="508">
        <v>40664</v>
      </c>
      <c r="B19" s="650">
        <v>256.17</v>
      </c>
      <c r="C19" s="650">
        <v>6.64</v>
      </c>
      <c r="D19" s="651">
        <v>120.09</v>
      </c>
      <c r="E19" s="648">
        <v>4.3099999999999996</v>
      </c>
      <c r="F19" s="650">
        <v>15.580679249999999</v>
      </c>
      <c r="G19" s="650">
        <v>0.7853603740999</v>
      </c>
      <c r="H19" s="649" t="s">
        <v>393</v>
      </c>
      <c r="I19" s="649" t="s">
        <v>393</v>
      </c>
    </row>
    <row r="20" spans="1:9" s="290" customFormat="1" ht="10.5" customHeight="1">
      <c r="A20" s="508">
        <v>40695</v>
      </c>
      <c r="B20" s="650">
        <v>208.68</v>
      </c>
      <c r="C20" s="650">
        <v>1.71</v>
      </c>
      <c r="D20" s="651">
        <v>97.23</v>
      </c>
      <c r="E20" s="648">
        <v>1.86</v>
      </c>
      <c r="F20" s="650">
        <v>16.158855249999998</v>
      </c>
      <c r="G20" s="650">
        <v>0.70024774918900001</v>
      </c>
      <c r="H20" s="649" t="s">
        <v>393</v>
      </c>
      <c r="I20" s="649" t="s">
        <v>393</v>
      </c>
    </row>
    <row r="21" spans="1:9" s="290" customFormat="1" ht="10.5" customHeight="1">
      <c r="A21" s="508">
        <v>40725</v>
      </c>
      <c r="B21" s="650">
        <v>371.82</v>
      </c>
      <c r="C21" s="650">
        <v>25.05</v>
      </c>
      <c r="D21" s="651">
        <v>152.97999999999999</v>
      </c>
      <c r="E21" s="648">
        <v>12.74</v>
      </c>
      <c r="F21" s="650">
        <v>43.128483750000001</v>
      </c>
      <c r="G21" s="650">
        <v>4.7561613200000004</v>
      </c>
      <c r="H21" s="649" t="s">
        <v>393</v>
      </c>
      <c r="I21" s="649" t="s">
        <v>393</v>
      </c>
    </row>
    <row r="22" spans="1:9" s="290" customFormat="1" ht="10.5" customHeight="1">
      <c r="A22" s="508">
        <v>40756</v>
      </c>
      <c r="B22" s="650">
        <v>456.49</v>
      </c>
      <c r="C22" s="650">
        <v>1.91</v>
      </c>
      <c r="D22" s="651">
        <v>267.94</v>
      </c>
      <c r="E22" s="648">
        <v>1.65</v>
      </c>
      <c r="F22" s="650">
        <v>70.197021000000007</v>
      </c>
      <c r="G22" s="650">
        <v>0.24996886000000001</v>
      </c>
      <c r="H22" s="649" t="s">
        <v>393</v>
      </c>
      <c r="I22" s="649" t="s">
        <v>393</v>
      </c>
    </row>
    <row r="23" spans="1:9" s="290" customFormat="1" ht="10.5" customHeight="1">
      <c r="A23" s="508">
        <v>40787</v>
      </c>
      <c r="B23" s="650">
        <v>664.81809275000001</v>
      </c>
      <c r="C23" s="650">
        <v>28.427373200000002</v>
      </c>
      <c r="D23" s="651">
        <v>390.74</v>
      </c>
      <c r="E23" s="648">
        <v>11.08</v>
      </c>
      <c r="F23" s="650">
        <v>99.14588775</v>
      </c>
      <c r="G23" s="650">
        <v>4.81626683</v>
      </c>
      <c r="H23" s="649" t="s">
        <v>393</v>
      </c>
      <c r="I23" s="649" t="s">
        <v>393</v>
      </c>
    </row>
    <row r="24" spans="1:9" s="290" customFormat="1" ht="10.5" customHeight="1">
      <c r="A24" s="508">
        <v>40817</v>
      </c>
      <c r="B24" s="650">
        <v>598.86845649999998</v>
      </c>
      <c r="C24" s="650">
        <v>14.304052160000003</v>
      </c>
      <c r="D24" s="651">
        <v>268.47000000000003</v>
      </c>
      <c r="E24" s="648">
        <v>6.66</v>
      </c>
      <c r="F24" s="650">
        <v>60.877301120000006</v>
      </c>
      <c r="G24" s="650">
        <v>1.95757352</v>
      </c>
      <c r="H24" s="649" t="s">
        <v>393</v>
      </c>
      <c r="I24" s="649" t="s">
        <v>393</v>
      </c>
    </row>
    <row r="25" spans="1:9" s="290" customFormat="1" ht="10.5" customHeight="1">
      <c r="A25" s="508">
        <v>40848</v>
      </c>
      <c r="B25" s="650">
        <v>684.51459150000005</v>
      </c>
      <c r="C25" s="650">
        <v>23.229709080000003</v>
      </c>
      <c r="D25" s="651">
        <v>361.73</v>
      </c>
      <c r="E25" s="648">
        <v>8.8000000000000007</v>
      </c>
      <c r="F25" s="650">
        <v>33.291562249999998</v>
      </c>
      <c r="G25" s="650">
        <v>1.4720724300000001</v>
      </c>
      <c r="H25" s="649" t="s">
        <v>393</v>
      </c>
      <c r="I25" s="649" t="s">
        <v>393</v>
      </c>
    </row>
    <row r="26" spans="1:9" s="290" customFormat="1" ht="10.5" customHeight="1">
      <c r="A26" s="508">
        <v>40878</v>
      </c>
      <c r="B26" s="650">
        <v>774.91397925000001</v>
      </c>
      <c r="C26" s="650">
        <v>5.6472680100000003</v>
      </c>
      <c r="D26" s="651">
        <v>406.05</v>
      </c>
      <c r="E26" s="648">
        <v>3.03</v>
      </c>
      <c r="F26" s="650">
        <v>24.6600462</v>
      </c>
      <c r="G26" s="650">
        <v>0.29271184</v>
      </c>
      <c r="H26" s="649" t="s">
        <v>393</v>
      </c>
      <c r="I26" s="649" t="s">
        <v>393</v>
      </c>
    </row>
    <row r="27" spans="1:9" s="290" customFormat="1" ht="10.5" customHeight="1">
      <c r="A27" s="508">
        <v>40919</v>
      </c>
      <c r="B27" s="650">
        <v>720.18950425000014</v>
      </c>
      <c r="C27" s="650">
        <v>26.026753570000007</v>
      </c>
      <c r="D27" s="651">
        <v>268.99</v>
      </c>
      <c r="E27" s="648">
        <v>15</v>
      </c>
      <c r="F27" s="650">
        <v>10.738280749999999</v>
      </c>
      <c r="G27" s="650">
        <v>0.88449003000000004</v>
      </c>
      <c r="H27" s="649" t="s">
        <v>393</v>
      </c>
      <c r="I27" s="649" t="s">
        <v>393</v>
      </c>
    </row>
    <row r="28" spans="1:9" s="290" customFormat="1" ht="10.5" customHeight="1">
      <c r="A28" s="508">
        <v>40951</v>
      </c>
      <c r="B28" s="650">
        <v>387.190676</v>
      </c>
      <c r="C28" s="650">
        <v>2.3203201999999998</v>
      </c>
      <c r="D28" s="651">
        <v>173.36</v>
      </c>
      <c r="E28" s="648">
        <v>1.26</v>
      </c>
      <c r="F28" s="650">
        <v>6.0075517500000002</v>
      </c>
      <c r="G28" s="650">
        <v>5.190525E-2</v>
      </c>
      <c r="H28" s="649" t="s">
        <v>393</v>
      </c>
      <c r="I28" s="649" t="s">
        <v>393</v>
      </c>
    </row>
    <row r="29" spans="1:9" s="290" customFormat="1" ht="10.5" customHeight="1">
      <c r="A29" s="508">
        <v>40979</v>
      </c>
      <c r="B29" s="650">
        <v>518.68282424999995</v>
      </c>
      <c r="C29" s="650">
        <v>12.409825509999997</v>
      </c>
      <c r="D29" s="651">
        <v>272.37</v>
      </c>
      <c r="E29" s="648">
        <v>4.9000000000000004</v>
      </c>
      <c r="F29" s="650">
        <v>8.6260329999999996</v>
      </c>
      <c r="G29" s="650">
        <v>0.18818568999999999</v>
      </c>
      <c r="H29" s="649" t="s">
        <v>393</v>
      </c>
      <c r="I29" s="649" t="s">
        <v>393</v>
      </c>
    </row>
    <row r="30" spans="1:9" s="290" customFormat="1" ht="10.5" customHeight="1">
      <c r="A30" s="508">
        <v>41011</v>
      </c>
      <c r="B30" s="650">
        <v>350.273641</v>
      </c>
      <c r="C30" s="650">
        <v>2.3888146099999998</v>
      </c>
      <c r="D30" s="651">
        <v>205.71</v>
      </c>
      <c r="E30" s="648">
        <v>1.47</v>
      </c>
      <c r="F30" s="650">
        <v>4.85567175</v>
      </c>
      <c r="G30" s="650">
        <v>2.2380279999999999E-2</v>
      </c>
      <c r="H30" s="649" t="s">
        <v>393</v>
      </c>
      <c r="I30" s="649" t="s">
        <v>393</v>
      </c>
    </row>
    <row r="31" spans="1:9" s="290" customFormat="1" ht="10.5" customHeight="1">
      <c r="A31" s="508">
        <v>41041</v>
      </c>
      <c r="B31" s="650">
        <v>947.79353875000004</v>
      </c>
      <c r="C31" s="650">
        <v>22.546512409999995</v>
      </c>
      <c r="D31" s="651">
        <v>574.70000000000005</v>
      </c>
      <c r="E31" s="648">
        <v>9.6999999999999993</v>
      </c>
      <c r="F31" s="650">
        <v>8.3187639999999998</v>
      </c>
      <c r="G31" s="650">
        <v>0.29591675000000001</v>
      </c>
      <c r="H31" s="649" t="s">
        <v>393</v>
      </c>
      <c r="I31" s="649" t="s">
        <v>393</v>
      </c>
    </row>
    <row r="32" spans="1:9" s="290" customFormat="1" ht="10.5" customHeight="1">
      <c r="A32" s="508">
        <v>41072</v>
      </c>
      <c r="B32" s="650">
        <v>620.48435500000005</v>
      </c>
      <c r="C32" s="650">
        <v>9.2586663400000013</v>
      </c>
      <c r="D32" s="651">
        <v>318.14999999999998</v>
      </c>
      <c r="E32" s="648">
        <v>4.79</v>
      </c>
      <c r="F32" s="650">
        <v>4.0999999999999996</v>
      </c>
      <c r="G32" s="650">
        <v>0.04</v>
      </c>
      <c r="H32" s="649" t="s">
        <v>393</v>
      </c>
      <c r="I32" s="649" t="s">
        <v>393</v>
      </c>
    </row>
    <row r="33" spans="1:9" s="290" customFormat="1" ht="10.5" customHeight="1">
      <c r="A33" s="508">
        <v>41102</v>
      </c>
      <c r="B33" s="650">
        <v>667.51718500000004</v>
      </c>
      <c r="C33" s="650">
        <v>6.5322240300000001</v>
      </c>
      <c r="D33" s="651">
        <v>403.76</v>
      </c>
      <c r="E33" s="648">
        <v>3.38</v>
      </c>
      <c r="F33" s="650">
        <v>4.76</v>
      </c>
      <c r="G33" s="650">
        <v>0.02</v>
      </c>
      <c r="H33" s="649" t="s">
        <v>393</v>
      </c>
      <c r="I33" s="649" t="s">
        <v>393</v>
      </c>
    </row>
    <row r="34" spans="1:9" s="290" customFormat="1" ht="10.5" customHeight="1">
      <c r="A34" s="508">
        <v>41133</v>
      </c>
      <c r="B34" s="650">
        <v>321.2341725</v>
      </c>
      <c r="C34" s="650">
        <v>1.6880583199999999</v>
      </c>
      <c r="D34" s="651">
        <v>171.22</v>
      </c>
      <c r="E34" s="648">
        <v>0.79</v>
      </c>
      <c r="F34" s="650">
        <v>2.11</v>
      </c>
      <c r="G34" s="650">
        <v>0.02</v>
      </c>
      <c r="H34" s="649" t="s">
        <v>393</v>
      </c>
      <c r="I34" s="649" t="s">
        <v>393</v>
      </c>
    </row>
    <row r="35" spans="1:9" s="290" customFormat="1" ht="10.5" customHeight="1">
      <c r="A35" s="508">
        <v>41164</v>
      </c>
      <c r="B35" s="650">
        <v>487.24710275000001</v>
      </c>
      <c r="C35" s="650">
        <v>6.1707923300000003</v>
      </c>
      <c r="D35" s="651">
        <v>287.42</v>
      </c>
      <c r="E35" s="648">
        <v>5.81</v>
      </c>
      <c r="F35" s="650">
        <v>2.5099999999999998</v>
      </c>
      <c r="G35" s="650">
        <v>0.12</v>
      </c>
      <c r="H35" s="649" t="s">
        <v>393</v>
      </c>
      <c r="I35" s="649" t="s">
        <v>393</v>
      </c>
    </row>
    <row r="36" spans="1:9" s="290" customFormat="1" ht="10.5" customHeight="1">
      <c r="A36" s="508">
        <v>41194</v>
      </c>
      <c r="B36" s="650">
        <v>583.07068700000002</v>
      </c>
      <c r="C36" s="650">
        <v>5.6413368299999993</v>
      </c>
      <c r="D36" s="651">
        <v>260.01</v>
      </c>
      <c r="E36" s="648">
        <v>4.6100000000000003</v>
      </c>
      <c r="F36" s="650">
        <v>1.65</v>
      </c>
      <c r="G36" s="650">
        <v>1.7999999999999999E-2</v>
      </c>
      <c r="H36" s="649" t="s">
        <v>393</v>
      </c>
      <c r="I36" s="649" t="s">
        <v>393</v>
      </c>
    </row>
    <row r="37" spans="1:9" s="290" customFormat="1" ht="10.5" customHeight="1">
      <c r="A37" s="508">
        <v>41225</v>
      </c>
      <c r="B37" s="650">
        <v>593.16481275000001</v>
      </c>
      <c r="C37" s="650">
        <v>1.8002214100000002</v>
      </c>
      <c r="D37" s="651">
        <v>279.68</v>
      </c>
      <c r="E37" s="648">
        <v>1.08</v>
      </c>
      <c r="F37" s="650">
        <v>3.51</v>
      </c>
      <c r="G37" s="650">
        <v>1.7999999999999999E-2</v>
      </c>
      <c r="H37" s="649" t="s">
        <v>393</v>
      </c>
      <c r="I37" s="649" t="s">
        <v>393</v>
      </c>
    </row>
    <row r="38" spans="1:9" s="290" customFormat="1" ht="10.5" customHeight="1">
      <c r="A38" s="508">
        <v>41255</v>
      </c>
      <c r="B38" s="650">
        <v>435.208552</v>
      </c>
      <c r="C38" s="650">
        <v>3.8376526700000002</v>
      </c>
      <c r="D38" s="651">
        <v>197.3</v>
      </c>
      <c r="E38" s="648">
        <v>1.55</v>
      </c>
      <c r="F38" s="650">
        <v>2.27</v>
      </c>
      <c r="G38" s="650">
        <v>0.03</v>
      </c>
      <c r="H38" s="649" t="s">
        <v>393</v>
      </c>
      <c r="I38" s="649" t="s">
        <v>393</v>
      </c>
    </row>
    <row r="39" spans="1:9" s="290" customFormat="1" ht="10.5" customHeight="1">
      <c r="A39" s="508">
        <v>41288</v>
      </c>
      <c r="B39" s="650">
        <v>568.09663124999997</v>
      </c>
      <c r="C39" s="650">
        <v>10.80498336</v>
      </c>
      <c r="D39" s="651">
        <v>253.9</v>
      </c>
      <c r="E39" s="648">
        <v>5.1100000000000003</v>
      </c>
      <c r="F39" s="654">
        <v>5.15</v>
      </c>
      <c r="G39" s="652">
        <v>0.15</v>
      </c>
      <c r="H39" s="649" t="s">
        <v>393</v>
      </c>
      <c r="I39" s="649" t="s">
        <v>393</v>
      </c>
    </row>
    <row r="40" spans="1:9" s="290" customFormat="1" ht="10.5" customHeight="1">
      <c r="A40" s="508">
        <v>41319</v>
      </c>
      <c r="B40" s="650">
        <v>490.10733725</v>
      </c>
      <c r="C40" s="650">
        <v>7.2558752800000015</v>
      </c>
      <c r="D40" s="651">
        <v>195.15</v>
      </c>
      <c r="E40" s="648">
        <v>3.86</v>
      </c>
      <c r="F40" s="654">
        <v>4.24</v>
      </c>
      <c r="G40" s="653">
        <v>0.09</v>
      </c>
      <c r="H40" s="649" t="s">
        <v>393</v>
      </c>
      <c r="I40" s="649" t="s">
        <v>393</v>
      </c>
    </row>
    <row r="41" spans="1:9" s="290" customFormat="1" ht="10.5" customHeight="1">
      <c r="A41" s="508">
        <v>41346</v>
      </c>
      <c r="B41" s="650">
        <v>307.384094</v>
      </c>
      <c r="C41" s="650">
        <v>13.778042430000001</v>
      </c>
      <c r="D41" s="651">
        <v>154.41999999999999</v>
      </c>
      <c r="E41" s="648">
        <v>6.21</v>
      </c>
      <c r="F41" s="654">
        <v>10.93</v>
      </c>
      <c r="G41" s="652">
        <v>0.25</v>
      </c>
      <c r="H41" s="649" t="s">
        <v>393</v>
      </c>
      <c r="I41" s="649" t="s">
        <v>393</v>
      </c>
    </row>
    <row r="42" spans="1:9" s="290" customFormat="1" ht="10.5" customHeight="1">
      <c r="A42" s="508">
        <v>41365</v>
      </c>
      <c r="B42" s="654">
        <v>321.52045700000002</v>
      </c>
      <c r="C42" s="654">
        <v>6.0562733</v>
      </c>
      <c r="D42" s="655">
        <v>183.79</v>
      </c>
      <c r="E42" s="655">
        <v>3.13</v>
      </c>
      <c r="F42" s="654">
        <v>1.7811075000000001</v>
      </c>
      <c r="G42" s="655">
        <v>2.0780300000000002E-2</v>
      </c>
      <c r="H42" s="656" t="s">
        <v>393</v>
      </c>
      <c r="I42" s="656" t="s">
        <v>393</v>
      </c>
    </row>
    <row r="43" spans="1:9" s="290" customFormat="1" ht="10.5" customHeight="1">
      <c r="A43" s="508">
        <v>41395</v>
      </c>
      <c r="B43" s="654">
        <v>418.69673625000001</v>
      </c>
      <c r="C43" s="654">
        <v>16.454822659999998</v>
      </c>
      <c r="D43" s="655">
        <v>208.32132075000001</v>
      </c>
      <c r="E43" s="655">
        <v>6.10091494</v>
      </c>
      <c r="F43" s="654">
        <v>1.46165345</v>
      </c>
      <c r="G43" s="655">
        <v>6.9352780000000003E-2</v>
      </c>
      <c r="H43" s="656" t="s">
        <v>393</v>
      </c>
      <c r="I43" s="656" t="s">
        <v>393</v>
      </c>
    </row>
    <row r="44" spans="1:9" s="290" customFormat="1" ht="10.5" customHeight="1">
      <c r="A44" s="508">
        <v>41426</v>
      </c>
      <c r="B44" s="654">
        <v>1190.4147417500001</v>
      </c>
      <c r="C44" s="654">
        <v>4.424904569999998</v>
      </c>
      <c r="D44" s="655">
        <v>494.45064124999999</v>
      </c>
      <c r="E44" s="655">
        <v>3.6006531399999999</v>
      </c>
      <c r="F44" s="654">
        <v>6.5411477500000004</v>
      </c>
      <c r="G44" s="655">
        <v>2.2258379999999998E-2</v>
      </c>
      <c r="H44" s="656" t="s">
        <v>393</v>
      </c>
      <c r="I44" s="656" t="s">
        <v>393</v>
      </c>
    </row>
    <row r="45" spans="1:9" s="290" customFormat="1" ht="10.5" customHeight="1">
      <c r="A45" s="508">
        <v>41456</v>
      </c>
      <c r="B45" s="654">
        <v>674.79768524999997</v>
      </c>
      <c r="C45" s="654">
        <v>7.0078195800000014</v>
      </c>
      <c r="D45" s="655">
        <v>318.14232325</v>
      </c>
      <c r="E45" s="655">
        <v>3.7908879</v>
      </c>
      <c r="F45" s="654">
        <v>6.4798532</v>
      </c>
      <c r="G45" s="655">
        <v>7.9104549999999996E-2</v>
      </c>
      <c r="H45" s="656" t="s">
        <v>393</v>
      </c>
      <c r="I45" s="656" t="s">
        <v>393</v>
      </c>
    </row>
    <row r="46" spans="1:9" s="290" customFormat="1" ht="10.5" customHeight="1">
      <c r="A46" s="508">
        <v>41487</v>
      </c>
      <c r="B46" s="654">
        <v>741.17674124999996</v>
      </c>
      <c r="C46" s="654">
        <v>31.977232729999994</v>
      </c>
      <c r="D46" s="655">
        <v>388.49637250000001</v>
      </c>
      <c r="E46" s="655">
        <v>23.252809289999995</v>
      </c>
      <c r="F46" s="654">
        <v>14.449524</v>
      </c>
      <c r="G46" s="655">
        <v>0.88745174000000004</v>
      </c>
      <c r="H46" s="656" t="s">
        <v>393</v>
      </c>
      <c r="I46" s="656" t="s">
        <v>393</v>
      </c>
    </row>
    <row r="47" spans="1:9" s="290" customFormat="1" ht="10.5" customHeight="1">
      <c r="A47" s="508">
        <v>41518</v>
      </c>
      <c r="B47" s="654">
        <v>483.55491699999999</v>
      </c>
      <c r="C47" s="654">
        <v>4.4383427800000002</v>
      </c>
      <c r="D47" s="655">
        <v>197.08514675000001</v>
      </c>
      <c r="E47" s="655">
        <v>1.75875355</v>
      </c>
      <c r="F47" s="654">
        <v>22.844531750000002</v>
      </c>
      <c r="G47" s="655">
        <v>0.20145228000000001</v>
      </c>
      <c r="H47" s="656" t="s">
        <v>393</v>
      </c>
      <c r="I47" s="656" t="s">
        <v>393</v>
      </c>
    </row>
    <row r="48" spans="1:9" s="290" customFormat="1" ht="10.5" customHeight="1">
      <c r="A48" s="508">
        <v>41548</v>
      </c>
      <c r="B48" s="654">
        <v>159.10240150000001</v>
      </c>
      <c r="C48" s="654">
        <v>1.1273601099999999</v>
      </c>
      <c r="D48" s="655">
        <v>77.94676475</v>
      </c>
      <c r="E48" s="655">
        <v>0.57166740000000005</v>
      </c>
      <c r="F48" s="654">
        <v>16.207751999999999</v>
      </c>
      <c r="G48" s="655">
        <v>0.17281879999999999</v>
      </c>
      <c r="H48" s="656" t="s">
        <v>393</v>
      </c>
      <c r="I48" s="656" t="s">
        <v>393</v>
      </c>
    </row>
    <row r="49" spans="1:9" s="290" customFormat="1" ht="10.5" customHeight="1">
      <c r="A49" s="508">
        <v>41579</v>
      </c>
      <c r="B49" s="654">
        <v>212.51172575000001</v>
      </c>
      <c r="C49" s="654">
        <v>1.6046222300000001</v>
      </c>
      <c r="D49" s="655">
        <v>85.854330500000003</v>
      </c>
      <c r="E49" s="655">
        <v>0.99754656000000019</v>
      </c>
      <c r="F49" s="654">
        <v>11.77</v>
      </c>
      <c r="G49" s="655">
        <v>0.02</v>
      </c>
      <c r="H49" s="656" t="s">
        <v>393</v>
      </c>
      <c r="I49" s="656" t="s">
        <v>393</v>
      </c>
    </row>
    <row r="50" spans="1:9" s="290" customFormat="1" ht="10.5" customHeight="1">
      <c r="A50" s="508">
        <v>41609</v>
      </c>
      <c r="B50" s="654">
        <v>153.949882</v>
      </c>
      <c r="C50" s="654">
        <v>0.82019342999999989</v>
      </c>
      <c r="D50" s="655">
        <v>62.163572000000002</v>
      </c>
      <c r="E50" s="655">
        <v>0.32324877000000002</v>
      </c>
      <c r="F50" s="654">
        <v>15.25</v>
      </c>
      <c r="G50" s="655">
        <v>1.0900000000000001</v>
      </c>
      <c r="H50" s="654">
        <v>2.65</v>
      </c>
      <c r="I50" s="654">
        <v>0.02</v>
      </c>
    </row>
    <row r="51" spans="1:9" s="290" customFormat="1" ht="10.5" customHeight="1">
      <c r="A51" s="508">
        <v>41653</v>
      </c>
      <c r="B51" s="650">
        <v>147.41469925000001</v>
      </c>
      <c r="C51" s="650">
        <v>5.9947192500000002</v>
      </c>
      <c r="D51" s="651">
        <v>60.170012749999998</v>
      </c>
      <c r="E51" s="648">
        <v>3.0935427999999998</v>
      </c>
      <c r="F51" s="654">
        <v>26.381331500000002</v>
      </c>
      <c r="G51" s="655">
        <v>0.1151812</v>
      </c>
      <c r="H51" s="654">
        <v>21</v>
      </c>
      <c r="I51" s="655">
        <v>1.5</v>
      </c>
    </row>
    <row r="52" spans="1:9" s="290" customFormat="1" ht="10.5" customHeight="1">
      <c r="A52" s="508">
        <v>41684</v>
      </c>
      <c r="B52" s="650">
        <v>95.439020249999999</v>
      </c>
      <c r="C52" s="650">
        <v>1.27815889</v>
      </c>
      <c r="D52" s="651">
        <v>48.864766250000002</v>
      </c>
      <c r="E52" s="648">
        <v>0.79940944999999997</v>
      </c>
      <c r="F52" s="654">
        <v>21.539791999999998</v>
      </c>
      <c r="G52" s="655">
        <v>5.058555E-2</v>
      </c>
      <c r="H52" s="654">
        <v>21.8</v>
      </c>
      <c r="I52" s="655">
        <v>0.3</v>
      </c>
    </row>
    <row r="53" spans="1:9" s="290" customFormat="1" ht="10.5" customHeight="1">
      <c r="A53" s="508">
        <v>41711</v>
      </c>
      <c r="B53" s="650">
        <v>148.15275575000001</v>
      </c>
      <c r="C53" s="650">
        <v>4.0580405099999997</v>
      </c>
      <c r="D53" s="651">
        <v>63.060231000000002</v>
      </c>
      <c r="E53" s="648">
        <v>2.15762185</v>
      </c>
      <c r="F53" s="654">
        <v>65.680059249999999</v>
      </c>
      <c r="G53" s="655">
        <v>0.15399409999999999</v>
      </c>
      <c r="H53" s="654">
        <v>46.34</v>
      </c>
      <c r="I53" s="655">
        <v>0.96</v>
      </c>
    </row>
    <row r="54" spans="1:9" s="290" customFormat="1" ht="10.5" customHeight="1">
      <c r="A54" s="508">
        <v>41730</v>
      </c>
      <c r="B54" s="650">
        <v>105.5018085</v>
      </c>
      <c r="C54" s="650">
        <v>2.2851485</v>
      </c>
      <c r="D54" s="651">
        <v>43.432807500000003</v>
      </c>
      <c r="E54" s="648">
        <v>1.3219075300000001</v>
      </c>
      <c r="F54" s="654">
        <v>1.2704902499999999</v>
      </c>
      <c r="G54" s="655">
        <v>3.330984E-2</v>
      </c>
      <c r="H54" s="654">
        <v>21.48</v>
      </c>
      <c r="I54" s="655">
        <v>0.9</v>
      </c>
    </row>
    <row r="55" spans="1:9" s="290" customFormat="1" ht="10.5" customHeight="1">
      <c r="A55" s="508">
        <v>41760</v>
      </c>
      <c r="B55" s="650">
        <v>190.173461</v>
      </c>
      <c r="C55" s="650">
        <v>1.6268329199999998</v>
      </c>
      <c r="D55" s="651">
        <v>84.321331999999998</v>
      </c>
      <c r="E55" s="648">
        <v>0.70965747000000001</v>
      </c>
      <c r="F55" s="654">
        <v>5.6078229999999998</v>
      </c>
      <c r="G55" s="655">
        <v>0.13565922</v>
      </c>
      <c r="H55" s="654">
        <v>81.52</v>
      </c>
      <c r="I55" s="655">
        <v>0.83</v>
      </c>
    </row>
    <row r="56" spans="1:9" s="290" customFormat="1" ht="10.5" customHeight="1">
      <c r="A56" s="508">
        <v>41791</v>
      </c>
      <c r="B56" s="650">
        <v>205.13491725</v>
      </c>
      <c r="C56" s="650">
        <v>1.0785165700000001</v>
      </c>
      <c r="D56" s="651">
        <v>100.9331935</v>
      </c>
      <c r="E56" s="648">
        <v>0.53396653000000005</v>
      </c>
      <c r="F56" s="654">
        <v>6.5077930000000004</v>
      </c>
      <c r="G56" s="655">
        <v>8.585429E-2</v>
      </c>
      <c r="H56" s="654">
        <v>84.93</v>
      </c>
      <c r="I56" s="655">
        <v>0.77</v>
      </c>
    </row>
    <row r="57" spans="1:9" s="290" customFormat="1" ht="10.5" customHeight="1">
      <c r="A57" s="508">
        <v>41821</v>
      </c>
      <c r="B57" s="650">
        <v>418.69385</v>
      </c>
      <c r="C57" s="650">
        <v>0.60580514000000008</v>
      </c>
      <c r="D57" s="651">
        <v>174.55689674999999</v>
      </c>
      <c r="E57" s="648">
        <v>0.25883392</v>
      </c>
      <c r="F57" s="654">
        <v>6.5681725000000002</v>
      </c>
      <c r="G57" s="655">
        <v>2.7208109999999997E-2</v>
      </c>
      <c r="H57" s="654">
        <v>101.78</v>
      </c>
      <c r="I57" s="655">
        <v>0.23</v>
      </c>
    </row>
    <row r="58" spans="1:9" s="290" customFormat="1" ht="10.5" customHeight="1">
      <c r="A58" s="508">
        <v>41852</v>
      </c>
      <c r="B58" s="650">
        <v>493.74571150000003</v>
      </c>
      <c r="C58" s="650">
        <v>3.6149874200000003</v>
      </c>
      <c r="D58" s="651">
        <v>178.20441199999999</v>
      </c>
      <c r="E58" s="648">
        <v>1.28488939</v>
      </c>
      <c r="F58" s="654">
        <v>9.4488024999999993</v>
      </c>
      <c r="G58" s="655">
        <v>0.26472035999999999</v>
      </c>
      <c r="H58" s="654">
        <v>141.63999999999999</v>
      </c>
      <c r="I58" s="655">
        <v>1.32</v>
      </c>
    </row>
    <row r="59" spans="1:9" s="290" customFormat="1" ht="10.5" customHeight="1">
      <c r="A59" s="508">
        <v>41883</v>
      </c>
      <c r="B59" s="650">
        <v>525.28945424999995</v>
      </c>
      <c r="C59" s="650">
        <v>6.6421883000000008</v>
      </c>
      <c r="D59" s="651">
        <v>185.02306725</v>
      </c>
      <c r="E59" s="648">
        <v>3.2580062700000001</v>
      </c>
      <c r="F59" s="654">
        <v>6.82</v>
      </c>
      <c r="G59" s="655">
        <v>0.46</v>
      </c>
      <c r="H59" s="654">
        <v>200.28</v>
      </c>
      <c r="I59" s="655">
        <v>5.27</v>
      </c>
    </row>
    <row r="60" spans="1:9" s="290" customFormat="1" ht="10.5" customHeight="1">
      <c r="A60" s="508">
        <v>41913</v>
      </c>
      <c r="B60" s="650">
        <v>457.91</v>
      </c>
      <c r="C60" s="650">
        <v>1.26</v>
      </c>
      <c r="D60" s="651">
        <v>157.74833325</v>
      </c>
      <c r="E60" s="648">
        <v>0.57237693999999995</v>
      </c>
      <c r="F60" s="654">
        <v>2.76</v>
      </c>
      <c r="G60" s="655">
        <v>0.2</v>
      </c>
      <c r="H60" s="654">
        <v>194.15</v>
      </c>
      <c r="I60" s="655">
        <v>0.5</v>
      </c>
    </row>
    <row r="61" spans="1:9" s="290" customFormat="1" ht="10.5" customHeight="1">
      <c r="A61" s="508">
        <v>41944</v>
      </c>
      <c r="B61" s="650">
        <v>318.55730325000002</v>
      </c>
      <c r="C61" s="650">
        <v>0.91864808000000031</v>
      </c>
      <c r="D61" s="651">
        <v>87.841634749999997</v>
      </c>
      <c r="E61" s="648">
        <v>0.19204599</v>
      </c>
      <c r="F61" s="654">
        <v>0.31</v>
      </c>
      <c r="G61" s="655">
        <v>0.23</v>
      </c>
      <c r="H61" s="654">
        <v>135.11000000000001</v>
      </c>
      <c r="I61" s="655">
        <v>0.44</v>
      </c>
    </row>
    <row r="62" spans="1:9" s="290" customFormat="1" ht="10.5" customHeight="1">
      <c r="A62" s="508">
        <v>41974</v>
      </c>
      <c r="B62" s="650">
        <v>624.35111874999996</v>
      </c>
      <c r="C62" s="650">
        <v>1.76764013</v>
      </c>
      <c r="D62" s="651">
        <v>173.66</v>
      </c>
      <c r="E62" s="648">
        <v>0.4</v>
      </c>
      <c r="F62" s="654">
        <v>0.26</v>
      </c>
      <c r="G62" s="655">
        <v>0.86</v>
      </c>
      <c r="H62" s="654">
        <v>291.11</v>
      </c>
      <c r="I62" s="655">
        <v>0.46</v>
      </c>
    </row>
    <row r="63" spans="1:9" s="290" customFormat="1" ht="10.5" customHeight="1">
      <c r="A63" s="508">
        <v>42005</v>
      </c>
      <c r="B63" s="650">
        <v>603.75606649999997</v>
      </c>
      <c r="C63" s="650">
        <v>3.0421597399999998</v>
      </c>
      <c r="D63" s="651">
        <v>138.59893779999999</v>
      </c>
      <c r="E63" s="648">
        <v>0.76641893000000005</v>
      </c>
      <c r="F63" s="654" t="s">
        <v>393</v>
      </c>
      <c r="G63" s="655" t="s">
        <v>393</v>
      </c>
      <c r="H63" s="654">
        <v>255.99</v>
      </c>
      <c r="I63" s="655">
        <v>0.77</v>
      </c>
    </row>
    <row r="64" spans="1:9" s="290" customFormat="1" ht="10.5" customHeight="1">
      <c r="A64" s="508">
        <v>42036</v>
      </c>
      <c r="B64" s="650">
        <v>319.84033725</v>
      </c>
      <c r="C64" s="650">
        <v>13.069898619999996</v>
      </c>
      <c r="D64" s="651">
        <v>66.614648500000001</v>
      </c>
      <c r="E64" s="648">
        <v>2.2388070899999999</v>
      </c>
      <c r="F64" s="654" t="s">
        <v>393</v>
      </c>
      <c r="G64" s="655" t="s">
        <v>393</v>
      </c>
      <c r="H64" s="654">
        <v>165.61</v>
      </c>
      <c r="I64" s="655">
        <v>7.05</v>
      </c>
    </row>
    <row r="65" spans="1:13" s="290" customFormat="1" ht="10.5" customHeight="1">
      <c r="A65" s="508">
        <v>42064</v>
      </c>
      <c r="B65" s="650">
        <v>538.72228974999996</v>
      </c>
      <c r="C65" s="650">
        <v>8.2909821800000003</v>
      </c>
      <c r="D65" s="651">
        <v>157.4547255</v>
      </c>
      <c r="E65" s="648">
        <v>1.7412923199999999</v>
      </c>
      <c r="F65" s="654" t="s">
        <v>393</v>
      </c>
      <c r="G65" s="655" t="s">
        <v>393</v>
      </c>
      <c r="H65" s="654">
        <v>265.97000000000003</v>
      </c>
      <c r="I65" s="655">
        <v>3.52</v>
      </c>
    </row>
    <row r="66" spans="1:13" s="290" customFormat="1" ht="10.5" customHeight="1">
      <c r="A66" s="508">
        <v>42108</v>
      </c>
      <c r="B66" s="650">
        <v>476.59794875</v>
      </c>
      <c r="C66" s="650">
        <v>15.650680319999999</v>
      </c>
      <c r="D66" s="651">
        <v>98.831774999999993</v>
      </c>
      <c r="E66" s="648">
        <v>2.9158492800000002</v>
      </c>
      <c r="F66" s="654" t="s">
        <v>393</v>
      </c>
      <c r="G66" s="655" t="s">
        <v>393</v>
      </c>
      <c r="H66" s="654">
        <v>251.24</v>
      </c>
      <c r="I66" s="655">
        <v>6.74</v>
      </c>
    </row>
    <row r="67" spans="1:13" s="290" customFormat="1" ht="10.5" customHeight="1">
      <c r="A67" s="508">
        <v>42138</v>
      </c>
      <c r="B67" s="650">
        <v>479.18969625</v>
      </c>
      <c r="C67" s="650">
        <v>3.02248721</v>
      </c>
      <c r="D67" s="651">
        <v>98.506990250000001</v>
      </c>
      <c r="E67" s="648">
        <v>1.0117781100000001</v>
      </c>
      <c r="F67" s="654" t="s">
        <v>393</v>
      </c>
      <c r="G67" s="655" t="s">
        <v>393</v>
      </c>
      <c r="H67" s="654">
        <v>262.45999999999998</v>
      </c>
      <c r="I67" s="655">
        <v>2.4700000000000002</v>
      </c>
    </row>
    <row r="68" spans="1:13" s="290" customFormat="1" ht="10.5" customHeight="1">
      <c r="A68" s="508">
        <v>42169</v>
      </c>
      <c r="B68" s="650">
        <v>483.53191299999997</v>
      </c>
      <c r="C68" s="650">
        <v>0.79979312000000014</v>
      </c>
      <c r="D68" s="651">
        <v>76.248183249999997</v>
      </c>
      <c r="E68" s="648">
        <v>0.29082400000000003</v>
      </c>
      <c r="F68" s="654" t="s">
        <v>393</v>
      </c>
      <c r="G68" s="655" t="s">
        <v>393</v>
      </c>
      <c r="H68" s="654">
        <v>232</v>
      </c>
      <c r="I68" s="655">
        <v>0.4</v>
      </c>
    </row>
    <row r="69" spans="1:13" s="290" customFormat="1" ht="10.5" customHeight="1">
      <c r="A69" s="508">
        <v>42199</v>
      </c>
      <c r="B69" s="650">
        <v>628.50832800000001</v>
      </c>
      <c r="C69" s="650">
        <v>1.1285887999999997</v>
      </c>
      <c r="D69" s="651">
        <v>120.117384</v>
      </c>
      <c r="E69" s="648">
        <v>0.36347802000000001</v>
      </c>
      <c r="F69" s="654" t="s">
        <v>393</v>
      </c>
      <c r="G69" s="655" t="s">
        <v>393</v>
      </c>
      <c r="H69" s="654">
        <v>284.27999999999997</v>
      </c>
      <c r="I69" s="655">
        <v>0.86</v>
      </c>
    </row>
    <row r="70" spans="1:13" s="290" customFormat="1" ht="10.5" customHeight="1">
      <c r="A70" s="508">
        <v>42230</v>
      </c>
      <c r="B70" s="650">
        <v>810.124819</v>
      </c>
      <c r="C70" s="650">
        <v>14.469129150000001</v>
      </c>
      <c r="D70" s="651">
        <v>139.610276</v>
      </c>
      <c r="E70" s="648">
        <v>2.4794700999999999</v>
      </c>
      <c r="F70" s="654" t="s">
        <v>393</v>
      </c>
      <c r="G70" s="655" t="s">
        <v>393</v>
      </c>
      <c r="H70" s="654">
        <v>402.92</v>
      </c>
      <c r="I70" s="655">
        <v>6.79</v>
      </c>
    </row>
    <row r="71" spans="1:13" s="290" customFormat="1" ht="10.5" customHeight="1">
      <c r="A71" s="508">
        <v>42261</v>
      </c>
      <c r="B71" s="650">
        <v>393.39530724999997</v>
      </c>
      <c r="C71" s="650">
        <v>10.51917684</v>
      </c>
      <c r="D71" s="651">
        <v>50.501410800000002</v>
      </c>
      <c r="E71" s="648">
        <v>0.76379585000000005</v>
      </c>
      <c r="F71" s="654" t="s">
        <v>393</v>
      </c>
      <c r="G71" s="655" t="s">
        <v>393</v>
      </c>
      <c r="H71" s="654">
        <v>222.46</v>
      </c>
      <c r="I71" s="655">
        <v>4.71</v>
      </c>
    </row>
    <row r="72" spans="1:13" s="290" customFormat="1" ht="10.5" customHeight="1">
      <c r="A72" s="508">
        <v>42291</v>
      </c>
      <c r="B72" s="650">
        <v>516.76330725000003</v>
      </c>
      <c r="C72" s="650">
        <v>5.375045899999999</v>
      </c>
      <c r="D72" s="651">
        <v>75.905210999999994</v>
      </c>
      <c r="E72" s="648">
        <v>1.1100000000000001</v>
      </c>
      <c r="F72" s="654" t="s">
        <v>393</v>
      </c>
      <c r="G72" s="655" t="s">
        <v>393</v>
      </c>
      <c r="H72" s="654">
        <v>272.47000000000003</v>
      </c>
      <c r="I72" s="655">
        <v>3.07</v>
      </c>
    </row>
    <row r="73" spans="1:13" s="290" customFormat="1" ht="10.5" customHeight="1">
      <c r="A73" s="508">
        <v>42322</v>
      </c>
      <c r="B73" s="650">
        <v>412.29485449999999</v>
      </c>
      <c r="C73" s="650">
        <v>49.289973679999996</v>
      </c>
      <c r="D73" s="651">
        <v>52.727579749999997</v>
      </c>
      <c r="E73" s="648">
        <v>3.2515735399999999</v>
      </c>
      <c r="F73" s="654" t="s">
        <v>393</v>
      </c>
      <c r="G73" s="655" t="s">
        <v>393</v>
      </c>
      <c r="H73" s="654">
        <v>203</v>
      </c>
      <c r="I73" s="655">
        <v>11.52</v>
      </c>
    </row>
    <row r="74" spans="1:13" s="290" customFormat="1" ht="10.5" customHeight="1">
      <c r="A74" s="508">
        <v>42352</v>
      </c>
      <c r="B74" s="650">
        <v>384.21630950000002</v>
      </c>
      <c r="C74" s="650">
        <v>28.424242239999998</v>
      </c>
      <c r="D74" s="651">
        <v>42.398344000000002</v>
      </c>
      <c r="E74" s="648">
        <v>2.16738616</v>
      </c>
      <c r="F74" s="654" t="s">
        <v>393</v>
      </c>
      <c r="G74" s="655" t="s">
        <v>393</v>
      </c>
      <c r="H74" s="654">
        <v>206.98</v>
      </c>
      <c r="I74" s="655">
        <v>10.94</v>
      </c>
    </row>
    <row r="75" spans="1:13" s="744" customFormat="1" ht="34.5" customHeight="1">
      <c r="A75" s="1010" t="s">
        <v>603</v>
      </c>
      <c r="B75" s="1010"/>
      <c r="C75" s="1010"/>
      <c r="D75" s="1010"/>
      <c r="E75" s="1010"/>
      <c r="F75" s="1010"/>
      <c r="G75" s="1010"/>
      <c r="H75" s="1010"/>
      <c r="I75" s="1010"/>
      <c r="J75" s="743"/>
      <c r="K75" s="743"/>
      <c r="L75" s="743"/>
      <c r="M75" s="743"/>
    </row>
    <row r="76" spans="1:13" s="747" customFormat="1" ht="11.25">
      <c r="A76" s="745" t="s">
        <v>454</v>
      </c>
      <c r="B76" s="746"/>
      <c r="C76" s="746"/>
      <c r="D76" s="746"/>
      <c r="E76" s="746"/>
      <c r="F76" s="746"/>
      <c r="G76" s="746"/>
      <c r="H76" s="746"/>
      <c r="I76" s="746"/>
    </row>
  </sheetData>
  <mergeCells count="15">
    <mergeCell ref="A75:I75"/>
    <mergeCell ref="A1:G1"/>
    <mergeCell ref="A2:A4"/>
    <mergeCell ref="B2:C2"/>
    <mergeCell ref="D2:E2"/>
    <mergeCell ref="F2:G2"/>
    <mergeCell ref="F3:F4"/>
    <mergeCell ref="G3:G4"/>
    <mergeCell ref="H2:I2"/>
    <mergeCell ref="B3:B4"/>
    <mergeCell ref="C3:C4"/>
    <mergeCell ref="D3:D4"/>
    <mergeCell ref="E3:E4"/>
    <mergeCell ref="H3:H4"/>
    <mergeCell ref="I3:I4"/>
  </mergeCells>
  <pageMargins left="0.7" right="0.7" top="0.75" bottom="0.75" header="0.3" footer="0.3"/>
  <pageSetup scale="85" orientation="portrait" r:id="rId1"/>
</worksheet>
</file>

<file path=xl/worksheets/sheet54.xml><?xml version="1.0" encoding="utf-8"?>
<worksheet xmlns="http://schemas.openxmlformats.org/spreadsheetml/2006/main" xmlns:r="http://schemas.openxmlformats.org/officeDocument/2006/relationships">
  <sheetPr>
    <tabColor rgb="FF92D050"/>
  </sheetPr>
  <dimension ref="A1:I34"/>
  <sheetViews>
    <sheetView workbookViewId="0">
      <selection activeCell="K12" sqref="K12"/>
    </sheetView>
  </sheetViews>
  <sheetFormatPr defaultRowHeight="12.75"/>
  <cols>
    <col min="2" max="9" width="10.83203125" customWidth="1"/>
  </cols>
  <sheetData>
    <row r="1" spans="1:9" s="4" customFormat="1">
      <c r="A1" s="518" t="s">
        <v>619</v>
      </c>
      <c r="B1" s="757"/>
      <c r="C1" s="757"/>
      <c r="D1" s="757"/>
      <c r="E1" s="757"/>
      <c r="F1" s="757"/>
    </row>
    <row r="2" spans="1:9">
      <c r="A2" s="926" t="s">
        <v>66</v>
      </c>
      <c r="B2" s="983" t="s">
        <v>304</v>
      </c>
      <c r="C2" s="984"/>
      <c r="D2" s="984"/>
      <c r="E2" s="1019"/>
      <c r="F2" s="985" t="s">
        <v>610</v>
      </c>
      <c r="G2" s="985"/>
      <c r="H2" s="985"/>
      <c r="I2" s="985"/>
    </row>
    <row r="3" spans="1:9">
      <c r="A3" s="927"/>
      <c r="B3" s="445" t="s">
        <v>312</v>
      </c>
      <c r="C3" s="445" t="s">
        <v>313</v>
      </c>
      <c r="D3" s="445" t="s">
        <v>314</v>
      </c>
      <c r="E3" s="445" t="s">
        <v>315</v>
      </c>
      <c r="F3" s="446" t="s">
        <v>312</v>
      </c>
      <c r="G3" s="446" t="s">
        <v>313</v>
      </c>
      <c r="H3" s="446" t="s">
        <v>314</v>
      </c>
      <c r="I3" s="446" t="s">
        <v>314</v>
      </c>
    </row>
    <row r="4" spans="1:9" ht="11.25" customHeight="1">
      <c r="A4" s="488">
        <v>41579</v>
      </c>
      <c r="B4" s="532">
        <v>100</v>
      </c>
      <c r="C4" s="532">
        <v>0</v>
      </c>
      <c r="D4" s="532">
        <v>0</v>
      </c>
      <c r="E4" s="532">
        <v>0</v>
      </c>
      <c r="F4" s="532">
        <v>100</v>
      </c>
      <c r="G4" s="532">
        <v>0</v>
      </c>
      <c r="H4" s="532">
        <v>0</v>
      </c>
      <c r="I4" s="532">
        <v>0</v>
      </c>
    </row>
    <row r="5" spans="1:9" ht="11.25" customHeight="1">
      <c r="A5" s="488">
        <v>41621</v>
      </c>
      <c r="B5" s="532">
        <v>99.190321003936944</v>
      </c>
      <c r="C5" s="532">
        <v>0.54143074249212542</v>
      </c>
      <c r="D5" s="532">
        <v>0.20120070263511383</v>
      </c>
      <c r="E5" s="532">
        <v>6.7047550935821251E-2</v>
      </c>
      <c r="F5" s="532">
        <v>69.463105879740155</v>
      </c>
      <c r="G5" s="532">
        <v>27.760812836599857</v>
      </c>
      <c r="H5" s="532">
        <v>2.7760812836599853</v>
      </c>
      <c r="I5" s="532">
        <v>0</v>
      </c>
    </row>
    <row r="6" spans="1:9" ht="11.25" customHeight="1">
      <c r="A6" s="488">
        <v>41651</v>
      </c>
      <c r="B6" s="532">
        <v>99.294485651047367</v>
      </c>
      <c r="C6" s="532">
        <v>0.36479781469262001</v>
      </c>
      <c r="D6" s="532">
        <v>0.25606318082332868</v>
      </c>
      <c r="E6" s="532">
        <v>8.4653353436669548E-2</v>
      </c>
      <c r="F6" s="532">
        <v>76.275086284034259</v>
      </c>
      <c r="G6" s="532">
        <v>23.085772721462355</v>
      </c>
      <c r="H6" s="532">
        <v>0.63914099450338746</v>
      </c>
      <c r="I6" s="532">
        <v>0</v>
      </c>
    </row>
    <row r="7" spans="1:9" ht="11.25" customHeight="1">
      <c r="A7" s="488">
        <v>41686</v>
      </c>
      <c r="B7" s="532">
        <v>99.012493295809207</v>
      </c>
      <c r="C7" s="532">
        <v>0.26045518511572568</v>
      </c>
      <c r="D7" s="532">
        <v>0.21843703004364801</v>
      </c>
      <c r="E7" s="532">
        <v>0.50861448903141337</v>
      </c>
      <c r="F7" s="532">
        <v>85.25176791343614</v>
      </c>
      <c r="G7" s="532">
        <v>6.5519297946664388</v>
      </c>
      <c r="H7" s="532">
        <v>5.9640453267444835</v>
      </c>
      <c r="I7" s="532">
        <v>2.2322569651529354</v>
      </c>
    </row>
    <row r="8" spans="1:9" ht="11.25" customHeight="1">
      <c r="A8" s="488">
        <v>41711</v>
      </c>
      <c r="B8" s="532">
        <v>97.299055960715663</v>
      </c>
      <c r="C8" s="532">
        <v>1.1052396823771367</v>
      </c>
      <c r="D8" s="532">
        <v>1.3745147640454709</v>
      </c>
      <c r="E8" s="532">
        <v>0.22118959286172454</v>
      </c>
      <c r="F8" s="532">
        <v>96.597804102860437</v>
      </c>
      <c r="G8" s="532">
        <v>2.8845227776172591</v>
      </c>
      <c r="H8" s="532">
        <v>0.51767311952229611</v>
      </c>
      <c r="I8" s="532">
        <v>0</v>
      </c>
    </row>
    <row r="9" spans="1:9" ht="11.25" customHeight="1">
      <c r="A9" s="488">
        <v>41730</v>
      </c>
      <c r="B9" s="532">
        <v>99.315692588769849</v>
      </c>
      <c r="C9" s="532">
        <v>0.29815408148483075</v>
      </c>
      <c r="D9" s="532">
        <v>0.38615332974531708</v>
      </c>
      <c r="E9" s="532">
        <v>0</v>
      </c>
      <c r="F9" s="532">
        <v>96.859572869714526</v>
      </c>
      <c r="G9" s="532">
        <v>0.8880661086069972</v>
      </c>
      <c r="H9" s="532">
        <v>2.252361021678472</v>
      </c>
      <c r="I9" s="532">
        <v>0</v>
      </c>
    </row>
    <row r="10" spans="1:9" ht="11.25" customHeight="1">
      <c r="A10" s="488">
        <v>41760</v>
      </c>
      <c r="B10" s="532">
        <v>99.45959456460514</v>
      </c>
      <c r="C10" s="532">
        <v>0.25040580188411354</v>
      </c>
      <c r="D10" s="532">
        <v>0.28277820877104098</v>
      </c>
      <c r="E10" s="532">
        <v>7.2214247397089978E-3</v>
      </c>
      <c r="F10" s="532">
        <v>94.697403494915591</v>
      </c>
      <c r="G10" s="532">
        <v>2.7169513278704707</v>
      </c>
      <c r="H10" s="532">
        <v>2.5747852700167835</v>
      </c>
      <c r="I10" s="532">
        <v>1.0859907197156678E-2</v>
      </c>
    </row>
    <row r="11" spans="1:9" ht="11.25" customHeight="1">
      <c r="A11" s="488">
        <v>41791</v>
      </c>
      <c r="B11" s="532">
        <v>99.454949512553313</v>
      </c>
      <c r="C11" s="532">
        <v>0.20716578215954398</v>
      </c>
      <c r="D11" s="532">
        <v>0.22807589416531399</v>
      </c>
      <c r="E11" s="532">
        <v>0.10980881112183276</v>
      </c>
      <c r="F11" s="532">
        <v>95.566410153907654</v>
      </c>
      <c r="G11" s="532">
        <v>2.2902924911719635</v>
      </c>
      <c r="H11" s="532">
        <v>2.1420481044706512</v>
      </c>
      <c r="I11" s="532">
        <v>1.2492504497301619E-3</v>
      </c>
    </row>
    <row r="12" spans="1:9" ht="11.25" customHeight="1">
      <c r="A12" s="488">
        <v>41821</v>
      </c>
      <c r="B12" s="532">
        <v>99.355406565442124</v>
      </c>
      <c r="C12" s="532">
        <v>0.12238023922703603</v>
      </c>
      <c r="D12" s="532">
        <v>0.12651643899374776</v>
      </c>
      <c r="E12" s="532">
        <v>0.39569675633710821</v>
      </c>
      <c r="F12" s="532">
        <v>96.688189501639386</v>
      </c>
      <c r="G12" s="532">
        <v>1.7306373150578032</v>
      </c>
      <c r="H12" s="532">
        <v>1.5748799567026011</v>
      </c>
      <c r="I12" s="532">
        <v>6.2932266002101939E-3</v>
      </c>
    </row>
    <row r="13" spans="1:9" ht="11.25" customHeight="1">
      <c r="A13" s="488">
        <v>41852</v>
      </c>
      <c r="B13" s="532">
        <v>99.708764447185132</v>
      </c>
      <c r="C13" s="532">
        <v>4.1075852043067351E-2</v>
      </c>
      <c r="D13" s="532">
        <v>6.0210724881550902E-2</v>
      </c>
      <c r="E13" s="532">
        <v>0.18994897589026172</v>
      </c>
      <c r="F13" s="532">
        <v>99.826794203562628</v>
      </c>
      <c r="G13" s="532">
        <v>0.1415888653416576</v>
      </c>
      <c r="H13" s="532">
        <v>2.3827252419955324E-2</v>
      </c>
      <c r="I13" s="532">
        <v>7.7896786757546254E-3</v>
      </c>
    </row>
    <row r="14" spans="1:9" ht="11.25" customHeight="1">
      <c r="A14" s="488">
        <v>41883</v>
      </c>
      <c r="B14" s="532">
        <v>99.455467354798088</v>
      </c>
      <c r="C14" s="532">
        <v>1.8872534302061705E-2</v>
      </c>
      <c r="D14" s="532">
        <v>5.0089218968565948E-2</v>
      </c>
      <c r="E14" s="532">
        <v>0.47557089193128027</v>
      </c>
      <c r="F14" s="532">
        <v>99.946614977133791</v>
      </c>
      <c r="G14" s="532">
        <v>1.9246102664210497E-2</v>
      </c>
      <c r="H14" s="532">
        <v>2.4974109409511239E-2</v>
      </c>
      <c r="I14" s="532">
        <v>9.164810792481189E-3</v>
      </c>
    </row>
    <row r="15" spans="1:9" ht="11.25" customHeight="1">
      <c r="A15" s="488">
        <v>41913</v>
      </c>
      <c r="B15" s="532">
        <v>99.104349697895557</v>
      </c>
      <c r="C15" s="532">
        <v>0.26126317013433975</v>
      </c>
      <c r="D15" s="532">
        <v>0.29587258100855285</v>
      </c>
      <c r="E15" s="532">
        <v>0.33851455096155103</v>
      </c>
      <c r="F15" s="532">
        <v>99.680918209235443</v>
      </c>
      <c r="G15" s="532">
        <v>1.5159664796488788E-2</v>
      </c>
      <c r="H15" s="532">
        <v>0.13978960134454566</v>
      </c>
      <c r="I15" s="532">
        <v>0.16413252462352285</v>
      </c>
    </row>
    <row r="16" spans="1:9" ht="11.25" customHeight="1">
      <c r="A16" s="488">
        <v>41944</v>
      </c>
      <c r="B16" s="532">
        <v>99.472230178770104</v>
      </c>
      <c r="C16" s="532">
        <v>4.7810099238360992E-2</v>
      </c>
      <c r="D16" s="532">
        <v>0.11641974170362177</v>
      </c>
      <c r="E16" s="532">
        <v>0.36353998028792361</v>
      </c>
      <c r="F16" s="532">
        <v>99.960085718353625</v>
      </c>
      <c r="G16" s="532">
        <v>3.4073167259093583E-3</v>
      </c>
      <c r="H16" s="532">
        <v>3.6020205388184644E-2</v>
      </c>
      <c r="I16" s="532">
        <v>4.8675953227276543E-4</v>
      </c>
    </row>
    <row r="17" spans="1:9" ht="11.25" customHeight="1">
      <c r="A17" s="488">
        <v>41986</v>
      </c>
      <c r="B17" s="532">
        <v>99.577184927549851</v>
      </c>
      <c r="C17" s="532">
        <v>3.2156712266099598E-2</v>
      </c>
      <c r="D17" s="532">
        <v>0.10038751590600212</v>
      </c>
      <c r="E17" s="532">
        <v>0.29027084427803451</v>
      </c>
      <c r="F17" s="532">
        <v>99.98651914380703</v>
      </c>
      <c r="G17" s="532">
        <v>3.9649577038136947E-3</v>
      </c>
      <c r="H17" s="532">
        <v>4.3614534741950647E-3</v>
      </c>
      <c r="I17" s="532">
        <v>5.1544450149578029E-3</v>
      </c>
    </row>
    <row r="18" spans="1:9" ht="11.25" customHeight="1">
      <c r="A18" s="444">
        <v>42005</v>
      </c>
      <c r="B18" s="532">
        <v>99.688368946120107</v>
      </c>
      <c r="C18" s="532">
        <v>3.7617566672203603E-2</v>
      </c>
      <c r="D18" s="532">
        <v>0.14420192607944665</v>
      </c>
      <c r="E18" s="532">
        <v>0.12981156112823314</v>
      </c>
      <c r="F18" s="532">
        <v>99.678616430579211</v>
      </c>
      <c r="G18" s="532">
        <v>0.16394577604231575</v>
      </c>
      <c r="H18" s="532">
        <v>0.15743779337847383</v>
      </c>
      <c r="I18" s="532">
        <v>8.0311275426134393E-3</v>
      </c>
    </row>
    <row r="19" spans="1:9" ht="11.25" customHeight="1">
      <c r="A19" s="444">
        <v>42036</v>
      </c>
      <c r="B19" s="532">
        <v>99.788975712352567</v>
      </c>
      <c r="C19" s="532">
        <v>2.6333586076655861E-2</v>
      </c>
      <c r="D19" s="532">
        <v>7.5238303911808468E-2</v>
      </c>
      <c r="E19" s="532">
        <v>0.10945239765896848</v>
      </c>
      <c r="F19" s="532">
        <v>99.906126577784661</v>
      </c>
      <c r="G19" s="532">
        <v>2.7536203849834386E-2</v>
      </c>
      <c r="H19" s="532">
        <v>6.6337218365510112E-2</v>
      </c>
      <c r="I19" s="532">
        <v>6.9068081557229224E-2</v>
      </c>
    </row>
    <row r="20" spans="1:9" ht="11.25" customHeight="1">
      <c r="A20" s="444">
        <v>42064</v>
      </c>
      <c r="B20" s="532">
        <v>99.466543609018714</v>
      </c>
      <c r="C20" s="532">
        <v>0.50581199130020527</v>
      </c>
      <c r="D20" s="532">
        <v>2.2076324954673873E-2</v>
      </c>
      <c r="E20" s="532">
        <v>5.5680747264026326E-3</v>
      </c>
      <c r="F20" s="532">
        <v>99.791639673734551</v>
      </c>
      <c r="G20" s="532">
        <v>0.13514042853225741</v>
      </c>
      <c r="H20" s="532">
        <v>7.3219897733196343E-2</v>
      </c>
      <c r="I20" s="532">
        <v>0.13770161837066142</v>
      </c>
    </row>
    <row r="21" spans="1:9" ht="11.25" customHeight="1">
      <c r="A21" s="444">
        <v>42095</v>
      </c>
      <c r="B21" s="532">
        <v>99.603879382595181</v>
      </c>
      <c r="C21" s="532">
        <v>0.25308037531301669</v>
      </c>
      <c r="D21" s="532">
        <v>0.11597959567915021</v>
      </c>
      <c r="E21" s="532">
        <v>2.706064641265046E-2</v>
      </c>
      <c r="F21" s="532">
        <v>99.900354709231777</v>
      </c>
      <c r="G21" s="532">
        <v>7.3975543731914506E-2</v>
      </c>
      <c r="H21" s="532">
        <v>2.5669747036311023E-2</v>
      </c>
      <c r="I21" s="532">
        <v>6.3124241575655757E-2</v>
      </c>
    </row>
    <row r="22" spans="1:9" ht="11.25" customHeight="1">
      <c r="A22" s="444">
        <v>42125</v>
      </c>
      <c r="B22" s="532">
        <v>99.668451306887533</v>
      </c>
      <c r="C22" s="532">
        <v>0.24553393626767553</v>
      </c>
      <c r="D22" s="532">
        <v>7.2109486381314591E-2</v>
      </c>
      <c r="E22" s="532">
        <v>1.3905270463461007E-2</v>
      </c>
      <c r="F22" s="532">
        <v>99.861868279969343</v>
      </c>
      <c r="G22" s="532">
        <v>8.3990288138374655E-2</v>
      </c>
      <c r="H22" s="532">
        <v>5.4141431892275348E-2</v>
      </c>
      <c r="I22" s="532">
        <v>7.1197921175760667E-2</v>
      </c>
    </row>
    <row r="23" spans="1:9" ht="11.25" customHeight="1">
      <c r="A23" s="444">
        <v>42170</v>
      </c>
      <c r="B23" s="532">
        <v>99.594150961129145</v>
      </c>
      <c r="C23" s="532">
        <v>0.22436142326102915</v>
      </c>
      <c r="D23" s="532">
        <v>0.13948517290130596</v>
      </c>
      <c r="E23" s="532">
        <v>4.2002442708518078E-2</v>
      </c>
      <c r="F23" s="532">
        <v>99.633377578798175</v>
      </c>
      <c r="G23" s="532">
        <v>0.14119552745843553</v>
      </c>
      <c r="H23" s="532">
        <v>0.22542689374339128</v>
      </c>
      <c r="I23" s="532">
        <v>6.4793358680735227E-2</v>
      </c>
    </row>
    <row r="24" spans="1:9" ht="11.25" customHeight="1">
      <c r="A24" s="444">
        <v>42200</v>
      </c>
      <c r="B24" s="532">
        <v>99.702741484720278</v>
      </c>
      <c r="C24" s="532">
        <v>0.17254597474267561</v>
      </c>
      <c r="D24" s="532">
        <v>0.10588167839102344</v>
      </c>
      <c r="E24" s="532">
        <v>1.8830862146009285E-2</v>
      </c>
      <c r="F24" s="532">
        <v>99.850223607592199</v>
      </c>
      <c r="G24" s="532">
        <v>9.692657151584913E-2</v>
      </c>
      <c r="H24" s="532">
        <v>5.2849820891957E-2</v>
      </c>
      <c r="I24" s="532">
        <v>5.5280912652987013E-2</v>
      </c>
    </row>
    <row r="25" spans="1:9" ht="11.25" customHeight="1">
      <c r="A25" s="444">
        <v>42231</v>
      </c>
      <c r="B25" s="532">
        <v>99.773101439707546</v>
      </c>
      <c r="C25" s="532">
        <v>9.2287738794097823E-2</v>
      </c>
      <c r="D25" s="532">
        <v>0.10514499218170827</v>
      </c>
      <c r="E25" s="532">
        <v>2.9465829316652134E-2</v>
      </c>
      <c r="F25" s="532">
        <v>99.61139102228266</v>
      </c>
      <c r="G25" s="532">
        <v>0.24523191135981093</v>
      </c>
      <c r="H25" s="532">
        <v>0.14337706635752584</v>
      </c>
      <c r="I25" s="532">
        <v>8.5691832662661213E-2</v>
      </c>
    </row>
    <row r="26" spans="1:9" ht="11.25" customHeight="1">
      <c r="A26" s="444">
        <v>42262</v>
      </c>
      <c r="B26" s="532">
        <v>99.648031144070956</v>
      </c>
      <c r="C26" s="532">
        <v>0.16839337429503784</v>
      </c>
      <c r="D26" s="532">
        <v>0.12176459521566366</v>
      </c>
      <c r="E26" s="532">
        <v>6.1810886418353909E-2</v>
      </c>
      <c r="F26" s="532">
        <v>99.660489148285706</v>
      </c>
      <c r="G26" s="532">
        <v>0.17322949038631597</v>
      </c>
      <c r="H26" s="532">
        <v>0.16628136132797697</v>
      </c>
      <c r="I26" s="532">
        <v>0.11859193006392278</v>
      </c>
    </row>
    <row r="27" spans="1:9" ht="11.25" customHeight="1">
      <c r="A27" s="444">
        <v>42292</v>
      </c>
      <c r="B27" s="532">
        <v>99.619960107643422</v>
      </c>
      <c r="C27" s="532">
        <v>0.14398762805506254</v>
      </c>
      <c r="D27" s="532">
        <v>0.19408273739462353</v>
      </c>
      <c r="E27" s="532">
        <v>4.196952690688948E-2</v>
      </c>
      <c r="F27" s="532">
        <v>99.788070948599966</v>
      </c>
      <c r="G27" s="532">
        <v>0.13171356028380546</v>
      </c>
      <c r="H27" s="532">
        <v>8.0215491116237908E-2</v>
      </c>
      <c r="I27" s="532">
        <v>7.9110974887442898E-2</v>
      </c>
    </row>
    <row r="28" spans="1:9" ht="11.25" customHeight="1">
      <c r="A28" s="444">
        <v>42323</v>
      </c>
      <c r="B28" s="532">
        <v>99.435729198229396</v>
      </c>
      <c r="C28" s="532">
        <v>0.39953702885939013</v>
      </c>
      <c r="D28" s="532">
        <v>0.13254504987737395</v>
      </c>
      <c r="E28" s="532">
        <v>3.2188723033837449E-2</v>
      </c>
      <c r="F28" s="532">
        <v>99.747236314269088</v>
      </c>
      <c r="G28" s="532">
        <v>5.7672481549909664E-2</v>
      </c>
      <c r="H28" s="532">
        <v>0.19509120418099973</v>
      </c>
      <c r="I28" s="532">
        <v>4.7847744648708238E-2</v>
      </c>
    </row>
    <row r="29" spans="1:9" ht="11.25" customHeight="1">
      <c r="A29" s="444">
        <v>42353</v>
      </c>
      <c r="B29" s="532">
        <v>99.682927583753525</v>
      </c>
      <c r="C29" s="532">
        <v>0.12425114197626339</v>
      </c>
      <c r="D29" s="532">
        <v>0.15002938719955455</v>
      </c>
      <c r="E29" s="532">
        <v>4.2791887070663323E-2</v>
      </c>
      <c r="F29" s="532">
        <v>99.834970781058573</v>
      </c>
      <c r="G29" s="532">
        <v>6.2982165682957877E-2</v>
      </c>
      <c r="H29" s="532">
        <v>0.1020470532584634</v>
      </c>
      <c r="I29" s="532">
        <v>1.9399570020489136E-2</v>
      </c>
    </row>
    <row r="30" spans="1:9" ht="11.25" customHeight="1">
      <c r="A30" s="1020" t="s">
        <v>394</v>
      </c>
      <c r="B30" s="1020"/>
      <c r="C30" s="1020"/>
      <c r="D30" s="1020"/>
      <c r="E30" s="1020"/>
      <c r="F30" s="1020"/>
      <c r="G30" s="1020"/>
      <c r="H30" s="1020"/>
      <c r="I30" s="1020"/>
    </row>
    <row r="31" spans="1:9">
      <c r="A31" s="475" t="s">
        <v>302</v>
      </c>
      <c r="B31" s="433"/>
      <c r="C31" s="434"/>
      <c r="D31" s="434"/>
      <c r="E31" s="434"/>
      <c r="F31" s="435"/>
    </row>
    <row r="32" spans="1:9" ht="15">
      <c r="A32" s="431"/>
      <c r="B32" s="431"/>
      <c r="C32" s="431"/>
      <c r="D32" s="431"/>
      <c r="E32" s="431"/>
      <c r="F32" s="431"/>
    </row>
    <row r="33" spans="1:6" ht="15">
      <c r="A33" s="431"/>
      <c r="B33" s="431"/>
      <c r="C33" s="431"/>
      <c r="D33" s="431"/>
      <c r="E33" s="431"/>
      <c r="F33" s="431"/>
    </row>
    <row r="34" spans="1:6" ht="15">
      <c r="A34" s="431"/>
      <c r="B34" s="431"/>
      <c r="C34" s="431"/>
      <c r="D34" s="431"/>
      <c r="E34" s="431"/>
      <c r="F34" s="431"/>
    </row>
  </sheetData>
  <mergeCells count="4">
    <mergeCell ref="A2:A3"/>
    <mergeCell ref="B2:E2"/>
    <mergeCell ref="F2:I2"/>
    <mergeCell ref="A30:I30"/>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sheetPr>
    <tabColor rgb="FF92D050"/>
  </sheetPr>
  <dimension ref="A1:K75"/>
  <sheetViews>
    <sheetView workbookViewId="0">
      <selection activeCell="L11" sqref="L11"/>
    </sheetView>
  </sheetViews>
  <sheetFormatPr defaultRowHeight="12.75"/>
  <cols>
    <col min="2" max="9" width="10.6640625" customWidth="1"/>
  </cols>
  <sheetData>
    <row r="1" spans="1:9" s="4" customFormat="1">
      <c r="A1" s="518" t="s">
        <v>620</v>
      </c>
      <c r="B1" s="757"/>
      <c r="C1" s="757"/>
      <c r="D1" s="757"/>
      <c r="E1" s="757"/>
      <c r="F1" s="757"/>
    </row>
    <row r="2" spans="1:9">
      <c r="A2" s="926" t="s">
        <v>66</v>
      </c>
      <c r="B2" s="983" t="s">
        <v>304</v>
      </c>
      <c r="C2" s="984"/>
      <c r="D2" s="984"/>
      <c r="E2" s="1019"/>
      <c r="F2" s="985" t="s">
        <v>611</v>
      </c>
      <c r="G2" s="985"/>
      <c r="H2" s="985"/>
      <c r="I2" s="985"/>
    </row>
    <row r="3" spans="1:9">
      <c r="A3" s="927"/>
      <c r="B3" s="445" t="s">
        <v>312</v>
      </c>
      <c r="C3" s="445" t="s">
        <v>313</v>
      </c>
      <c r="D3" s="445" t="s">
        <v>314</v>
      </c>
      <c r="E3" s="445" t="s">
        <v>315</v>
      </c>
      <c r="F3" s="446" t="s">
        <v>312</v>
      </c>
      <c r="G3" s="446" t="s">
        <v>313</v>
      </c>
      <c r="H3" s="446" t="s">
        <v>314</v>
      </c>
      <c r="I3" s="446" t="s">
        <v>315</v>
      </c>
    </row>
    <row r="4" spans="1:9" ht="11.25" customHeight="1">
      <c r="A4" s="444">
        <v>40277</v>
      </c>
      <c r="B4" s="536">
        <v>97.102270077975092</v>
      </c>
      <c r="C4" s="536">
        <v>2.7747867450431101</v>
      </c>
      <c r="D4" s="536">
        <v>0.10945787435727644</v>
      </c>
      <c r="E4" s="536">
        <v>1.3485302624500055E-2</v>
      </c>
      <c r="F4" s="536">
        <v>95.259728069033059</v>
      </c>
      <c r="G4" s="536">
        <v>3.6928353851904343</v>
      </c>
      <c r="H4" s="536">
        <v>0.95644334997031732</v>
      </c>
      <c r="I4" s="536">
        <v>9.0993195806194638E-2</v>
      </c>
    </row>
    <row r="5" spans="1:9" ht="11.25" customHeight="1">
      <c r="A5" s="444">
        <v>40307</v>
      </c>
      <c r="B5" s="536">
        <v>95.59942821372951</v>
      </c>
      <c r="C5" s="536">
        <v>4.1614897248205596</v>
      </c>
      <c r="D5" s="536">
        <v>0.2139652805126559</v>
      </c>
      <c r="E5" s="536">
        <v>2.5116780937269632E-2</v>
      </c>
      <c r="F5" s="536">
        <v>96.731222578328598</v>
      </c>
      <c r="G5" s="536">
        <v>2.561935865325812</v>
      </c>
      <c r="H5" s="536">
        <v>0.51119451274750871</v>
      </c>
      <c r="I5" s="536">
        <v>0.19564704359807855</v>
      </c>
    </row>
    <row r="6" spans="1:9" ht="11.25" customHeight="1">
      <c r="A6" s="444">
        <v>40338</v>
      </c>
      <c r="B6" s="536">
        <v>97.371285881194012</v>
      </c>
      <c r="C6" s="536">
        <v>2.3890036883462007</v>
      </c>
      <c r="D6" s="536">
        <v>0.16691790184264585</v>
      </c>
      <c r="E6" s="536">
        <v>7.2792528617137447E-2</v>
      </c>
      <c r="F6" s="536">
        <v>96.621050455513952</v>
      </c>
      <c r="G6" s="536">
        <v>1.9848782874066919</v>
      </c>
      <c r="H6" s="536">
        <v>0.75127566423575787</v>
      </c>
      <c r="I6" s="536">
        <v>0.64279559284359022</v>
      </c>
    </row>
    <row r="7" spans="1:9" ht="11.25" customHeight="1">
      <c r="A7" s="444">
        <v>40368</v>
      </c>
      <c r="B7" s="536">
        <v>95.093136551843088</v>
      </c>
      <c r="C7" s="536">
        <v>4.329422451200684</v>
      </c>
      <c r="D7" s="536">
        <v>0.42073854928020832</v>
      </c>
      <c r="E7" s="536">
        <v>0.15670244767601549</v>
      </c>
      <c r="F7" s="536">
        <v>96.304737933766802</v>
      </c>
      <c r="G7" s="536">
        <v>2.6115733296045116</v>
      </c>
      <c r="H7" s="536">
        <v>0.67177049103917585</v>
      </c>
      <c r="I7" s="536">
        <v>0.41191824558950335</v>
      </c>
    </row>
    <row r="8" spans="1:9" ht="11.25" customHeight="1">
      <c r="A8" s="444">
        <v>40399</v>
      </c>
      <c r="B8" s="536">
        <v>95.867230400606957</v>
      </c>
      <c r="C8" s="536">
        <v>3.5671490148487015</v>
      </c>
      <c r="D8" s="536">
        <v>0.34800884161997508</v>
      </c>
      <c r="E8" s="536">
        <v>0.2176117429243635</v>
      </c>
      <c r="F8" s="536">
        <v>96.226369144302012</v>
      </c>
      <c r="G8" s="536">
        <v>2.2093936820616209</v>
      </c>
      <c r="H8" s="536">
        <v>0.43476327319778663</v>
      </c>
      <c r="I8" s="536">
        <v>1.1294739004385752</v>
      </c>
    </row>
    <row r="9" spans="1:9" ht="11.25" customHeight="1">
      <c r="A9" s="444">
        <v>40430</v>
      </c>
      <c r="B9" s="536">
        <v>97.766206854717595</v>
      </c>
      <c r="C9" s="536">
        <v>1.5846594676359915</v>
      </c>
      <c r="D9" s="536">
        <v>0.27955694486559324</v>
      </c>
      <c r="E9" s="536">
        <v>0.36957673278081343</v>
      </c>
      <c r="F9" s="536">
        <v>95.016668446216073</v>
      </c>
      <c r="G9" s="536">
        <v>2.8188062782503471</v>
      </c>
      <c r="H9" s="536">
        <v>0.49186745915934083</v>
      </c>
      <c r="I9" s="536">
        <v>1.6726578163742272</v>
      </c>
    </row>
    <row r="10" spans="1:9" ht="11.25" customHeight="1">
      <c r="A10" s="444">
        <v>40460</v>
      </c>
      <c r="B10" s="536">
        <v>97.598379694014938</v>
      </c>
      <c r="C10" s="536">
        <v>1.5685253042736731</v>
      </c>
      <c r="D10" s="536">
        <v>0.37814556837347013</v>
      </c>
      <c r="E10" s="536">
        <v>0.45494943333793636</v>
      </c>
      <c r="F10" s="536">
        <v>94.695077899233567</v>
      </c>
      <c r="G10" s="536">
        <v>2.4379829438371652</v>
      </c>
      <c r="H10" s="536">
        <v>0.49884564643799473</v>
      </c>
      <c r="I10" s="536">
        <v>2.3680935104912675</v>
      </c>
    </row>
    <row r="11" spans="1:9" ht="11.25" customHeight="1">
      <c r="A11" s="444">
        <v>40491</v>
      </c>
      <c r="B11" s="536">
        <v>96.338081285032203</v>
      </c>
      <c r="C11" s="536">
        <v>2.2254017161833053</v>
      </c>
      <c r="D11" s="536">
        <v>0.82674352421223329</v>
      </c>
      <c r="E11" s="536">
        <v>0.60977347457225228</v>
      </c>
      <c r="F11" s="536">
        <v>95.893043182628162</v>
      </c>
      <c r="G11" s="536">
        <v>1.7624110637057833</v>
      </c>
      <c r="H11" s="536">
        <v>0.68597493195317472</v>
      </c>
      <c r="I11" s="536">
        <v>1.6585708217128716</v>
      </c>
    </row>
    <row r="12" spans="1:9" ht="11.25" customHeight="1">
      <c r="A12" s="444">
        <v>40521</v>
      </c>
      <c r="B12" s="536">
        <v>96.441370509540363</v>
      </c>
      <c r="C12" s="536">
        <v>2.0960119081770174</v>
      </c>
      <c r="D12" s="536">
        <v>0.70170840768331999</v>
      </c>
      <c r="E12" s="536">
        <v>0.76090917459928453</v>
      </c>
      <c r="F12" s="536">
        <v>95.953089016312774</v>
      </c>
      <c r="G12" s="536">
        <v>1.3721692397739775</v>
      </c>
      <c r="H12" s="536">
        <v>0.91902489405636911</v>
      </c>
      <c r="I12" s="536">
        <v>1.7557168498568743</v>
      </c>
    </row>
    <row r="13" spans="1:9" ht="11.25" customHeight="1">
      <c r="A13" s="444">
        <v>40544</v>
      </c>
      <c r="B13" s="536">
        <v>95.488409680358373</v>
      </c>
      <c r="C13" s="536">
        <v>2.9965346203218828</v>
      </c>
      <c r="D13" s="536">
        <v>0.89702539143799442</v>
      </c>
      <c r="E13" s="536">
        <v>0.61803030788173752</v>
      </c>
      <c r="F13" s="536">
        <v>95.087536106101084</v>
      </c>
      <c r="G13" s="536">
        <v>2.8546378019534067</v>
      </c>
      <c r="H13" s="536">
        <v>0.68295166137614705</v>
      </c>
      <c r="I13" s="536">
        <v>1.3748744305693628</v>
      </c>
    </row>
    <row r="14" spans="1:9" ht="11.25" customHeight="1">
      <c r="A14" s="444">
        <v>40575</v>
      </c>
      <c r="B14" s="536">
        <v>96.107877983125562</v>
      </c>
      <c r="C14" s="536">
        <v>2.3043417837790101</v>
      </c>
      <c r="D14" s="536">
        <v>0.9173283726605429</v>
      </c>
      <c r="E14" s="536">
        <v>0.67045186043489735</v>
      </c>
      <c r="F14" s="536">
        <v>95.82537380957173</v>
      </c>
      <c r="G14" s="536">
        <v>2.3180700076393927</v>
      </c>
      <c r="H14" s="536">
        <v>0.76008894248228631</v>
      </c>
      <c r="I14" s="536">
        <v>1.0964672403065909</v>
      </c>
    </row>
    <row r="15" spans="1:9" ht="11.25" customHeight="1">
      <c r="A15" s="444">
        <v>40603</v>
      </c>
      <c r="B15" s="536">
        <v>95.489147684579251</v>
      </c>
      <c r="C15" s="536">
        <v>2.3587529851337345</v>
      </c>
      <c r="D15" s="536">
        <v>0.91319188566717868</v>
      </c>
      <c r="E15" s="536">
        <v>1.2389074446198478</v>
      </c>
      <c r="F15" s="536">
        <v>96.836846917891435</v>
      </c>
      <c r="G15" s="536">
        <v>2.4230590201426092</v>
      </c>
      <c r="H15" s="536">
        <v>0.2882576156357658</v>
      </c>
      <c r="I15" s="536">
        <v>0.45183644633018627</v>
      </c>
    </row>
    <row r="16" spans="1:9" ht="11.25" customHeight="1">
      <c r="A16" s="444">
        <v>40634</v>
      </c>
      <c r="B16" s="536">
        <v>96.450563662871417</v>
      </c>
      <c r="C16" s="536">
        <v>2.4648233710172289</v>
      </c>
      <c r="D16" s="536">
        <v>0.64891050278597273</v>
      </c>
      <c r="E16" s="536">
        <v>0.43570246332538193</v>
      </c>
      <c r="F16" s="536">
        <v>96.623915154691616</v>
      </c>
      <c r="G16" s="536">
        <v>2.6491036056173018</v>
      </c>
      <c r="H16" s="536">
        <v>0.46652587442771037</v>
      </c>
      <c r="I16" s="536">
        <v>0.26045536526336882</v>
      </c>
    </row>
    <row r="17" spans="1:9" ht="11.25" customHeight="1">
      <c r="A17" s="444">
        <v>40664</v>
      </c>
      <c r="B17" s="536">
        <v>95.582323959441439</v>
      </c>
      <c r="C17" s="536">
        <v>3.1250496385435413</v>
      </c>
      <c r="D17" s="536">
        <v>0.84073675471404585</v>
      </c>
      <c r="E17" s="536">
        <v>0.45188964730096604</v>
      </c>
      <c r="F17" s="536">
        <v>97.323743079335614</v>
      </c>
      <c r="G17" s="536">
        <v>1.7502717297897634</v>
      </c>
      <c r="H17" s="536">
        <v>0.46819309468523795</v>
      </c>
      <c r="I17" s="536">
        <v>0.45779209618938232</v>
      </c>
    </row>
    <row r="18" spans="1:9" ht="11.25" customHeight="1">
      <c r="A18" s="444">
        <v>40695</v>
      </c>
      <c r="B18" s="536">
        <v>94.753506212293615</v>
      </c>
      <c r="C18" s="536">
        <v>3.3121552418480338</v>
      </c>
      <c r="D18" s="536">
        <v>1.3292366699422904</v>
      </c>
      <c r="E18" s="536">
        <v>0.60510187591606879</v>
      </c>
      <c r="F18" s="536">
        <v>97.469180418862024</v>
      </c>
      <c r="G18" s="536">
        <v>1.5961533943122104</v>
      </c>
      <c r="H18" s="536">
        <v>0.51737209405657181</v>
      </c>
      <c r="I18" s="536">
        <v>0.41729409276918988</v>
      </c>
    </row>
    <row r="19" spans="1:9" ht="11.25" customHeight="1">
      <c r="A19" s="444">
        <v>40725</v>
      </c>
      <c r="B19" s="536">
        <v>94.45459364958586</v>
      </c>
      <c r="C19" s="536">
        <v>3.6363352805616214</v>
      </c>
      <c r="D19" s="536">
        <v>1.2940515692957077</v>
      </c>
      <c r="E19" s="536">
        <v>0.61501950055681665</v>
      </c>
      <c r="F19" s="536">
        <v>97.756814012679101</v>
      </c>
      <c r="G19" s="536">
        <v>0.85381175813120236</v>
      </c>
      <c r="H19" s="536">
        <v>0.2434720169847453</v>
      </c>
      <c r="I19" s="536">
        <v>1.1459022122049451</v>
      </c>
    </row>
    <row r="20" spans="1:9" ht="11.25" customHeight="1">
      <c r="A20" s="444">
        <v>40756</v>
      </c>
      <c r="B20" s="536">
        <v>94.977854127970005</v>
      </c>
      <c r="C20" s="536">
        <v>2.9543928563756188</v>
      </c>
      <c r="D20" s="536">
        <v>0.97551010635224322</v>
      </c>
      <c r="E20" s="536">
        <v>1.0922429093021344</v>
      </c>
      <c r="F20" s="536">
        <v>96.144484811856572</v>
      </c>
      <c r="G20" s="536">
        <v>1.800325533799886</v>
      </c>
      <c r="H20" s="536">
        <v>0.60782334182651476</v>
      </c>
      <c r="I20" s="536">
        <v>1.4473663125170264</v>
      </c>
    </row>
    <row r="21" spans="1:9" ht="11.25" customHeight="1">
      <c r="A21" s="444">
        <v>40787</v>
      </c>
      <c r="B21" s="536">
        <v>97.181448400542081</v>
      </c>
      <c r="C21" s="536">
        <v>1.5525319991086444</v>
      </c>
      <c r="D21" s="536">
        <v>0.59045633675206799</v>
      </c>
      <c r="E21" s="536">
        <v>0.6755632635972143</v>
      </c>
      <c r="F21" s="536">
        <v>98.099835128519075</v>
      </c>
      <c r="G21" s="536">
        <v>0.91444042173847739</v>
      </c>
      <c r="H21" s="536">
        <v>0.26954273089002617</v>
      </c>
      <c r="I21" s="536">
        <v>0.71618171885242488</v>
      </c>
    </row>
    <row r="22" spans="1:9" ht="11.25" customHeight="1">
      <c r="A22" s="444">
        <v>40817</v>
      </c>
      <c r="B22" s="536">
        <v>97.268635014284854</v>
      </c>
      <c r="C22" s="536">
        <v>1.635421147390419</v>
      </c>
      <c r="D22" s="536">
        <v>0.54170714421607125</v>
      </c>
      <c r="E22" s="536">
        <v>0.55423669410865106</v>
      </c>
      <c r="F22" s="536">
        <v>98.17381722693851</v>
      </c>
      <c r="G22" s="536">
        <v>1.2938550678831477</v>
      </c>
      <c r="H22" s="536">
        <v>0.19145071747340256</v>
      </c>
      <c r="I22" s="536">
        <v>0.34087698770494024</v>
      </c>
    </row>
    <row r="23" spans="1:9" ht="11.25" customHeight="1">
      <c r="A23" s="444">
        <v>40858</v>
      </c>
      <c r="B23" s="536">
        <v>97.535187787318335</v>
      </c>
      <c r="C23" s="536">
        <v>1.3959187330447338</v>
      </c>
      <c r="D23" s="536">
        <v>0.64168054414405684</v>
      </c>
      <c r="E23" s="536">
        <v>0.42721293549286743</v>
      </c>
      <c r="F23" s="536">
        <v>98.202138939645991</v>
      </c>
      <c r="G23" s="536">
        <v>1.170426027541202</v>
      </c>
      <c r="H23" s="536">
        <v>0.30349634890071275</v>
      </c>
      <c r="I23" s="536">
        <v>0.32393868391210068</v>
      </c>
    </row>
    <row r="24" spans="1:9" ht="11.25" customHeight="1">
      <c r="A24" s="444">
        <v>40888</v>
      </c>
      <c r="B24" s="536">
        <v>97.717358692833258</v>
      </c>
      <c r="C24" s="536">
        <v>1.1043606531734862</v>
      </c>
      <c r="D24" s="536">
        <v>0.69529465605741203</v>
      </c>
      <c r="E24" s="536">
        <v>0.48298599793583352</v>
      </c>
      <c r="F24" s="536">
        <v>97.730575703179781</v>
      </c>
      <c r="G24" s="536">
        <v>1.4974531485717779</v>
      </c>
      <c r="H24" s="536">
        <v>0.30909001052916374</v>
      </c>
      <c r="I24" s="536">
        <v>0.4628811377192843</v>
      </c>
    </row>
    <row r="25" spans="1:9" ht="11.25" customHeight="1">
      <c r="A25" s="444">
        <v>40919</v>
      </c>
      <c r="B25" s="536">
        <v>98.28875379710918</v>
      </c>
      <c r="C25" s="536">
        <v>0.94822334138596753</v>
      </c>
      <c r="D25" s="536">
        <v>0.47728569357727152</v>
      </c>
      <c r="E25" s="536">
        <v>0.28573716792759202</v>
      </c>
      <c r="F25" s="536">
        <v>98.594825142594132</v>
      </c>
      <c r="G25" s="536">
        <v>0.74465379044907742</v>
      </c>
      <c r="H25" s="536">
        <v>0.16600294577657282</v>
      </c>
      <c r="I25" s="536">
        <v>0.49451812118021116</v>
      </c>
    </row>
    <row r="26" spans="1:9" ht="11.25" customHeight="1">
      <c r="A26" s="444">
        <v>40951</v>
      </c>
      <c r="B26" s="536">
        <v>98.401993316652536</v>
      </c>
      <c r="C26" s="536">
        <v>0.80170799127627557</v>
      </c>
      <c r="D26" s="536">
        <v>0.45036289290803483</v>
      </c>
      <c r="E26" s="536">
        <v>0.34593579916316186</v>
      </c>
      <c r="F26" s="536">
        <v>98.045991525384707</v>
      </c>
      <c r="G26" s="536">
        <v>1.0014198893683235</v>
      </c>
      <c r="H26" s="536">
        <v>0.54842322568085966</v>
      </c>
      <c r="I26" s="536">
        <v>0.40416535956610178</v>
      </c>
    </row>
    <row r="27" spans="1:9" ht="11.25" customHeight="1">
      <c r="A27" s="444">
        <v>40979</v>
      </c>
      <c r="B27" s="536">
        <v>98.251998074279413</v>
      </c>
      <c r="C27" s="536">
        <v>0.83792690559567085</v>
      </c>
      <c r="D27" s="536">
        <v>0.48087991163745464</v>
      </c>
      <c r="E27" s="536">
        <v>0.42919510848748976</v>
      </c>
      <c r="F27" s="536">
        <v>98.119061659888047</v>
      </c>
      <c r="G27" s="536">
        <v>1.0118095135102254</v>
      </c>
      <c r="H27" s="536">
        <v>0.57153381738426634</v>
      </c>
      <c r="I27" s="536">
        <v>0.29759500921746979</v>
      </c>
    </row>
    <row r="28" spans="1:9" ht="11.25" customHeight="1">
      <c r="A28" s="444">
        <v>41011</v>
      </c>
      <c r="B28" s="536">
        <v>98.234677336774752</v>
      </c>
      <c r="C28" s="536">
        <v>0.82698482558924613</v>
      </c>
      <c r="D28" s="536">
        <v>0.5063486613238567</v>
      </c>
      <c r="E28" s="536">
        <v>0.431989176312148</v>
      </c>
      <c r="F28" s="536">
        <v>98.175138542590929</v>
      </c>
      <c r="G28" s="536">
        <v>1.0836601008173501</v>
      </c>
      <c r="H28" s="536">
        <v>0.44723101427744155</v>
      </c>
      <c r="I28" s="536">
        <v>0.29397034231427227</v>
      </c>
    </row>
    <row r="29" spans="1:9" ht="11.25" customHeight="1">
      <c r="A29" s="444">
        <v>41041</v>
      </c>
      <c r="B29" s="536">
        <v>98.658560266604496</v>
      </c>
      <c r="C29" s="536">
        <v>0.63253799985174453</v>
      </c>
      <c r="D29" s="536">
        <v>0.39026901556650423</v>
      </c>
      <c r="E29" s="536">
        <v>0.31863271797726539</v>
      </c>
      <c r="F29" s="536">
        <v>98.606718730291362</v>
      </c>
      <c r="G29" s="536">
        <v>0.75952278625433556</v>
      </c>
      <c r="H29" s="536">
        <v>0.37152835447098231</v>
      </c>
      <c r="I29" s="536">
        <v>0.26223012898332104</v>
      </c>
    </row>
    <row r="30" spans="1:9" ht="11.25" customHeight="1">
      <c r="A30" s="444">
        <v>41072</v>
      </c>
      <c r="B30" s="536">
        <v>98.643243468320335</v>
      </c>
      <c r="C30" s="536">
        <v>0.62922539108831899</v>
      </c>
      <c r="D30" s="536">
        <v>0.37663588757135102</v>
      </c>
      <c r="E30" s="536">
        <v>0.35089525301999608</v>
      </c>
      <c r="F30" s="536">
        <v>98.442644146204927</v>
      </c>
      <c r="G30" s="536">
        <v>0.87961081732340296</v>
      </c>
      <c r="H30" s="536">
        <v>0.40859066200268818</v>
      </c>
      <c r="I30" s="536">
        <v>0.26915437446897994</v>
      </c>
    </row>
    <row r="31" spans="1:9" ht="11.25" customHeight="1">
      <c r="A31" s="444">
        <v>41091</v>
      </c>
      <c r="B31" s="536">
        <v>98.774241481864834</v>
      </c>
      <c r="C31" s="536">
        <v>0.58909342534902376</v>
      </c>
      <c r="D31" s="536">
        <v>0.32949837368414714</v>
      </c>
      <c r="E31" s="536">
        <v>0.3071667191020051</v>
      </c>
      <c r="F31" s="536">
        <v>98.54219750047281</v>
      </c>
      <c r="G31" s="536">
        <v>0.63280796215515822</v>
      </c>
      <c r="H31" s="536">
        <v>0.48729089763983868</v>
      </c>
      <c r="I31" s="536">
        <v>0.33770363973218742</v>
      </c>
    </row>
    <row r="32" spans="1:9" ht="11.25" customHeight="1">
      <c r="A32" s="444">
        <v>41141</v>
      </c>
      <c r="B32" s="536">
        <v>98.388339797170516</v>
      </c>
      <c r="C32" s="536">
        <v>0.6148884729655939</v>
      </c>
      <c r="D32" s="536">
        <v>0.58395873846329727</v>
      </c>
      <c r="E32" s="536">
        <v>0.41281299140060346</v>
      </c>
      <c r="F32" s="536">
        <v>98.021920811152569</v>
      </c>
      <c r="G32" s="536">
        <v>0.90183298088143005</v>
      </c>
      <c r="H32" s="536">
        <v>0.77658927989843118</v>
      </c>
      <c r="I32" s="536">
        <v>0.29965692806757438</v>
      </c>
    </row>
    <row r="33" spans="1:9" ht="11.25" customHeight="1">
      <c r="A33" s="444">
        <v>41161</v>
      </c>
      <c r="B33" s="536">
        <v>98.107418306543622</v>
      </c>
      <c r="C33" s="536">
        <v>0.95566100932358222</v>
      </c>
      <c r="D33" s="536">
        <v>0.54863301765111772</v>
      </c>
      <c r="E33" s="536">
        <v>0.38828766648166957</v>
      </c>
      <c r="F33" s="536">
        <v>98.40842902463524</v>
      </c>
      <c r="G33" s="536">
        <v>0.84585088777921502</v>
      </c>
      <c r="H33" s="536">
        <v>0.52187109315719871</v>
      </c>
      <c r="I33" s="536">
        <v>0.22384899442834533</v>
      </c>
    </row>
    <row r="34" spans="1:9" ht="11.25" customHeight="1">
      <c r="A34" s="444">
        <v>41211</v>
      </c>
      <c r="B34" s="536">
        <v>98.405670660484617</v>
      </c>
      <c r="C34" s="536">
        <v>0.84128145607072868</v>
      </c>
      <c r="D34" s="536">
        <v>0.41534931504284667</v>
      </c>
      <c r="E34" s="536">
        <v>0.33769856840181001</v>
      </c>
      <c r="F34" s="536">
        <v>97.281592037485169</v>
      </c>
      <c r="G34" s="536">
        <v>1.7141621956264588</v>
      </c>
      <c r="H34" s="536">
        <v>0.71102194567489774</v>
      </c>
      <c r="I34" s="536">
        <v>0.29322382121347357</v>
      </c>
    </row>
    <row r="35" spans="1:9" ht="11.25" customHeight="1">
      <c r="A35" s="444">
        <v>41231</v>
      </c>
      <c r="B35" s="536">
        <v>98.153158705378345</v>
      </c>
      <c r="C35" s="536">
        <v>0.93134049651331074</v>
      </c>
      <c r="D35" s="536">
        <v>0.50881317527775105</v>
      </c>
      <c r="E35" s="536">
        <v>0.40668762283059884</v>
      </c>
      <c r="F35" s="536">
        <v>98.018243512642087</v>
      </c>
      <c r="G35" s="536">
        <v>1.2434640615843284</v>
      </c>
      <c r="H35" s="536">
        <v>0.5742785028625299</v>
      </c>
      <c r="I35" s="536">
        <v>0.16401392291104908</v>
      </c>
    </row>
    <row r="36" spans="1:9" ht="11.25" customHeight="1">
      <c r="A36" s="444">
        <v>41251</v>
      </c>
      <c r="B36" s="536">
        <v>97.220192152047304</v>
      </c>
      <c r="C36" s="536">
        <v>1.5340065946305956</v>
      </c>
      <c r="D36" s="536">
        <v>0.63885929576932488</v>
      </c>
      <c r="E36" s="536">
        <v>0.60694195755277025</v>
      </c>
      <c r="F36" s="536">
        <v>97.185986967738643</v>
      </c>
      <c r="G36" s="536">
        <v>1.8371174499956737</v>
      </c>
      <c r="H36" s="536">
        <v>0.73084980239562558</v>
      </c>
      <c r="I36" s="536">
        <v>0.24604577987006734</v>
      </c>
    </row>
    <row r="37" spans="1:9" ht="11.25" customHeight="1">
      <c r="A37" s="444">
        <v>41286</v>
      </c>
      <c r="B37" s="536">
        <v>96.761898186528981</v>
      </c>
      <c r="C37" s="536">
        <v>1.7907381771089179</v>
      </c>
      <c r="D37" s="536">
        <v>0.56951854990576245</v>
      </c>
      <c r="E37" s="536">
        <v>0.87784508645632253</v>
      </c>
      <c r="F37" s="536">
        <v>97.455425582782468</v>
      </c>
      <c r="G37" s="536">
        <v>1.7467131919614201</v>
      </c>
      <c r="H37" s="536">
        <v>0.27054025966121065</v>
      </c>
      <c r="I37" s="536">
        <v>0.52732096559490027</v>
      </c>
    </row>
    <row r="38" spans="1:9" ht="11.25" customHeight="1">
      <c r="A38" s="444">
        <v>41321</v>
      </c>
      <c r="B38" s="536">
        <v>95.786788705100946</v>
      </c>
      <c r="C38" s="536">
        <v>2.18046183575431</v>
      </c>
      <c r="D38" s="536">
        <v>0.95358078135974123</v>
      </c>
      <c r="E38" s="536">
        <v>1.0791686777849987</v>
      </c>
      <c r="F38" s="536">
        <v>98.175542723224467</v>
      </c>
      <c r="G38" s="536">
        <v>1.2135198211554612</v>
      </c>
      <c r="H38" s="536">
        <v>0.32700951837570413</v>
      </c>
      <c r="I38" s="536">
        <v>0.28392793724435861</v>
      </c>
    </row>
    <row r="39" spans="1:9" ht="11.25" customHeight="1">
      <c r="A39" s="444">
        <v>41346</v>
      </c>
      <c r="B39" s="536">
        <v>96.224975631846306</v>
      </c>
      <c r="C39" s="536">
        <v>1.7946815317203775</v>
      </c>
      <c r="D39" s="536">
        <v>0.97261792325305974</v>
      </c>
      <c r="E39" s="536">
        <v>1.007724913180259</v>
      </c>
      <c r="F39" s="536">
        <v>98.015560095633276</v>
      </c>
      <c r="G39" s="536">
        <v>1.2305239050404342</v>
      </c>
      <c r="H39" s="536">
        <v>0.34402390394673232</v>
      </c>
      <c r="I39" s="536">
        <v>0.40989209537954729</v>
      </c>
    </row>
    <row r="40" spans="1:9" ht="11.25" customHeight="1">
      <c r="A40" s="444">
        <v>41365</v>
      </c>
      <c r="B40" s="536">
        <v>95.525817115612995</v>
      </c>
      <c r="C40" s="536">
        <v>1.7429055687781156</v>
      </c>
      <c r="D40" s="536">
        <v>1.0083091683226659</v>
      </c>
      <c r="E40" s="536">
        <v>1.7229681472862408</v>
      </c>
      <c r="F40" s="536">
        <v>97.835799361187668</v>
      </c>
      <c r="G40" s="536">
        <v>1.3029115150183195</v>
      </c>
      <c r="H40" s="536">
        <v>0.35745542784981205</v>
      </c>
      <c r="I40" s="536">
        <v>0.50383369594419491</v>
      </c>
    </row>
    <row r="41" spans="1:9" ht="11.25" customHeight="1">
      <c r="A41" s="444">
        <v>41395</v>
      </c>
      <c r="B41" s="536">
        <v>96.09253351621885</v>
      </c>
      <c r="C41" s="536">
        <v>1.709260086743386</v>
      </c>
      <c r="D41" s="536">
        <v>1.0502242989077348</v>
      </c>
      <c r="E41" s="536">
        <v>1.1479820981300288</v>
      </c>
      <c r="F41" s="536">
        <v>97.328213328103956</v>
      </c>
      <c r="G41" s="536">
        <v>1.7204876889832521</v>
      </c>
      <c r="H41" s="536">
        <v>0.55151620287439329</v>
      </c>
      <c r="I41" s="536">
        <v>0.39978278003839063</v>
      </c>
    </row>
    <row r="42" spans="1:9" ht="11.25" customHeight="1">
      <c r="A42" s="444">
        <v>41426</v>
      </c>
      <c r="B42" s="536">
        <v>96.994175731319999</v>
      </c>
      <c r="C42" s="536">
        <v>1.3181028523984495</v>
      </c>
      <c r="D42" s="536">
        <v>0.94519013416507669</v>
      </c>
      <c r="E42" s="536">
        <v>0.74253128211647312</v>
      </c>
      <c r="F42" s="536">
        <v>97.106889311282814</v>
      </c>
      <c r="G42" s="536">
        <v>1.8398451998806267</v>
      </c>
      <c r="H42" s="536">
        <v>0.74439261383510025</v>
      </c>
      <c r="I42" s="536">
        <v>0.30887287500147076</v>
      </c>
    </row>
    <row r="43" spans="1:9" ht="11.25" customHeight="1">
      <c r="A43" s="444">
        <v>41456</v>
      </c>
      <c r="B43" s="536">
        <v>93.785320469188974</v>
      </c>
      <c r="C43" s="536">
        <v>3.1583978294105433</v>
      </c>
      <c r="D43" s="536">
        <v>2.1272985250453949</v>
      </c>
      <c r="E43" s="536">
        <v>0.92898317635509731</v>
      </c>
      <c r="F43" s="536">
        <v>91.727987143538257</v>
      </c>
      <c r="G43" s="536">
        <v>5.334242443439015</v>
      </c>
      <c r="H43" s="536">
        <v>2.374688952089453</v>
      </c>
      <c r="I43" s="536">
        <v>0.56308146093327149</v>
      </c>
    </row>
    <row r="44" spans="1:9" ht="11.25" customHeight="1">
      <c r="A44" s="444">
        <v>41487</v>
      </c>
      <c r="B44" s="536">
        <v>88.236897748658421</v>
      </c>
      <c r="C44" s="536">
        <v>5.6468863680390085</v>
      </c>
      <c r="D44" s="536">
        <v>4.5022136545954705</v>
      </c>
      <c r="E44" s="536">
        <v>1.614002228707083</v>
      </c>
      <c r="F44" s="536">
        <v>93.90446809135112</v>
      </c>
      <c r="G44" s="536">
        <v>3.9579834399183409</v>
      </c>
      <c r="H44" s="536">
        <v>1.7717135021083286</v>
      </c>
      <c r="I44" s="536">
        <v>0.36583496662220638</v>
      </c>
    </row>
    <row r="45" spans="1:9" ht="11.25" customHeight="1">
      <c r="A45" s="444">
        <v>41518</v>
      </c>
      <c r="B45" s="536">
        <v>88.146646403988925</v>
      </c>
      <c r="C45" s="536">
        <v>4.9746283438449019</v>
      </c>
      <c r="D45" s="536">
        <v>5.2773532234549743</v>
      </c>
      <c r="E45" s="536">
        <v>1.6013720287111906</v>
      </c>
      <c r="F45" s="536">
        <v>92.283436458829129</v>
      </c>
      <c r="G45" s="536">
        <v>4.9117397512571648</v>
      </c>
      <c r="H45" s="536">
        <v>2.05647414274776</v>
      </c>
      <c r="I45" s="536">
        <v>0.74834964716594576</v>
      </c>
    </row>
    <row r="46" spans="1:9" ht="11.25" customHeight="1">
      <c r="A46" s="444">
        <v>41548</v>
      </c>
      <c r="B46" s="536">
        <v>90.519059824349483</v>
      </c>
      <c r="C46" s="536">
        <v>4.427062393787093</v>
      </c>
      <c r="D46" s="536">
        <v>3.6357903505150171</v>
      </c>
      <c r="E46" s="536">
        <v>1.4180874313484035</v>
      </c>
      <c r="F46" s="536">
        <v>92.329794586720965</v>
      </c>
      <c r="G46" s="536">
        <v>4.8533903595475554</v>
      </c>
      <c r="H46" s="536">
        <v>2.0958434281127842</v>
      </c>
      <c r="I46" s="536">
        <v>0.72097162561869232</v>
      </c>
    </row>
    <row r="47" spans="1:9" ht="11.25" customHeight="1">
      <c r="A47" s="444">
        <v>41579</v>
      </c>
      <c r="B47" s="536">
        <v>90.067750886329733</v>
      </c>
      <c r="C47" s="536">
        <v>4.57778416680204</v>
      </c>
      <c r="D47" s="536">
        <v>4.0523453094694855</v>
      </c>
      <c r="E47" s="536">
        <v>1.3021196373987318</v>
      </c>
      <c r="F47" s="536">
        <v>91.936786758118288</v>
      </c>
      <c r="G47" s="536">
        <v>4.3705328563196391</v>
      </c>
      <c r="H47" s="536">
        <v>2.9913285683800743</v>
      </c>
      <c r="I47" s="536">
        <v>0.70135181718199635</v>
      </c>
    </row>
    <row r="48" spans="1:9" ht="11.25" customHeight="1">
      <c r="A48" s="444">
        <v>41621</v>
      </c>
      <c r="B48" s="536">
        <v>87.52454458392836</v>
      </c>
      <c r="C48" s="536">
        <v>5.3597766408600211</v>
      </c>
      <c r="D48" s="536">
        <v>5.6090289564686913</v>
      </c>
      <c r="E48" s="536">
        <v>1.5066498187429338</v>
      </c>
      <c r="F48" s="536">
        <v>91.496934260021291</v>
      </c>
      <c r="G48" s="536">
        <v>4.4661131242971202</v>
      </c>
      <c r="H48" s="536">
        <v>3.2152567422580907</v>
      </c>
      <c r="I48" s="536">
        <v>0.82169587342350303</v>
      </c>
    </row>
    <row r="49" spans="1:11" ht="11.25" customHeight="1">
      <c r="A49" s="444">
        <v>41651</v>
      </c>
      <c r="B49" s="536">
        <v>87.171066589817315</v>
      </c>
      <c r="C49" s="536">
        <v>5.0608190191330849</v>
      </c>
      <c r="D49" s="536">
        <v>6.2982481097996503</v>
      </c>
      <c r="E49" s="536">
        <v>1.4698662812499597</v>
      </c>
      <c r="F49" s="536">
        <v>91.829630442400202</v>
      </c>
      <c r="G49" s="536">
        <v>4.193404524169372</v>
      </c>
      <c r="H49" s="536">
        <v>3.39790533294163</v>
      </c>
      <c r="I49" s="536">
        <v>0.57905970048880284</v>
      </c>
    </row>
    <row r="50" spans="1:11" ht="11.25" customHeight="1">
      <c r="A50" s="444">
        <v>41686</v>
      </c>
      <c r="B50" s="536">
        <v>86.95737852911715</v>
      </c>
      <c r="C50" s="536">
        <v>5.2514623499004482</v>
      </c>
      <c r="D50" s="536">
        <v>6.2708779046040828</v>
      </c>
      <c r="E50" s="536">
        <v>1.520281216378319</v>
      </c>
      <c r="F50" s="536">
        <v>90.426097038732692</v>
      </c>
      <c r="G50" s="536">
        <v>5.4464571323727888</v>
      </c>
      <c r="H50" s="536">
        <v>3.6806668927298283</v>
      </c>
      <c r="I50" s="536">
        <v>0.44677893616469438</v>
      </c>
    </row>
    <row r="51" spans="1:11" ht="11.25" customHeight="1">
      <c r="A51" s="444">
        <v>41711</v>
      </c>
      <c r="B51" s="536">
        <v>88.568053464116829</v>
      </c>
      <c r="C51" s="536">
        <v>4.8508840083390297</v>
      </c>
      <c r="D51" s="536">
        <v>5.4038017816672559</v>
      </c>
      <c r="E51" s="536">
        <v>1.177260745876896</v>
      </c>
      <c r="F51" s="536">
        <v>93.311866707138122</v>
      </c>
      <c r="G51" s="536">
        <v>4.1215148954927816</v>
      </c>
      <c r="H51" s="536">
        <v>1.9143062077925592</v>
      </c>
      <c r="I51" s="536">
        <v>0.65231218957653847</v>
      </c>
    </row>
    <row r="52" spans="1:11" ht="11.25" customHeight="1">
      <c r="A52" s="444">
        <v>41730</v>
      </c>
      <c r="B52" s="536">
        <v>89.067501370883406</v>
      </c>
      <c r="C52" s="536">
        <v>4.9076788042079285</v>
      </c>
      <c r="D52" s="536">
        <v>4.6815281777799784</v>
      </c>
      <c r="E52" s="536">
        <v>1.3432916471286762</v>
      </c>
      <c r="F52" s="536">
        <v>92.174213310344783</v>
      </c>
      <c r="G52" s="536">
        <v>4.6746419534322143</v>
      </c>
      <c r="H52" s="536">
        <v>2.4922704686045853</v>
      </c>
      <c r="I52" s="536">
        <v>0.65887426761842705</v>
      </c>
    </row>
    <row r="53" spans="1:11" ht="11.25" customHeight="1">
      <c r="A53" s="444">
        <v>41760</v>
      </c>
      <c r="B53" s="536">
        <v>88.893553726156426</v>
      </c>
      <c r="C53" s="536">
        <v>4.781868294820697</v>
      </c>
      <c r="D53" s="536">
        <v>5.1813433351918112</v>
      </c>
      <c r="E53" s="536">
        <v>1.1432346438310532</v>
      </c>
      <c r="F53" s="536">
        <v>90.279166270604776</v>
      </c>
      <c r="G53" s="536">
        <v>5.072323632275384</v>
      </c>
      <c r="H53" s="536">
        <v>3.9965649142703557</v>
      </c>
      <c r="I53" s="536">
        <v>0.65194518284948233</v>
      </c>
    </row>
    <row r="54" spans="1:11" ht="11.25" customHeight="1">
      <c r="A54" s="444">
        <v>41791</v>
      </c>
      <c r="B54" s="536">
        <v>88.559555233999518</v>
      </c>
      <c r="C54" s="536">
        <v>5.1452031533052525</v>
      </c>
      <c r="D54" s="536">
        <v>5.3182176189116923</v>
      </c>
      <c r="E54" s="536">
        <v>0.97702399378353444</v>
      </c>
      <c r="F54" s="536">
        <v>94.15219129431469</v>
      </c>
      <c r="G54" s="536">
        <v>3.0513178066133055</v>
      </c>
      <c r="H54" s="536">
        <v>2.4045276695277917</v>
      </c>
      <c r="I54" s="536">
        <v>0.39196322954421692</v>
      </c>
    </row>
    <row r="55" spans="1:11" ht="11.25" customHeight="1">
      <c r="A55" s="444">
        <v>41821</v>
      </c>
      <c r="B55" s="536">
        <v>91.403964607302996</v>
      </c>
      <c r="C55" s="536">
        <v>3.5090492499988675</v>
      </c>
      <c r="D55" s="536">
        <v>4.3449827744639924</v>
      </c>
      <c r="E55" s="536">
        <v>0.74200336823413349</v>
      </c>
      <c r="F55" s="536">
        <v>95.977205494146332</v>
      </c>
      <c r="G55" s="536">
        <v>1.9800045253798388</v>
      </c>
      <c r="H55" s="536">
        <v>1.7084817350641515</v>
      </c>
      <c r="I55" s="536">
        <v>0.33430824540967258</v>
      </c>
    </row>
    <row r="56" spans="1:11" ht="11.25" customHeight="1">
      <c r="A56" s="444">
        <v>41852</v>
      </c>
      <c r="B56" s="536">
        <v>94.083113256787371</v>
      </c>
      <c r="C56" s="536">
        <v>2.1911566990872515</v>
      </c>
      <c r="D56" s="536">
        <v>3.2034247243424687</v>
      </c>
      <c r="E56" s="536">
        <v>0.52230531978291694</v>
      </c>
      <c r="F56" s="536">
        <v>96.731478209220143</v>
      </c>
      <c r="G56" s="536">
        <v>1.5796926525496506</v>
      </c>
      <c r="H56" s="536">
        <v>1.377584203488837</v>
      </c>
      <c r="I56" s="536">
        <v>0.31124493474136594</v>
      </c>
      <c r="K56" s="657"/>
    </row>
    <row r="57" spans="1:11" ht="11.25" customHeight="1">
      <c r="A57" s="444">
        <v>41883</v>
      </c>
      <c r="B57" s="536">
        <v>93.266226577382966</v>
      </c>
      <c r="C57" s="536">
        <v>2.4576100230805324</v>
      </c>
      <c r="D57" s="536">
        <v>3.625277953986604</v>
      </c>
      <c r="E57" s="536">
        <v>0.65088544554990713</v>
      </c>
      <c r="F57" s="536">
        <v>96.68299737813588</v>
      </c>
      <c r="G57" s="536">
        <v>1.4746653766896318</v>
      </c>
      <c r="H57" s="536">
        <v>1.5344404689094935</v>
      </c>
      <c r="I57" s="536">
        <v>0.30789677626499085</v>
      </c>
    </row>
    <row r="58" spans="1:11" ht="11.25" customHeight="1">
      <c r="A58" s="444">
        <v>41913</v>
      </c>
      <c r="B58" s="536">
        <v>92.72924577122987</v>
      </c>
      <c r="C58" s="536">
        <v>3.1928576030833677</v>
      </c>
      <c r="D58" s="536">
        <v>3.2051026742895257</v>
      </c>
      <c r="E58" s="536">
        <v>0.87279395139723148</v>
      </c>
      <c r="F58" s="536">
        <v>96.690463097315927</v>
      </c>
      <c r="G58" s="536">
        <v>1.6008329112988593</v>
      </c>
      <c r="H58" s="536">
        <v>1.1356582852845403</v>
      </c>
      <c r="I58" s="536">
        <v>0.57304570610067784</v>
      </c>
    </row>
    <row r="59" spans="1:11" ht="11.25" customHeight="1">
      <c r="A59" s="444">
        <v>41944</v>
      </c>
      <c r="B59" s="536">
        <v>90.885083713175916</v>
      </c>
      <c r="C59" s="536">
        <v>3.6399113032224268</v>
      </c>
      <c r="D59" s="536">
        <v>3.949293688400294</v>
      </c>
      <c r="E59" s="536">
        <v>1.5257112952013656</v>
      </c>
      <c r="F59" s="536">
        <v>97.069380110348945</v>
      </c>
      <c r="G59" s="536">
        <v>1.5211297628042744</v>
      </c>
      <c r="H59" s="536">
        <v>0.97368731759557514</v>
      </c>
      <c r="I59" s="536">
        <v>0.43580280925120285</v>
      </c>
    </row>
    <row r="60" spans="1:11" ht="11.25" customHeight="1">
      <c r="A60" s="444">
        <v>41986</v>
      </c>
      <c r="B60" s="536">
        <v>92.463678461496926</v>
      </c>
      <c r="C60" s="536">
        <v>2.9808062938564865</v>
      </c>
      <c r="D60" s="536">
        <v>3.3782493943074878</v>
      </c>
      <c r="E60" s="536">
        <v>1.1772658503391022</v>
      </c>
      <c r="F60" s="536">
        <v>97.264981122374394</v>
      </c>
      <c r="G60" s="536">
        <v>1.4036610999934469</v>
      </c>
      <c r="H60" s="536">
        <v>0.90109787633012917</v>
      </c>
      <c r="I60" s="536">
        <v>0.43025990130202685</v>
      </c>
    </row>
    <row r="61" spans="1:11" ht="11.25" customHeight="1">
      <c r="A61" s="444">
        <v>42005</v>
      </c>
      <c r="B61" s="536">
        <v>92.626248057202417</v>
      </c>
      <c r="C61" s="536">
        <v>3.1174446590592617</v>
      </c>
      <c r="D61" s="536">
        <v>3.0844838415260076</v>
      </c>
      <c r="E61" s="536">
        <v>1.1718234422123039</v>
      </c>
      <c r="F61" s="536">
        <v>97.558662107036923</v>
      </c>
      <c r="G61" s="536">
        <v>1.5932101970796479</v>
      </c>
      <c r="H61" s="536">
        <v>0.84812769588343062</v>
      </c>
      <c r="I61" s="536">
        <v>0.50566326686666319</v>
      </c>
    </row>
    <row r="62" spans="1:11" ht="11.25" customHeight="1">
      <c r="A62" s="444">
        <v>42036</v>
      </c>
      <c r="B62" s="536">
        <v>91.395676423241994</v>
      </c>
      <c r="C62" s="536">
        <v>3.2056283601429132</v>
      </c>
      <c r="D62" s="536">
        <v>4.1045675289052088</v>
      </c>
      <c r="E62" s="536">
        <v>1.2941276877098922</v>
      </c>
      <c r="F62" s="536">
        <v>97.301525558426633</v>
      </c>
      <c r="G62" s="536">
        <v>1.3114508416112562</v>
      </c>
      <c r="H62" s="536">
        <v>1.387023599962107</v>
      </c>
      <c r="I62" s="536">
        <v>0.38870776675340835</v>
      </c>
    </row>
    <row r="63" spans="1:11" ht="11.25" customHeight="1">
      <c r="A63" s="444">
        <v>42064</v>
      </c>
      <c r="B63" s="536">
        <v>92.374514470101417</v>
      </c>
      <c r="C63" s="536">
        <v>3.3304208179037365</v>
      </c>
      <c r="D63" s="536">
        <v>3.4115238275943538</v>
      </c>
      <c r="E63" s="536">
        <v>0.88354088440047163</v>
      </c>
      <c r="F63" s="536">
        <v>97.372639918697075</v>
      </c>
      <c r="G63" s="536">
        <v>1.5580923722050213</v>
      </c>
      <c r="H63" s="536">
        <v>1.0692677090979006</v>
      </c>
      <c r="I63" s="536">
        <v>0.30381778867649278</v>
      </c>
    </row>
    <row r="64" spans="1:11" ht="11.25" customHeight="1">
      <c r="A64" s="444">
        <v>42095</v>
      </c>
      <c r="B64" s="536">
        <v>92.094625316549681</v>
      </c>
      <c r="C64" s="536">
        <v>3.6258534802731153</v>
      </c>
      <c r="D64" s="536">
        <v>3.6010226557045963</v>
      </c>
      <c r="E64" s="536">
        <v>0.67849854747260596</v>
      </c>
      <c r="F64" s="536">
        <v>96.444947182784972</v>
      </c>
      <c r="G64" s="536">
        <v>2.0121310365712453</v>
      </c>
      <c r="H64" s="536">
        <v>1.542921780643782</v>
      </c>
      <c r="I64" s="536">
        <v>0.27907915753721552</v>
      </c>
    </row>
    <row r="65" spans="1:9" ht="11.25" customHeight="1">
      <c r="A65" s="444">
        <v>42125</v>
      </c>
      <c r="B65" s="536">
        <v>92.403003541849188</v>
      </c>
      <c r="C65" s="536">
        <v>3.3442116614777273</v>
      </c>
      <c r="D65" s="536">
        <v>3.5676026135961867</v>
      </c>
      <c r="E65" s="536">
        <v>0.68518218307689827</v>
      </c>
      <c r="F65" s="536">
        <v>96.654563106537523</v>
      </c>
      <c r="G65" s="536">
        <v>1.9488107969172213</v>
      </c>
      <c r="H65" s="536">
        <v>1.3966260965452582</v>
      </c>
      <c r="I65" s="536">
        <v>0.47970317533670453</v>
      </c>
    </row>
    <row r="66" spans="1:9" ht="11.25" customHeight="1">
      <c r="A66" s="444">
        <v>42170</v>
      </c>
      <c r="B66" s="536">
        <v>91.435397198506379</v>
      </c>
      <c r="C66" s="536">
        <v>4.21024652375249</v>
      </c>
      <c r="D66" s="536">
        <v>3.4096367793711688</v>
      </c>
      <c r="E66" s="536">
        <v>0.94471949836995861</v>
      </c>
      <c r="F66" s="536">
        <v>97.314021391065424</v>
      </c>
      <c r="G66" s="536">
        <v>1.5309991758311614</v>
      </c>
      <c r="H66" s="536">
        <v>1.1549794331034073</v>
      </c>
      <c r="I66" s="536">
        <v>0.24620090357644486</v>
      </c>
    </row>
    <row r="67" spans="1:9" ht="11.25" customHeight="1">
      <c r="A67" s="444">
        <v>42200</v>
      </c>
      <c r="B67" s="536">
        <v>90.770519096522222</v>
      </c>
      <c r="C67" s="536">
        <v>4.4189922620573157</v>
      </c>
      <c r="D67" s="536">
        <v>4.050999599347568</v>
      </c>
      <c r="E67" s="536">
        <v>0.75948904207289047</v>
      </c>
      <c r="F67" s="536">
        <v>97.167456409965794</v>
      </c>
      <c r="G67" s="536">
        <v>1.4659392794953483</v>
      </c>
      <c r="H67" s="536">
        <v>1.3666043105388628</v>
      </c>
      <c r="I67" s="536">
        <v>0.31800021278427149</v>
      </c>
    </row>
    <row r="68" spans="1:9" ht="11.25" customHeight="1">
      <c r="A68" s="444">
        <v>42231</v>
      </c>
      <c r="B68" s="536">
        <v>94.026355439679733</v>
      </c>
      <c r="C68" s="536">
        <v>2.7537969879867141</v>
      </c>
      <c r="D68" s="536">
        <v>2.6349588986444674</v>
      </c>
      <c r="E68" s="536">
        <v>0.58488867368907849</v>
      </c>
      <c r="F68" s="536">
        <v>96.844089430218574</v>
      </c>
      <c r="G68" s="536">
        <v>1.8506321753029602</v>
      </c>
      <c r="H68" s="536">
        <v>1.3052783944784694</v>
      </c>
      <c r="I68" s="536">
        <v>0.32025094375459651</v>
      </c>
    </row>
    <row r="69" spans="1:9" ht="11.25" customHeight="1">
      <c r="A69" s="444">
        <v>42262</v>
      </c>
      <c r="B69" s="536">
        <v>93.11311844723356</v>
      </c>
      <c r="C69" s="536">
        <v>3.1877766219821217</v>
      </c>
      <c r="D69" s="536">
        <v>2.9902620111156399</v>
      </c>
      <c r="E69" s="536">
        <v>0.70884291966868784</v>
      </c>
      <c r="F69" s="536">
        <v>97.113701018158807</v>
      </c>
      <c r="G69" s="536">
        <v>1.597685734889327</v>
      </c>
      <c r="H69" s="536">
        <v>1.2886132469518639</v>
      </c>
      <c r="I69" s="536">
        <v>0.36344516557088752</v>
      </c>
    </row>
    <row r="70" spans="1:9" ht="11.25" customHeight="1">
      <c r="A70" s="444">
        <v>42292</v>
      </c>
      <c r="B70" s="536">
        <v>93.985688385257717</v>
      </c>
      <c r="C70" s="536">
        <v>2.7749244289743924</v>
      </c>
      <c r="D70" s="536">
        <v>2.7407925920780301</v>
      </c>
      <c r="E70" s="536">
        <v>0.4985945936898627</v>
      </c>
      <c r="F70" s="536">
        <v>97.557389118387007</v>
      </c>
      <c r="G70" s="536">
        <v>1.3476587723496434</v>
      </c>
      <c r="H70" s="536">
        <v>1.0949521092633456</v>
      </c>
      <c r="I70" s="536">
        <v>0.3787131876810208</v>
      </c>
    </row>
    <row r="71" spans="1:9" ht="11.25" customHeight="1">
      <c r="A71" s="444">
        <v>42323</v>
      </c>
      <c r="B71" s="536">
        <v>95.007853169713243</v>
      </c>
      <c r="C71" s="536">
        <v>2.2736775442009778</v>
      </c>
      <c r="D71" s="536">
        <v>2.3407741574265071</v>
      </c>
      <c r="E71" s="536">
        <v>0.37769512865927152</v>
      </c>
      <c r="F71" s="536">
        <v>97.6272904245577</v>
      </c>
      <c r="G71" s="536">
        <v>1.2993157596897729</v>
      </c>
      <c r="H71" s="536">
        <v>1.0733938157525305</v>
      </c>
      <c r="I71" s="536">
        <v>0.24711963528765052</v>
      </c>
    </row>
    <row r="72" spans="1:9" ht="11.25" customHeight="1">
      <c r="A72" s="444">
        <v>42353</v>
      </c>
      <c r="B72" s="536">
        <v>93.484535112370324</v>
      </c>
      <c r="C72" s="536">
        <v>2.9351456726450875</v>
      </c>
      <c r="D72" s="536">
        <v>3.081643368207831</v>
      </c>
      <c r="E72" s="536">
        <v>0.49867584677676507</v>
      </c>
      <c r="F72" s="536">
        <v>97.611365424966081</v>
      </c>
      <c r="G72" s="536">
        <v>1.3295942745956293</v>
      </c>
      <c r="H72" s="536">
        <v>1.0590403004382956</v>
      </c>
      <c r="I72" s="536">
        <v>0.22483612296671085</v>
      </c>
    </row>
    <row r="73" spans="1:9">
      <c r="A73" s="475" t="s">
        <v>306</v>
      </c>
      <c r="B73" s="433"/>
      <c r="C73" s="434"/>
      <c r="D73" s="434"/>
      <c r="E73" s="434"/>
      <c r="F73" s="435"/>
    </row>
    <row r="74" spans="1:9" ht="15">
      <c r="A74" s="431"/>
      <c r="B74" s="431"/>
      <c r="C74" s="431"/>
      <c r="D74" s="431"/>
      <c r="E74" s="431"/>
      <c r="F74" s="431"/>
    </row>
    <row r="75" spans="1:9" ht="15">
      <c r="A75" s="431"/>
      <c r="B75" s="431"/>
      <c r="C75" s="431"/>
      <c r="D75" s="431"/>
      <c r="E75" s="431"/>
      <c r="F75" s="431"/>
    </row>
  </sheetData>
  <mergeCells count="3">
    <mergeCell ref="A2:A3"/>
    <mergeCell ref="B2:E2"/>
    <mergeCell ref="F2:I2"/>
  </mergeCells>
  <pageMargins left="0.7" right="0.7" top="0.75" bottom="0.75" header="0.3" footer="0.3"/>
  <pageSetup scale="85" orientation="portrait" r:id="rId1"/>
</worksheet>
</file>

<file path=xl/worksheets/sheet56.xml><?xml version="1.0" encoding="utf-8"?>
<worksheet xmlns="http://schemas.openxmlformats.org/spreadsheetml/2006/main" xmlns:r="http://schemas.openxmlformats.org/officeDocument/2006/relationships">
  <sheetPr>
    <tabColor rgb="FF92D050"/>
  </sheetPr>
  <dimension ref="A1:I76"/>
  <sheetViews>
    <sheetView workbookViewId="0">
      <selection activeCell="O16" sqref="O16"/>
    </sheetView>
  </sheetViews>
  <sheetFormatPr defaultRowHeight="12.75"/>
  <cols>
    <col min="2" max="2" width="11" customWidth="1"/>
    <col min="3" max="4" width="10.5" customWidth="1"/>
    <col min="5" max="5" width="11.1640625" customWidth="1"/>
    <col min="6" max="6" width="11" customWidth="1"/>
    <col min="7" max="7" width="10.33203125" customWidth="1"/>
    <col min="8" max="8" width="11" customWidth="1"/>
    <col min="9" max="9" width="10.83203125" customWidth="1"/>
  </cols>
  <sheetData>
    <row r="1" spans="1:9" s="4" customFormat="1">
      <c r="A1" s="518" t="s">
        <v>621</v>
      </c>
      <c r="B1" s="757"/>
      <c r="C1" s="757"/>
      <c r="D1" s="757"/>
      <c r="E1" s="757"/>
      <c r="F1" s="757"/>
    </row>
    <row r="2" spans="1:9">
      <c r="A2" s="926" t="s">
        <v>66</v>
      </c>
      <c r="B2" s="983" t="s">
        <v>362</v>
      </c>
      <c r="C2" s="984"/>
      <c r="D2" s="984"/>
      <c r="E2" s="1019"/>
      <c r="F2" s="985" t="s">
        <v>610</v>
      </c>
      <c r="G2" s="985"/>
      <c r="H2" s="985"/>
      <c r="I2" s="985"/>
    </row>
    <row r="3" spans="1:9">
      <c r="A3" s="927"/>
      <c r="B3" s="445" t="s">
        <v>312</v>
      </c>
      <c r="C3" s="445" t="s">
        <v>313</v>
      </c>
      <c r="D3" s="445" t="s">
        <v>314</v>
      </c>
      <c r="E3" s="445" t="s">
        <v>315</v>
      </c>
      <c r="F3" s="446" t="s">
        <v>312</v>
      </c>
      <c r="G3" s="446" t="s">
        <v>313</v>
      </c>
      <c r="H3" s="446" t="s">
        <v>314</v>
      </c>
      <c r="I3" s="446" t="s">
        <v>315</v>
      </c>
    </row>
    <row r="4" spans="1:9" ht="11.25" customHeight="1">
      <c r="A4" s="444">
        <v>40277</v>
      </c>
      <c r="B4" s="536">
        <v>89.779494562757776</v>
      </c>
      <c r="C4" s="536">
        <v>7.0663813085519891</v>
      </c>
      <c r="D4" s="536">
        <v>2.2240657916634232</v>
      </c>
      <c r="E4" s="536">
        <v>0.93005833702681129</v>
      </c>
      <c r="F4" s="536">
        <v>93.817928044736249</v>
      </c>
      <c r="G4" s="536">
        <v>3.0419862263970616</v>
      </c>
      <c r="H4" s="536">
        <v>2.122303390744384</v>
      </c>
      <c r="I4" s="536">
        <v>1.0177823381222961</v>
      </c>
    </row>
    <row r="5" spans="1:9" ht="11.25" customHeight="1">
      <c r="A5" s="444">
        <v>40307</v>
      </c>
      <c r="B5" s="536">
        <v>87.467584725570688</v>
      </c>
      <c r="C5" s="536">
        <v>9.4631447521323153</v>
      </c>
      <c r="D5" s="536">
        <v>2.0429299972905777</v>
      </c>
      <c r="E5" s="536">
        <v>1.026340525006417</v>
      </c>
      <c r="F5" s="536">
        <v>93.50706151648285</v>
      </c>
      <c r="G5" s="536">
        <v>3.5378385790568991</v>
      </c>
      <c r="H5" s="536">
        <v>1.9281820740191042</v>
      </c>
      <c r="I5" s="536">
        <v>1.0269178304411497</v>
      </c>
    </row>
    <row r="6" spans="1:9" ht="11.25" customHeight="1">
      <c r="A6" s="444">
        <v>40338</v>
      </c>
      <c r="B6" s="536">
        <v>87.199741130109444</v>
      </c>
      <c r="C6" s="536">
        <v>10.512755734476736</v>
      </c>
      <c r="D6" s="536">
        <v>1.5034662747769141</v>
      </c>
      <c r="E6" s="536">
        <v>0.78403686063690126</v>
      </c>
      <c r="F6" s="536">
        <v>95.989578766436324</v>
      </c>
      <c r="G6" s="536">
        <v>2.108750304793455</v>
      </c>
      <c r="H6" s="536">
        <v>1.2465601881491499</v>
      </c>
      <c r="I6" s="536">
        <v>0.65511074062107</v>
      </c>
    </row>
    <row r="7" spans="1:9" ht="11.25" customHeight="1">
      <c r="A7" s="444">
        <v>40368</v>
      </c>
      <c r="B7" s="536">
        <v>88.668268220159248</v>
      </c>
      <c r="C7" s="536">
        <v>8.9861054217019998</v>
      </c>
      <c r="D7" s="536">
        <v>1.4931394319910993</v>
      </c>
      <c r="E7" s="536">
        <v>0.85248692614763766</v>
      </c>
      <c r="F7" s="536">
        <v>95.642850642600706</v>
      </c>
      <c r="G7" s="536">
        <v>2.0265602309184056</v>
      </c>
      <c r="H7" s="536">
        <v>1.0929403003631171</v>
      </c>
      <c r="I7" s="536">
        <v>1.237648826117774</v>
      </c>
    </row>
    <row r="8" spans="1:9" ht="11.25" customHeight="1">
      <c r="A8" s="444">
        <v>40399</v>
      </c>
      <c r="B8" s="536">
        <v>91.05082697041091</v>
      </c>
      <c r="C8" s="536">
        <v>7.5498524519465082</v>
      </c>
      <c r="D8" s="536">
        <v>0.95041920530304458</v>
      </c>
      <c r="E8" s="536">
        <v>0.44890137233953331</v>
      </c>
      <c r="F8" s="536">
        <v>94.642222597449077</v>
      </c>
      <c r="G8" s="536">
        <v>2.2960103024972467</v>
      </c>
      <c r="H8" s="536">
        <v>0.76953706807259126</v>
      </c>
      <c r="I8" s="536">
        <v>2.2922300319810884</v>
      </c>
    </row>
    <row r="9" spans="1:9" ht="11.25" customHeight="1">
      <c r="A9" s="444">
        <v>40430</v>
      </c>
      <c r="B9" s="536">
        <v>96.184499336719142</v>
      </c>
      <c r="C9" s="536">
        <v>2.4228225764205429</v>
      </c>
      <c r="D9" s="536">
        <v>0.69455629146512576</v>
      </c>
      <c r="E9" s="536">
        <v>0.69812179539519992</v>
      </c>
      <c r="F9" s="536">
        <v>96.853909874052007</v>
      </c>
      <c r="G9" s="536">
        <v>1.6075277832997021</v>
      </c>
      <c r="H9" s="536">
        <v>0.48031486444015281</v>
      </c>
      <c r="I9" s="536">
        <v>1.0582474782081424</v>
      </c>
    </row>
    <row r="10" spans="1:9" ht="11.25" customHeight="1">
      <c r="A10" s="444">
        <v>40460</v>
      </c>
      <c r="B10" s="536">
        <v>98.316977636523703</v>
      </c>
      <c r="C10" s="536">
        <v>1.0070321665255058</v>
      </c>
      <c r="D10" s="536">
        <v>0.43454849772319082</v>
      </c>
      <c r="E10" s="536">
        <v>0.24144169922759176</v>
      </c>
      <c r="F10" s="536">
        <v>96.086418288831894</v>
      </c>
      <c r="G10" s="536">
        <v>1.6996288663869576</v>
      </c>
      <c r="H10" s="536">
        <v>0.73571926287230727</v>
      </c>
      <c r="I10" s="536">
        <v>1.4782335819088424</v>
      </c>
    </row>
    <row r="11" spans="1:9" ht="11.25" customHeight="1">
      <c r="A11" s="444">
        <v>40491</v>
      </c>
      <c r="B11" s="536">
        <v>97.410764269201849</v>
      </c>
      <c r="C11" s="536">
        <v>1.6954547767730213</v>
      </c>
      <c r="D11" s="536">
        <v>0.60082257167472719</v>
      </c>
      <c r="E11" s="536">
        <v>0.29295838235041455</v>
      </c>
      <c r="F11" s="536">
        <v>96.464841578807764</v>
      </c>
      <c r="G11" s="536">
        <v>2.1954545604633271</v>
      </c>
      <c r="H11" s="536">
        <v>0.54085645511188596</v>
      </c>
      <c r="I11" s="536">
        <v>0.7988474056170265</v>
      </c>
    </row>
    <row r="12" spans="1:9" ht="11.25" customHeight="1">
      <c r="A12" s="444">
        <v>40521</v>
      </c>
      <c r="B12" s="536">
        <v>96.659589023262271</v>
      </c>
      <c r="C12" s="536">
        <v>2.2830009295863034</v>
      </c>
      <c r="D12" s="536">
        <v>0.72868077343286508</v>
      </c>
      <c r="E12" s="536">
        <v>0.32872927371855976</v>
      </c>
      <c r="F12" s="536">
        <v>94.751402924960402</v>
      </c>
      <c r="G12" s="536">
        <v>2.1719857067426354</v>
      </c>
      <c r="H12" s="536">
        <v>1.7986910126846518</v>
      </c>
      <c r="I12" s="536">
        <v>1.2779203556123138</v>
      </c>
    </row>
    <row r="13" spans="1:9" ht="11.25" customHeight="1">
      <c r="A13" s="444">
        <v>40544</v>
      </c>
      <c r="B13" s="536">
        <v>95.116619511342478</v>
      </c>
      <c r="C13" s="536">
        <v>3.6154148993998088</v>
      </c>
      <c r="D13" s="536">
        <v>0.98425061162812633</v>
      </c>
      <c r="E13" s="536">
        <v>0.28371497762959602</v>
      </c>
      <c r="F13" s="536">
        <v>91.208770940898049</v>
      </c>
      <c r="G13" s="536">
        <v>4.9650663226901175</v>
      </c>
      <c r="H13" s="536">
        <v>2.0749255620454616</v>
      </c>
      <c r="I13" s="536">
        <v>1.7512371743663695</v>
      </c>
    </row>
    <row r="14" spans="1:9" ht="11.25" customHeight="1">
      <c r="A14" s="444">
        <v>40575</v>
      </c>
      <c r="B14" s="536">
        <v>95.340148226741434</v>
      </c>
      <c r="C14" s="536">
        <v>3.1488530358170621</v>
      </c>
      <c r="D14" s="536">
        <v>1.0236753969733818</v>
      </c>
      <c r="E14" s="536">
        <v>0.48732334046812525</v>
      </c>
      <c r="F14" s="536">
        <v>91.247030627522975</v>
      </c>
      <c r="G14" s="536">
        <v>4.3613402252755105</v>
      </c>
      <c r="H14" s="536">
        <v>2.1900610010951627</v>
      </c>
      <c r="I14" s="536">
        <v>2.2015681461063528</v>
      </c>
    </row>
    <row r="15" spans="1:9" ht="11.25" customHeight="1">
      <c r="A15" s="444">
        <v>40603</v>
      </c>
      <c r="B15" s="536">
        <v>94.61954964605269</v>
      </c>
      <c r="C15" s="536">
        <v>3.2034608780592904</v>
      </c>
      <c r="D15" s="536">
        <v>1.0083600330388878</v>
      </c>
      <c r="E15" s="536">
        <v>1.1686294428491328</v>
      </c>
      <c r="F15" s="536">
        <v>90.116861351706362</v>
      </c>
      <c r="G15" s="536">
        <v>6.5720670166132349</v>
      </c>
      <c r="H15" s="536">
        <v>1.5332390524265591</v>
      </c>
      <c r="I15" s="536">
        <v>1.7778325792538388</v>
      </c>
    </row>
    <row r="16" spans="1:9" ht="11.25" customHeight="1">
      <c r="A16" s="444">
        <v>40634</v>
      </c>
      <c r="B16" s="536">
        <v>93.941914897085496</v>
      </c>
      <c r="C16" s="536">
        <v>4.3388216488040863</v>
      </c>
      <c r="D16" s="536">
        <v>1.0708232200731429</v>
      </c>
      <c r="E16" s="536">
        <v>0.64844023403727646</v>
      </c>
      <c r="F16" s="536">
        <v>86.965878560244988</v>
      </c>
      <c r="G16" s="536">
        <v>11.135816856107034</v>
      </c>
      <c r="H16" s="536">
        <v>1.1193960903055888</v>
      </c>
      <c r="I16" s="536">
        <v>0.77890849334238343</v>
      </c>
    </row>
    <row r="17" spans="1:9" ht="11.25" customHeight="1">
      <c r="A17" s="444">
        <v>40664</v>
      </c>
      <c r="B17" s="536">
        <v>92.870682801266128</v>
      </c>
      <c r="C17" s="536">
        <v>5.4157944537043621</v>
      </c>
      <c r="D17" s="536">
        <v>1.1484481296399069</v>
      </c>
      <c r="E17" s="536">
        <v>0.56507461538962156</v>
      </c>
      <c r="F17" s="536">
        <v>83.703463239496799</v>
      </c>
      <c r="G17" s="536">
        <v>10.701720798859089</v>
      </c>
      <c r="H17" s="536">
        <v>4.2187595376428213</v>
      </c>
      <c r="I17" s="536">
        <v>1.3760564240012874</v>
      </c>
    </row>
    <row r="18" spans="1:9" ht="11.25" customHeight="1">
      <c r="A18" s="444">
        <v>40695</v>
      </c>
      <c r="B18" s="536">
        <v>90.315783395931575</v>
      </c>
      <c r="C18" s="536">
        <v>6.5822193805457259</v>
      </c>
      <c r="D18" s="536">
        <v>2.3281957817200927</v>
      </c>
      <c r="E18" s="536">
        <v>0.7738014418026169</v>
      </c>
      <c r="F18" s="536">
        <v>87.015819414401989</v>
      </c>
      <c r="G18" s="536">
        <v>7.1404423861240405</v>
      </c>
      <c r="H18" s="536">
        <v>4.6411086302867535</v>
      </c>
      <c r="I18" s="536">
        <v>1.2026295691872197</v>
      </c>
    </row>
    <row r="19" spans="1:9" ht="11.25" customHeight="1">
      <c r="A19" s="444">
        <v>40725</v>
      </c>
      <c r="B19" s="536">
        <v>88.201619908092681</v>
      </c>
      <c r="C19" s="536">
        <v>8.508231533600835</v>
      </c>
      <c r="D19" s="536">
        <v>2.31679398181066</v>
      </c>
      <c r="E19" s="536">
        <v>0.97335457649581847</v>
      </c>
      <c r="F19" s="536">
        <v>91.710132788338711</v>
      </c>
      <c r="G19" s="536">
        <v>3.2919898647293984</v>
      </c>
      <c r="H19" s="536">
        <v>1.1964507458563711</v>
      </c>
      <c r="I19" s="536">
        <v>3.8014266010755202</v>
      </c>
    </row>
    <row r="20" spans="1:9" ht="11.25" customHeight="1">
      <c r="A20" s="444">
        <v>40756</v>
      </c>
      <c r="B20" s="536">
        <v>90.423218245601149</v>
      </c>
      <c r="C20" s="536">
        <v>6.4641876697811016</v>
      </c>
      <c r="D20" s="536">
        <v>1.5545350844211305</v>
      </c>
      <c r="E20" s="536">
        <v>1.558059000196627</v>
      </c>
      <c r="F20" s="536">
        <v>87.000743906649973</v>
      </c>
      <c r="G20" s="536">
        <v>6.1626145489112476</v>
      </c>
      <c r="H20" s="536">
        <v>2.5317431611029502</v>
      </c>
      <c r="I20" s="536">
        <v>4.3048983833358347</v>
      </c>
    </row>
    <row r="21" spans="1:9" ht="11.25" customHeight="1">
      <c r="A21" s="444">
        <v>40787</v>
      </c>
      <c r="B21" s="536">
        <v>93.817464970884103</v>
      </c>
      <c r="C21" s="536">
        <v>4.2796614532606538</v>
      </c>
      <c r="D21" s="536">
        <v>0.92704303629885898</v>
      </c>
      <c r="E21" s="536">
        <v>0.97583053955639654</v>
      </c>
      <c r="F21" s="536">
        <v>93.879490472171781</v>
      </c>
      <c r="G21" s="536">
        <v>2.5548370405992822</v>
      </c>
      <c r="H21" s="536">
        <v>1.3351581920962889</v>
      </c>
      <c r="I21" s="536">
        <v>2.2305142951326551</v>
      </c>
    </row>
    <row r="22" spans="1:9" ht="11.25" customHeight="1">
      <c r="A22" s="444">
        <v>40817</v>
      </c>
      <c r="B22" s="536">
        <v>94.747801561067917</v>
      </c>
      <c r="C22" s="536">
        <v>3.3226423518929105</v>
      </c>
      <c r="D22" s="536">
        <v>1.0138827507837933</v>
      </c>
      <c r="E22" s="536">
        <v>0.91567333625537672</v>
      </c>
      <c r="F22" s="536">
        <v>93.269309527644211</v>
      </c>
      <c r="G22" s="536">
        <v>3.5705772726226908</v>
      </c>
      <c r="H22" s="536">
        <v>1.466902882911902</v>
      </c>
      <c r="I22" s="536">
        <v>1.6932103168212043</v>
      </c>
    </row>
    <row r="23" spans="1:9" ht="11.25" customHeight="1">
      <c r="A23" s="444">
        <v>40858</v>
      </c>
      <c r="B23" s="536">
        <v>95.786765420254341</v>
      </c>
      <c r="C23" s="536">
        <v>2.3663511622592805</v>
      </c>
      <c r="D23" s="536">
        <v>1.0280603724368467</v>
      </c>
      <c r="E23" s="536">
        <v>0.8188230450495273</v>
      </c>
      <c r="F23" s="536">
        <v>94.805880007803822</v>
      </c>
      <c r="G23" s="536">
        <v>2.2291777998320486</v>
      </c>
      <c r="H23" s="536">
        <v>1.5041860701834746</v>
      </c>
      <c r="I23" s="536">
        <v>1.4607561221806584</v>
      </c>
    </row>
    <row r="24" spans="1:9" ht="11.25" customHeight="1">
      <c r="A24" s="444">
        <v>40888</v>
      </c>
      <c r="B24" s="536">
        <v>96.089562885684245</v>
      </c>
      <c r="C24" s="536">
        <v>2.1985925025184359</v>
      </c>
      <c r="D24" s="536">
        <v>1.1732920571833096</v>
      </c>
      <c r="E24" s="536">
        <v>0.53855255461401086</v>
      </c>
      <c r="F24" s="536">
        <v>94.243518405823792</v>
      </c>
      <c r="G24" s="536">
        <v>2.2037888315706144</v>
      </c>
      <c r="H24" s="536">
        <v>2.0517029561041884</v>
      </c>
      <c r="I24" s="536">
        <v>1.5009898065014111</v>
      </c>
    </row>
    <row r="25" spans="1:9" ht="11.25" customHeight="1">
      <c r="A25" s="444">
        <v>40919</v>
      </c>
      <c r="B25" s="536">
        <v>95.831445541093302</v>
      </c>
      <c r="C25" s="536">
        <v>2.5958406915466856</v>
      </c>
      <c r="D25" s="536">
        <v>0.98792281408840876</v>
      </c>
      <c r="E25" s="536">
        <v>0.58479095327160846</v>
      </c>
      <c r="F25" s="536">
        <v>95.452234415277388</v>
      </c>
      <c r="G25" s="536">
        <v>1.873074845839293</v>
      </c>
      <c r="H25" s="536">
        <v>1.1117177963871891</v>
      </c>
      <c r="I25" s="536">
        <v>1.5629729424961274</v>
      </c>
    </row>
    <row r="26" spans="1:9" ht="11.25" customHeight="1">
      <c r="A26" s="444">
        <v>40951</v>
      </c>
      <c r="B26" s="536">
        <v>95.861527935869546</v>
      </c>
      <c r="C26" s="536">
        <v>2.6186191762098918</v>
      </c>
      <c r="D26" s="536">
        <v>0.87946667620424612</v>
      </c>
      <c r="E26" s="536">
        <v>0.64038621171630694</v>
      </c>
      <c r="F26" s="536">
        <v>93.85121810946174</v>
      </c>
      <c r="G26" s="536">
        <v>2.3766838175297171</v>
      </c>
      <c r="H26" s="536">
        <v>2.1713936705897541</v>
      </c>
      <c r="I26" s="536">
        <v>1.6007044024187824</v>
      </c>
    </row>
    <row r="27" spans="1:9" ht="11.25" customHeight="1">
      <c r="A27" s="444">
        <v>40979</v>
      </c>
      <c r="B27" s="536">
        <v>95.598841354307808</v>
      </c>
      <c r="C27" s="536">
        <v>2.2689432552019442</v>
      </c>
      <c r="D27" s="536">
        <v>1.1726443349805711</v>
      </c>
      <c r="E27" s="536">
        <v>0.95957105550966793</v>
      </c>
      <c r="F27" s="536">
        <v>91.731411254303481</v>
      </c>
      <c r="G27" s="536">
        <v>3.9594306741256227</v>
      </c>
      <c r="H27" s="536">
        <v>3.5554434026864561</v>
      </c>
      <c r="I27" s="536">
        <v>0.75371466888445016</v>
      </c>
    </row>
    <row r="28" spans="1:9" ht="11.25" customHeight="1">
      <c r="A28" s="444">
        <v>41011</v>
      </c>
      <c r="B28" s="536">
        <v>94.890104300848634</v>
      </c>
      <c r="C28" s="536">
        <v>2.6222456793804487</v>
      </c>
      <c r="D28" s="536">
        <v>1.5296260594690196</v>
      </c>
      <c r="E28" s="536">
        <v>0.95802396030188297</v>
      </c>
      <c r="F28" s="536">
        <v>95.959896606532723</v>
      </c>
      <c r="G28" s="536">
        <v>1.6013423097144237</v>
      </c>
      <c r="H28" s="536">
        <v>1.8905658950378212</v>
      </c>
      <c r="I28" s="536">
        <v>0.54819518871503481</v>
      </c>
    </row>
    <row r="29" spans="1:9" ht="11.25" customHeight="1">
      <c r="A29" s="444">
        <v>41041</v>
      </c>
      <c r="B29" s="536">
        <v>96.13979897105736</v>
      </c>
      <c r="C29" s="536">
        <v>2.1058730707182693</v>
      </c>
      <c r="D29" s="536">
        <v>1.1702512348260818</v>
      </c>
      <c r="E29" s="536">
        <v>0.5840767233982791</v>
      </c>
      <c r="F29" s="536">
        <v>94.804729434475433</v>
      </c>
      <c r="G29" s="536">
        <v>2.1134372827637677</v>
      </c>
      <c r="H29" s="536">
        <v>1.9127545906629504</v>
      </c>
      <c r="I29" s="536">
        <v>1.16907869209785</v>
      </c>
    </row>
    <row r="30" spans="1:9" ht="11.25" customHeight="1">
      <c r="A30" s="444">
        <v>41072</v>
      </c>
      <c r="B30" s="536">
        <v>95.545002094744177</v>
      </c>
      <c r="C30" s="536">
        <v>2.2532522188481461</v>
      </c>
      <c r="D30" s="536">
        <v>1.2561141345333851</v>
      </c>
      <c r="E30" s="536">
        <v>0.94563155187430414</v>
      </c>
      <c r="F30" s="536">
        <v>96.124140135701282</v>
      </c>
      <c r="G30" s="536">
        <v>1.6417890749759141</v>
      </c>
      <c r="H30" s="536">
        <v>1.394039642841955</v>
      </c>
      <c r="I30" s="536">
        <v>0.84003114648084354</v>
      </c>
    </row>
    <row r="31" spans="1:9" ht="11.25" customHeight="1">
      <c r="A31" s="444">
        <v>41091</v>
      </c>
      <c r="B31" s="536">
        <v>95.909772299057295</v>
      </c>
      <c r="C31" s="536">
        <v>2.0339342317893911</v>
      </c>
      <c r="D31" s="536">
        <v>1.0039623958388513</v>
      </c>
      <c r="E31" s="536">
        <v>1.0523310733144711</v>
      </c>
      <c r="F31" s="536">
        <v>95.194579105646994</v>
      </c>
      <c r="G31" s="536">
        <v>1.8958946485047119</v>
      </c>
      <c r="H31" s="536">
        <v>1.7308396949142812</v>
      </c>
      <c r="I31" s="536">
        <v>1.1786865509340168</v>
      </c>
    </row>
    <row r="32" spans="1:9" ht="11.25" customHeight="1">
      <c r="A32" s="444">
        <v>41141</v>
      </c>
      <c r="B32" s="536">
        <v>95.76427281309175</v>
      </c>
      <c r="C32" s="536">
        <v>1.653389922716425</v>
      </c>
      <c r="D32" s="536">
        <v>1.2753212043411026</v>
      </c>
      <c r="E32" s="536">
        <v>1.3070160598507312</v>
      </c>
      <c r="F32" s="536">
        <v>95.340131165075405</v>
      </c>
      <c r="G32" s="536">
        <v>1.7485327781307045</v>
      </c>
      <c r="H32" s="536">
        <v>1.7190105893463541</v>
      </c>
      <c r="I32" s="536">
        <v>1.1923254674475363</v>
      </c>
    </row>
    <row r="33" spans="1:9" ht="11.25" customHeight="1">
      <c r="A33" s="444">
        <v>41161</v>
      </c>
      <c r="B33" s="536">
        <v>95.375293751568947</v>
      </c>
      <c r="C33" s="536">
        <v>2.113176366631345</v>
      </c>
      <c r="D33" s="536">
        <v>1.3563264252411851</v>
      </c>
      <c r="E33" s="536">
        <v>1.1552034565585199</v>
      </c>
      <c r="F33" s="536">
        <v>95.779332086901519</v>
      </c>
      <c r="G33" s="536">
        <v>1.954206000544283</v>
      </c>
      <c r="H33" s="536">
        <v>1.0832647088969078</v>
      </c>
      <c r="I33" s="536">
        <v>1.1831972036572995</v>
      </c>
    </row>
    <row r="34" spans="1:9" ht="11.25" customHeight="1">
      <c r="A34" s="444">
        <v>41211</v>
      </c>
      <c r="B34" s="536">
        <v>95.70511938307763</v>
      </c>
      <c r="C34" s="536">
        <v>2.0188153930401511</v>
      </c>
      <c r="D34" s="536">
        <v>1.0406586709241961</v>
      </c>
      <c r="E34" s="536">
        <v>1.2354065529580116</v>
      </c>
      <c r="F34" s="536">
        <v>95.259304287512322</v>
      </c>
      <c r="G34" s="536">
        <v>2.2772173059163228</v>
      </c>
      <c r="H34" s="536">
        <v>1.4780091104278941</v>
      </c>
      <c r="I34" s="536">
        <v>0.98546929614346002</v>
      </c>
    </row>
    <row r="35" spans="1:9" ht="11.25" customHeight="1">
      <c r="A35" s="444">
        <v>41231</v>
      </c>
      <c r="B35" s="536">
        <v>94.665934386532058</v>
      </c>
      <c r="C35" s="536">
        <v>2.628763944247579</v>
      </c>
      <c r="D35" s="536">
        <v>1.3620135051390856</v>
      </c>
      <c r="E35" s="536">
        <v>1.3432881640812684</v>
      </c>
      <c r="F35" s="536">
        <v>94.846461538246245</v>
      </c>
      <c r="G35" s="536">
        <v>2.7636853148957039</v>
      </c>
      <c r="H35" s="536">
        <v>1.6160212586872427</v>
      </c>
      <c r="I35" s="536">
        <v>0.77383188817079718</v>
      </c>
    </row>
    <row r="36" spans="1:9" ht="11.25" customHeight="1">
      <c r="A36" s="444">
        <v>41251</v>
      </c>
      <c r="B36" s="536">
        <v>93.589312469503867</v>
      </c>
      <c r="C36" s="536">
        <v>3.3471343015182251</v>
      </c>
      <c r="D36" s="536">
        <v>1.6890542971596194</v>
      </c>
      <c r="E36" s="536">
        <v>1.3744989318182763</v>
      </c>
      <c r="F36" s="536">
        <v>93.223553686215382</v>
      </c>
      <c r="G36" s="536">
        <v>4.079474212003376</v>
      </c>
      <c r="H36" s="536">
        <v>1.8885225559299046</v>
      </c>
      <c r="I36" s="536">
        <v>0.80844954585133932</v>
      </c>
    </row>
    <row r="37" spans="1:9" ht="11.25" customHeight="1">
      <c r="A37" s="444">
        <v>41286</v>
      </c>
      <c r="B37" s="536">
        <v>93.636716057306089</v>
      </c>
      <c r="C37" s="536">
        <v>3.1359753070072016</v>
      </c>
      <c r="D37" s="536">
        <v>1.4393450288444884</v>
      </c>
      <c r="E37" s="536">
        <v>1.7879636068422289</v>
      </c>
      <c r="F37" s="536">
        <v>93.562339510897161</v>
      </c>
      <c r="G37" s="536">
        <v>3.842368407876573</v>
      </c>
      <c r="H37" s="536">
        <v>0.67485891264385911</v>
      </c>
      <c r="I37" s="536">
        <v>1.9204331685824028</v>
      </c>
    </row>
    <row r="38" spans="1:9" ht="11.25" customHeight="1">
      <c r="A38" s="444">
        <v>41321</v>
      </c>
      <c r="B38" s="536">
        <v>92.137394504492292</v>
      </c>
      <c r="C38" s="536">
        <v>3.642225999138804</v>
      </c>
      <c r="D38" s="536">
        <v>1.9507534168579248</v>
      </c>
      <c r="E38" s="536">
        <v>2.2696260795109713</v>
      </c>
      <c r="F38" s="536">
        <v>95.850673303652371</v>
      </c>
      <c r="G38" s="536">
        <v>2.4882529053372959</v>
      </c>
      <c r="H38" s="536">
        <v>0.72212853175193259</v>
      </c>
      <c r="I38" s="536">
        <v>0.93894525925839645</v>
      </c>
    </row>
    <row r="39" spans="1:9" ht="11.25" customHeight="1">
      <c r="A39" s="444">
        <v>41346</v>
      </c>
      <c r="B39" s="536">
        <v>94.1817715804534</v>
      </c>
      <c r="C39" s="536">
        <v>2.6116324539975544</v>
      </c>
      <c r="D39" s="536">
        <v>1.5402502455686666</v>
      </c>
      <c r="E39" s="536">
        <v>1.6663457199804035</v>
      </c>
      <c r="F39" s="536">
        <v>96.858755250392974</v>
      </c>
      <c r="G39" s="536">
        <v>1.489965249628745</v>
      </c>
      <c r="H39" s="536">
        <v>0.71868383156184867</v>
      </c>
      <c r="I39" s="536">
        <v>0.93259566841642305</v>
      </c>
    </row>
    <row r="40" spans="1:9" ht="11.25" customHeight="1">
      <c r="A40" s="444">
        <v>41365</v>
      </c>
      <c r="B40" s="536">
        <v>93.497933985807947</v>
      </c>
      <c r="C40" s="536">
        <v>2.4457498112585827</v>
      </c>
      <c r="D40" s="536">
        <v>1.4463324867299348</v>
      </c>
      <c r="E40" s="536">
        <v>2.6099837162035455</v>
      </c>
      <c r="F40" s="536">
        <v>96.134559920790124</v>
      </c>
      <c r="G40" s="536">
        <v>1.9645327810066413</v>
      </c>
      <c r="H40" s="536">
        <v>0.81005814317565017</v>
      </c>
      <c r="I40" s="536">
        <v>1.0908491550275947</v>
      </c>
    </row>
    <row r="41" spans="1:9" ht="11.25" customHeight="1">
      <c r="A41" s="444">
        <v>41395</v>
      </c>
      <c r="B41" s="536">
        <v>93.916420495465886</v>
      </c>
      <c r="C41" s="536">
        <v>2.544151785252549</v>
      </c>
      <c r="D41" s="536">
        <v>1.6972256324153692</v>
      </c>
      <c r="E41" s="536">
        <v>1.8422020868662139</v>
      </c>
      <c r="F41" s="536">
        <v>95.086057243992542</v>
      </c>
      <c r="G41" s="536">
        <v>3.1921907168375903</v>
      </c>
      <c r="H41" s="536">
        <v>1.0846901235923392</v>
      </c>
      <c r="I41" s="536">
        <v>0.63706191557753256</v>
      </c>
    </row>
    <row r="42" spans="1:9" ht="11.25" customHeight="1">
      <c r="A42" s="444">
        <v>41426</v>
      </c>
      <c r="B42" s="536">
        <v>94.242532156446785</v>
      </c>
      <c r="C42" s="536">
        <v>2.4037073898416534</v>
      </c>
      <c r="D42" s="536">
        <v>1.8414467339791487</v>
      </c>
      <c r="E42" s="536">
        <v>1.5123137197324319</v>
      </c>
      <c r="F42" s="536">
        <v>93.777725792979112</v>
      </c>
      <c r="G42" s="536">
        <v>3.7301678673522125</v>
      </c>
      <c r="H42" s="536">
        <v>1.658526010498752</v>
      </c>
      <c r="I42" s="536">
        <v>0.83358032916992253</v>
      </c>
    </row>
    <row r="43" spans="1:9" ht="11.25" customHeight="1">
      <c r="A43" s="444">
        <v>41456</v>
      </c>
      <c r="B43" s="536">
        <v>91.569043284756859</v>
      </c>
      <c r="C43" s="536">
        <v>4.0853177317709317</v>
      </c>
      <c r="D43" s="536">
        <v>3.0106046468223941</v>
      </c>
      <c r="E43" s="536">
        <v>1.3350343366498132</v>
      </c>
      <c r="F43" s="536">
        <v>92.231207339471837</v>
      </c>
      <c r="G43" s="536">
        <v>4.9224533573161526</v>
      </c>
      <c r="H43" s="536">
        <v>2.2698097528442882</v>
      </c>
      <c r="I43" s="536">
        <v>0.57652955036771802</v>
      </c>
    </row>
    <row r="44" spans="1:9" ht="11.25" customHeight="1">
      <c r="A44" s="444">
        <v>41487</v>
      </c>
      <c r="B44" s="536">
        <v>86.616348499210403</v>
      </c>
      <c r="C44" s="536">
        <v>6.1121483690307654</v>
      </c>
      <c r="D44" s="536">
        <v>5.182747901414511</v>
      </c>
      <c r="E44" s="536">
        <v>2.0887552303443213</v>
      </c>
      <c r="F44" s="536">
        <v>92.727579101092829</v>
      </c>
      <c r="G44" s="536">
        <v>4.1798165395268505</v>
      </c>
      <c r="H44" s="536">
        <v>2.5528598559979221</v>
      </c>
      <c r="I44" s="536">
        <v>0.53974450338239888</v>
      </c>
    </row>
    <row r="45" spans="1:9" ht="11.25" customHeight="1">
      <c r="A45" s="444">
        <v>41518</v>
      </c>
      <c r="B45" s="536">
        <v>87.161560172444069</v>
      </c>
      <c r="C45" s="536">
        <v>5.2887504311792828</v>
      </c>
      <c r="D45" s="536">
        <v>5.4954033346248234</v>
      </c>
      <c r="E45" s="536">
        <v>2.0542860617518222</v>
      </c>
      <c r="F45" s="536">
        <v>93.401490693132445</v>
      </c>
      <c r="G45" s="536">
        <v>3.8894037227470211</v>
      </c>
      <c r="H45" s="536">
        <v>2.0743652596755551</v>
      </c>
      <c r="I45" s="536">
        <v>0.63474032444497586</v>
      </c>
    </row>
    <row r="46" spans="1:9" ht="11.25" customHeight="1">
      <c r="A46" s="444">
        <v>41548</v>
      </c>
      <c r="B46" s="536">
        <v>86.705610870977296</v>
      </c>
      <c r="C46" s="536">
        <v>5.9089112293269661</v>
      </c>
      <c r="D46" s="536">
        <v>5.5011977770641911</v>
      </c>
      <c r="E46" s="536">
        <v>1.8842801226315524</v>
      </c>
      <c r="F46" s="536">
        <v>90.952541103063211</v>
      </c>
      <c r="G46" s="536">
        <v>5.2118109956333551</v>
      </c>
      <c r="H46" s="536">
        <v>2.58088683635608</v>
      </c>
      <c r="I46" s="536">
        <v>1.2547610649473513</v>
      </c>
    </row>
    <row r="47" spans="1:9" ht="11.25" customHeight="1">
      <c r="A47" s="444">
        <v>41579</v>
      </c>
      <c r="B47" s="536">
        <v>86.758798569598085</v>
      </c>
      <c r="C47" s="536">
        <v>5.5770342331185718</v>
      </c>
      <c r="D47" s="536">
        <v>6.0128391091068263</v>
      </c>
      <c r="E47" s="536">
        <v>1.6513280881765129</v>
      </c>
      <c r="F47" s="536">
        <v>92.437084910973681</v>
      </c>
      <c r="G47" s="536">
        <v>3.4782438980867565</v>
      </c>
      <c r="H47" s="536">
        <v>3.2769379185742409</v>
      </c>
      <c r="I47" s="536">
        <v>0.80773327236531733</v>
      </c>
    </row>
    <row r="48" spans="1:9" ht="11.25" customHeight="1">
      <c r="A48" s="444">
        <v>41621</v>
      </c>
      <c r="B48" s="536">
        <v>84.843311199352215</v>
      </c>
      <c r="C48" s="536">
        <v>6.6935333334241438</v>
      </c>
      <c r="D48" s="536">
        <v>6.6027426511081941</v>
      </c>
      <c r="E48" s="536">
        <v>1.8604128161154496</v>
      </c>
      <c r="F48" s="536">
        <v>90.981928709861862</v>
      </c>
      <c r="G48" s="536">
        <v>3.5491607901765052</v>
      </c>
      <c r="H48" s="536">
        <v>4.2384984567251882</v>
      </c>
      <c r="I48" s="536">
        <v>1.2304120432364465</v>
      </c>
    </row>
    <row r="49" spans="1:9" ht="11.25" customHeight="1">
      <c r="A49" s="444">
        <v>41651</v>
      </c>
      <c r="B49" s="536">
        <v>83.644088555320835</v>
      </c>
      <c r="C49" s="536">
        <v>6.2416198172295951</v>
      </c>
      <c r="D49" s="536">
        <v>8.121011686164131</v>
      </c>
      <c r="E49" s="536">
        <v>1.9932799412854276</v>
      </c>
      <c r="F49" s="536">
        <v>89.970866624154439</v>
      </c>
      <c r="G49" s="536">
        <v>4.8206359328306885</v>
      </c>
      <c r="H49" s="536">
        <v>4.6143266189029344</v>
      </c>
      <c r="I49" s="536">
        <v>0.59417082411193223</v>
      </c>
    </row>
    <row r="50" spans="1:9" ht="11.25" customHeight="1">
      <c r="A50" s="444">
        <v>41686</v>
      </c>
      <c r="B50" s="536">
        <v>82.379112394152614</v>
      </c>
      <c r="C50" s="536">
        <v>6.8391197190807258</v>
      </c>
      <c r="D50" s="536">
        <v>8.5158474660239492</v>
      </c>
      <c r="E50" s="536">
        <v>2.2659204207427051</v>
      </c>
      <c r="F50" s="536">
        <v>90.588811037442412</v>
      </c>
      <c r="G50" s="536">
        <v>4.5187823803720244</v>
      </c>
      <c r="H50" s="536">
        <v>4.2378583898396807</v>
      </c>
      <c r="I50" s="536">
        <v>0.65454819234588002</v>
      </c>
    </row>
    <row r="51" spans="1:9" ht="11.25" customHeight="1">
      <c r="A51" s="444">
        <v>41711</v>
      </c>
      <c r="B51" s="536">
        <v>85.478379158614032</v>
      </c>
      <c r="C51" s="536">
        <v>5.4750521297406811</v>
      </c>
      <c r="D51" s="536">
        <v>7.0962398804405886</v>
      </c>
      <c r="E51" s="536">
        <v>1.9503288312047056</v>
      </c>
      <c r="F51" s="536">
        <v>91.679369586741345</v>
      </c>
      <c r="G51" s="536">
        <v>4.19181844841453</v>
      </c>
      <c r="H51" s="536">
        <v>3.2142017194672614</v>
      </c>
      <c r="I51" s="536">
        <v>0.91461024537686297</v>
      </c>
    </row>
    <row r="52" spans="1:9" ht="11.25" customHeight="1">
      <c r="A52" s="444">
        <v>41730</v>
      </c>
      <c r="B52" s="536">
        <v>85.255427411377497</v>
      </c>
      <c r="C52" s="536">
        <v>5.7670090560069376</v>
      </c>
      <c r="D52" s="536">
        <v>6.8857603604435909</v>
      </c>
      <c r="E52" s="536">
        <v>2.091803172171971</v>
      </c>
      <c r="F52" s="536">
        <v>94.154444428261414</v>
      </c>
      <c r="G52" s="536">
        <v>2.4162891973375666</v>
      </c>
      <c r="H52" s="536">
        <v>2.8935269471834233</v>
      </c>
      <c r="I52" s="536">
        <v>0.53573942721760193</v>
      </c>
    </row>
    <row r="53" spans="1:9" ht="11.25" customHeight="1">
      <c r="A53" s="444">
        <v>41760</v>
      </c>
      <c r="B53" s="536">
        <v>87.094017923191529</v>
      </c>
      <c r="C53" s="536">
        <v>4.8080912498082489</v>
      </c>
      <c r="D53" s="536">
        <v>6.717982375430033</v>
      </c>
      <c r="E53" s="536">
        <v>1.3799084515701674</v>
      </c>
      <c r="F53" s="536">
        <v>90.247583006571716</v>
      </c>
      <c r="G53" s="536">
        <v>4.5120468503829265</v>
      </c>
      <c r="H53" s="536">
        <v>4.5337440821289094</v>
      </c>
      <c r="I53" s="536">
        <v>0.7066260609164442</v>
      </c>
    </row>
    <row r="54" spans="1:9" ht="11.25" customHeight="1">
      <c r="A54" s="444">
        <v>41791</v>
      </c>
      <c r="B54" s="536">
        <v>87.304322878470785</v>
      </c>
      <c r="C54" s="536">
        <v>4.8326733630568208</v>
      </c>
      <c r="D54" s="536">
        <v>6.5550286567375462</v>
      </c>
      <c r="E54" s="536">
        <v>1.3079751017348495</v>
      </c>
      <c r="F54" s="536">
        <v>94.677495464001112</v>
      </c>
      <c r="G54" s="536">
        <v>2.1952240750217662</v>
      </c>
      <c r="H54" s="536">
        <v>2.6248313538876666</v>
      </c>
      <c r="I54" s="536">
        <v>0.50244910708945056</v>
      </c>
    </row>
    <row r="55" spans="1:9" ht="11.25" customHeight="1">
      <c r="A55" s="444">
        <v>41821</v>
      </c>
      <c r="B55" s="536">
        <v>90.215347653530458</v>
      </c>
      <c r="C55" s="536">
        <v>3.7415048594168465</v>
      </c>
      <c r="D55" s="536">
        <v>4.9906042119169634</v>
      </c>
      <c r="E55" s="536">
        <v>1.0525432751357293</v>
      </c>
      <c r="F55" s="536">
        <v>95.404292724177452</v>
      </c>
      <c r="G55" s="536">
        <v>2.2887852859034417</v>
      </c>
      <c r="H55" s="536">
        <v>2.0244122261413326</v>
      </c>
      <c r="I55" s="536">
        <v>0.28250976377777526</v>
      </c>
    </row>
    <row r="56" spans="1:9" ht="11.25" customHeight="1">
      <c r="A56" s="444">
        <v>41852</v>
      </c>
      <c r="B56" s="536">
        <v>90.962627514929238</v>
      </c>
      <c r="C56" s="536">
        <v>2.9422617413825898</v>
      </c>
      <c r="D56" s="536">
        <v>5.1498325064425199</v>
      </c>
      <c r="E56" s="536">
        <v>0.94527823724565552</v>
      </c>
      <c r="F56" s="536">
        <v>96.677358741766483</v>
      </c>
      <c r="G56" s="536">
        <v>1.5651056786036344</v>
      </c>
      <c r="H56" s="536">
        <v>1.5243412844490012</v>
      </c>
      <c r="I56" s="536">
        <v>0.23319429518087997</v>
      </c>
    </row>
    <row r="57" spans="1:9" ht="11.25" customHeight="1">
      <c r="A57" s="444">
        <v>41883</v>
      </c>
      <c r="B57" s="536">
        <v>89.242633844284057</v>
      </c>
      <c r="C57" s="536">
        <v>3.2378753811282719</v>
      </c>
      <c r="D57" s="536">
        <v>6.3129193614140435</v>
      </c>
      <c r="E57" s="536">
        <v>1.20657141317362</v>
      </c>
      <c r="F57" s="536">
        <v>96.260394182796077</v>
      </c>
      <c r="G57" s="536">
        <v>1.2860479105481053</v>
      </c>
      <c r="H57" s="536">
        <v>2.192774494886947</v>
      </c>
      <c r="I57" s="536">
        <v>0.26078341176886877</v>
      </c>
    </row>
    <row r="58" spans="1:9" ht="11.25" customHeight="1">
      <c r="A58" s="444">
        <v>41913</v>
      </c>
      <c r="B58" s="536">
        <v>89.441269689768092</v>
      </c>
      <c r="C58" s="536">
        <v>3.5646131500482618</v>
      </c>
      <c r="D58" s="536">
        <v>5.6221161724037074</v>
      </c>
      <c r="E58" s="536">
        <v>1.3720009877799635</v>
      </c>
      <c r="F58" s="536">
        <v>96.958858713223407</v>
      </c>
      <c r="G58" s="536">
        <v>1.3444817791326036</v>
      </c>
      <c r="H58" s="536">
        <v>1.2206422336150755</v>
      </c>
      <c r="I58" s="536">
        <v>0.4760172740289132</v>
      </c>
    </row>
    <row r="59" spans="1:9" ht="11.25" customHeight="1">
      <c r="A59" s="444">
        <v>41944</v>
      </c>
      <c r="B59" s="536">
        <v>88.245170445488185</v>
      </c>
      <c r="C59" s="536">
        <v>3.9278465022901976</v>
      </c>
      <c r="D59" s="536">
        <v>5.8082484431434622</v>
      </c>
      <c r="E59" s="536">
        <v>2.0187346090781411</v>
      </c>
      <c r="F59" s="536">
        <v>97.011294504262636</v>
      </c>
      <c r="G59" s="536">
        <v>1.2780219133345789</v>
      </c>
      <c r="H59" s="536">
        <v>1.1368726021892861</v>
      </c>
      <c r="I59" s="536">
        <v>0.57381098021350274</v>
      </c>
    </row>
    <row r="60" spans="1:9" ht="11.25" customHeight="1">
      <c r="A60" s="444">
        <v>41986</v>
      </c>
      <c r="B60" s="536">
        <v>90.829279844946043</v>
      </c>
      <c r="C60" s="536">
        <v>2.6515050848742314</v>
      </c>
      <c r="D60" s="536">
        <v>5.0821755263300137</v>
      </c>
      <c r="E60" s="536">
        <v>1.4370395438497239</v>
      </c>
      <c r="F60" s="536">
        <v>97.858239998506022</v>
      </c>
      <c r="G60" s="536">
        <v>0.84666632429631228</v>
      </c>
      <c r="H60" s="536">
        <v>0.91996470472891279</v>
      </c>
      <c r="I60" s="536">
        <v>0.37512897246875482</v>
      </c>
    </row>
    <row r="61" spans="1:9" ht="11.25" customHeight="1">
      <c r="A61" s="444">
        <v>42005</v>
      </c>
      <c r="B61" s="536">
        <v>88.602564759720281</v>
      </c>
      <c r="C61" s="536">
        <v>4.1244484105212385</v>
      </c>
      <c r="D61" s="536">
        <v>5.5393627350570771</v>
      </c>
      <c r="E61" s="536">
        <v>1.7336240947013957</v>
      </c>
      <c r="F61" s="536">
        <v>97.706842137832865</v>
      </c>
      <c r="G61" s="536">
        <v>1.2725097464881703</v>
      </c>
      <c r="H61" s="536">
        <v>1.0206481156789537</v>
      </c>
      <c r="I61" s="536">
        <v>0.35396769735349326</v>
      </c>
    </row>
    <row r="62" spans="1:9" ht="11.25" customHeight="1">
      <c r="A62" s="444">
        <v>42036</v>
      </c>
      <c r="B62" s="536">
        <v>89.073390692592298</v>
      </c>
      <c r="C62" s="536">
        <v>3.2954809080953495</v>
      </c>
      <c r="D62" s="536">
        <v>6.1124339785183981</v>
      </c>
      <c r="E62" s="536">
        <v>1.5186944207939441</v>
      </c>
      <c r="F62" s="536">
        <v>98.644054075932971</v>
      </c>
      <c r="G62" s="536">
        <v>0.65532567758747629</v>
      </c>
      <c r="H62" s="536">
        <v>0.7006202464795519</v>
      </c>
      <c r="I62" s="536">
        <v>0.4211431192731282</v>
      </c>
    </row>
    <row r="63" spans="1:9" ht="11.25" customHeight="1">
      <c r="A63" s="444">
        <v>42064</v>
      </c>
      <c r="B63" s="536">
        <v>89.481375153611637</v>
      </c>
      <c r="C63" s="536">
        <v>3.8769140613326378</v>
      </c>
      <c r="D63" s="536">
        <v>5.4740298633270834</v>
      </c>
      <c r="E63" s="536">
        <v>1.1676809217286561</v>
      </c>
      <c r="F63" s="536">
        <v>97.147964910821941</v>
      </c>
      <c r="G63" s="536">
        <v>1.6050665890602698</v>
      </c>
      <c r="H63" s="536">
        <v>1.2469685001177955</v>
      </c>
      <c r="I63" s="536">
        <v>0.10116548178328415</v>
      </c>
    </row>
    <row r="64" spans="1:9" ht="11.25" customHeight="1">
      <c r="A64" s="444">
        <v>42095</v>
      </c>
      <c r="B64" s="536">
        <v>91.690032039554154</v>
      </c>
      <c r="C64" s="536">
        <v>3.6078429802119962</v>
      </c>
      <c r="D64" s="536">
        <v>4.0891997090983558</v>
      </c>
      <c r="E64" s="536">
        <v>0.61292527113548467</v>
      </c>
      <c r="F64" s="536">
        <v>97.65997172716483</v>
      </c>
      <c r="G64" s="536">
        <v>1.390505232325429</v>
      </c>
      <c r="H64" s="536">
        <v>0.94952304050974401</v>
      </c>
      <c r="I64" s="536">
        <v>7.5425075829965049E-2</v>
      </c>
    </row>
    <row r="65" spans="1:9" ht="11.25" customHeight="1">
      <c r="A65" s="444">
        <v>42125</v>
      </c>
      <c r="B65" s="536">
        <v>92.519266706226489</v>
      </c>
      <c r="C65" s="536">
        <v>3.4347912596148755</v>
      </c>
      <c r="D65" s="536">
        <v>3.5609441136592159</v>
      </c>
      <c r="E65" s="536">
        <v>0.48499792049942975</v>
      </c>
      <c r="F65" s="536">
        <v>96.865959498553522</v>
      </c>
      <c r="G65" s="536">
        <v>2.4119216882330519</v>
      </c>
      <c r="H65" s="536">
        <v>0.72211881321342875</v>
      </c>
      <c r="I65" s="536">
        <v>0.65596196541903073</v>
      </c>
    </row>
    <row r="66" spans="1:9" ht="11.25" customHeight="1">
      <c r="A66" s="444">
        <v>42185</v>
      </c>
      <c r="B66" s="536">
        <v>92.620796748102535</v>
      </c>
      <c r="C66" s="536">
        <v>4.0001999859116308</v>
      </c>
      <c r="D66" s="536">
        <v>2.8938955672328852</v>
      </c>
      <c r="E66" s="536">
        <v>0.48510769875293408</v>
      </c>
      <c r="F66" s="536">
        <v>97.21722485407399</v>
      </c>
      <c r="G66" s="536">
        <v>2.0853201093521521</v>
      </c>
      <c r="H66" s="536">
        <v>0.69745503657386165</v>
      </c>
      <c r="I66" s="536">
        <v>6.8559881643993792E-2</v>
      </c>
    </row>
    <row r="67" spans="1:9" ht="11.25" customHeight="1">
      <c r="A67" s="444">
        <v>42215</v>
      </c>
      <c r="B67" s="536">
        <v>87.615147243786538</v>
      </c>
      <c r="C67" s="536">
        <v>6.5881702153396189</v>
      </c>
      <c r="D67" s="536">
        <v>5.321906073583146</v>
      </c>
      <c r="E67" s="536">
        <v>0.47477646729069867</v>
      </c>
      <c r="F67" s="536">
        <v>96.965696152688025</v>
      </c>
      <c r="G67" s="536">
        <v>2.2706499254341659</v>
      </c>
      <c r="H67" s="536">
        <v>0.76365392187781178</v>
      </c>
      <c r="I67" s="536">
        <v>6.9666048402758848E-2</v>
      </c>
    </row>
    <row r="68" spans="1:9" ht="11.25" customHeight="1">
      <c r="A68" s="444">
        <v>42246</v>
      </c>
      <c r="B68" s="536">
        <v>91.524565950410647</v>
      </c>
      <c r="C68" s="536">
        <v>4.285487849207323</v>
      </c>
      <c r="D68" s="536">
        <v>3.8052576436881971</v>
      </c>
      <c r="E68" s="536">
        <v>0.38468855669383445</v>
      </c>
      <c r="F68" s="536">
        <v>96.96267919592087</v>
      </c>
      <c r="G68" s="536">
        <v>2.0539122774233158</v>
      </c>
      <c r="H68" s="536">
        <v>0.98340852665581036</v>
      </c>
      <c r="I68" s="536">
        <v>4.6717744734242776E-2</v>
      </c>
    </row>
    <row r="69" spans="1:9" ht="11.25" customHeight="1">
      <c r="A69" s="444">
        <v>42277</v>
      </c>
      <c r="B69" s="536">
        <v>91.793171019457802</v>
      </c>
      <c r="C69" s="536">
        <v>3.9571448976770696</v>
      </c>
      <c r="D69" s="536">
        <v>3.6121940919884654</v>
      </c>
      <c r="E69" s="536">
        <v>0.6374899908766698</v>
      </c>
      <c r="F69" s="536">
        <v>97.809003668432268</v>
      </c>
      <c r="G69" s="536">
        <v>1.3027051257421485</v>
      </c>
      <c r="H69" s="536">
        <v>0.8882912058255803</v>
      </c>
      <c r="I69" s="536">
        <v>0.15643439361089001</v>
      </c>
    </row>
    <row r="70" spans="1:9" ht="11.25" customHeight="1">
      <c r="A70" s="444">
        <v>42307</v>
      </c>
      <c r="B70" s="536">
        <v>90.967747308484121</v>
      </c>
      <c r="C70" s="536">
        <v>4.4294910417151767</v>
      </c>
      <c r="D70" s="536">
        <v>4.00436055138442</v>
      </c>
      <c r="E70" s="536">
        <v>0.59840109841628664</v>
      </c>
      <c r="F70" s="536">
        <v>98.402414252737231</v>
      </c>
      <c r="G70" s="536">
        <v>1.0472292348492616</v>
      </c>
      <c r="H70" s="536">
        <v>0.55035651241350458</v>
      </c>
      <c r="I70" s="536">
        <v>6.2074450544121348E-2</v>
      </c>
    </row>
    <row r="71" spans="1:9" ht="11.25" customHeight="1">
      <c r="A71" s="444">
        <v>42338</v>
      </c>
      <c r="B71" s="536">
        <v>94.625158418212706</v>
      </c>
      <c r="C71" s="536">
        <v>2.1105788116079305</v>
      </c>
      <c r="D71" s="536">
        <v>3.0096893645377052</v>
      </c>
      <c r="E71" s="536">
        <v>0.25457340564164993</v>
      </c>
      <c r="F71" s="536">
        <v>98.420266163107812</v>
      </c>
      <c r="G71" s="536">
        <v>0.8638011150603373</v>
      </c>
      <c r="H71" s="536">
        <v>0.71593272183185142</v>
      </c>
      <c r="I71" s="536">
        <v>4.8769258980371349E-2</v>
      </c>
    </row>
    <row r="72" spans="1:9" ht="11.25" customHeight="1">
      <c r="A72" s="444">
        <v>42368</v>
      </c>
      <c r="B72" s="536">
        <v>90.098164122119613</v>
      </c>
      <c r="C72" s="536">
        <v>5.2359481621579693</v>
      </c>
      <c r="D72" s="536">
        <v>4.1163367978475458</v>
      </c>
      <c r="E72" s="536">
        <v>0.54955091787487165</v>
      </c>
      <c r="F72" s="536">
        <v>97.428188576831261</v>
      </c>
      <c r="G72" s="536">
        <v>1.684839168259453</v>
      </c>
      <c r="H72" s="536">
        <v>0.88697225490929621</v>
      </c>
      <c r="I72" s="536">
        <v>0.1629063305604114</v>
      </c>
    </row>
    <row r="73" spans="1:9">
      <c r="A73" s="475" t="s">
        <v>455</v>
      </c>
      <c r="B73" s="433"/>
      <c r="C73" s="434"/>
      <c r="D73" s="434"/>
      <c r="E73" s="434"/>
      <c r="F73" s="435"/>
    </row>
    <row r="74" spans="1:9" ht="15">
      <c r="A74" s="431"/>
      <c r="B74" s="431"/>
      <c r="C74" s="431"/>
      <c r="D74" s="431"/>
      <c r="E74" s="431"/>
      <c r="F74" s="431"/>
    </row>
    <row r="75" spans="1:9" ht="15">
      <c r="A75" s="431"/>
      <c r="B75" s="431"/>
      <c r="C75" s="431"/>
      <c r="D75" s="431"/>
      <c r="E75" s="431"/>
      <c r="F75" s="431"/>
    </row>
    <row r="76" spans="1:9" ht="15">
      <c r="A76" s="431"/>
      <c r="B76" s="431"/>
      <c r="C76" s="431"/>
      <c r="D76" s="431"/>
      <c r="E76" s="431"/>
      <c r="F76" s="431"/>
    </row>
  </sheetData>
  <mergeCells count="3">
    <mergeCell ref="A2:A3"/>
    <mergeCell ref="B2:E2"/>
    <mergeCell ref="F2:I2"/>
  </mergeCells>
  <pageMargins left="0.7" right="0.7" top="0.75" bottom="0.75" header="0.3" footer="0.3"/>
  <pageSetup scale="85" orientation="portrait" r:id="rId1"/>
</worksheet>
</file>

<file path=xl/worksheets/sheet57.xml><?xml version="1.0" encoding="utf-8"?>
<worksheet xmlns="http://schemas.openxmlformats.org/spreadsheetml/2006/main" xmlns:r="http://schemas.openxmlformats.org/officeDocument/2006/relationships">
  <sheetPr>
    <tabColor rgb="FF92D050"/>
  </sheetPr>
  <dimension ref="A1:M77"/>
  <sheetViews>
    <sheetView workbookViewId="0">
      <selection activeCell="D3" sqref="D3:E3"/>
    </sheetView>
  </sheetViews>
  <sheetFormatPr defaultColWidth="9.33203125" defaultRowHeight="11.25"/>
  <cols>
    <col min="1" max="1" width="10.83203125" style="473" customWidth="1"/>
    <col min="2" max="2" width="9.6640625" style="473" customWidth="1"/>
    <col min="3" max="3" width="10" style="473" customWidth="1"/>
    <col min="4" max="4" width="9.83203125" style="473" customWidth="1"/>
    <col min="5" max="5" width="9.33203125" style="473" customWidth="1"/>
    <col min="6" max="6" width="9.6640625" style="473" customWidth="1"/>
    <col min="7" max="7" width="9.1640625" style="473" customWidth="1"/>
    <col min="8" max="8" width="9.83203125" style="473" customWidth="1"/>
    <col min="9" max="9" width="10" style="473" customWidth="1"/>
    <col min="10" max="11" width="9.33203125" style="473" customWidth="1"/>
    <col min="12" max="12" width="9.6640625" style="473" customWidth="1"/>
    <col min="13" max="13" width="9.1640625" style="473" customWidth="1"/>
    <col min="14" max="16384" width="9.33203125" style="473"/>
  </cols>
  <sheetData>
    <row r="1" spans="1:13" s="59" customFormat="1" ht="12">
      <c r="A1" s="472" t="s">
        <v>612</v>
      </c>
      <c r="B1" s="472"/>
      <c r="C1" s="472"/>
      <c r="D1" s="472"/>
      <c r="E1" s="472"/>
    </row>
    <row r="2" spans="1:13" s="59" customFormat="1" ht="12">
      <c r="A2" s="1023" t="s">
        <v>66</v>
      </c>
      <c r="B2" s="1022" t="s">
        <v>68</v>
      </c>
      <c r="C2" s="1022"/>
      <c r="D2" s="1022"/>
      <c r="E2" s="1022"/>
      <c r="F2" s="1004" t="s">
        <v>67</v>
      </c>
      <c r="G2" s="1022"/>
      <c r="H2" s="1022"/>
      <c r="I2" s="1005"/>
      <c r="J2" s="1004" t="s">
        <v>396</v>
      </c>
      <c r="K2" s="1022"/>
      <c r="L2" s="1022"/>
      <c r="M2" s="1005"/>
    </row>
    <row r="3" spans="1:13" s="59" customFormat="1" ht="30" customHeight="1">
      <c r="A3" s="1024"/>
      <c r="B3" s="1002" t="s">
        <v>212</v>
      </c>
      <c r="C3" s="1002" t="s">
        <v>363</v>
      </c>
      <c r="D3" s="1004" t="s">
        <v>213</v>
      </c>
      <c r="E3" s="1005"/>
      <c r="F3" s="1002" t="s">
        <v>212</v>
      </c>
      <c r="G3" s="1002" t="s">
        <v>363</v>
      </c>
      <c r="H3" s="1004" t="s">
        <v>213</v>
      </c>
      <c r="I3" s="1005"/>
      <c r="J3" s="1002" t="s">
        <v>212</v>
      </c>
      <c r="K3" s="1002" t="s">
        <v>363</v>
      </c>
      <c r="L3" s="1004" t="s">
        <v>213</v>
      </c>
      <c r="M3" s="1005"/>
    </row>
    <row r="4" spans="1:13" s="59" customFormat="1" ht="24">
      <c r="A4" s="1025"/>
      <c r="B4" s="1007"/>
      <c r="C4" s="1007"/>
      <c r="D4" s="470" t="s">
        <v>98</v>
      </c>
      <c r="E4" s="470" t="s">
        <v>364</v>
      </c>
      <c r="F4" s="1007"/>
      <c r="G4" s="1007"/>
      <c r="H4" s="470" t="s">
        <v>98</v>
      </c>
      <c r="I4" s="470" t="s">
        <v>365</v>
      </c>
      <c r="J4" s="1007"/>
      <c r="K4" s="1007"/>
      <c r="L4" s="470" t="s">
        <v>98</v>
      </c>
      <c r="M4" s="470" t="s">
        <v>364</v>
      </c>
    </row>
    <row r="5" spans="1:13">
      <c r="A5" s="474">
        <v>1</v>
      </c>
      <c r="B5" s="474">
        <v>2</v>
      </c>
      <c r="C5" s="474">
        <v>3</v>
      </c>
      <c r="D5" s="474">
        <v>4</v>
      </c>
      <c r="E5" s="474">
        <v>5</v>
      </c>
      <c r="F5" s="474">
        <v>6</v>
      </c>
      <c r="G5" s="474">
        <v>7</v>
      </c>
      <c r="H5" s="474">
        <v>8</v>
      </c>
      <c r="I5" s="474">
        <v>9</v>
      </c>
      <c r="J5" s="474">
        <v>10</v>
      </c>
      <c r="K5" s="474">
        <v>11</v>
      </c>
      <c r="L5" s="474">
        <v>12</v>
      </c>
      <c r="M5" s="474">
        <v>13</v>
      </c>
    </row>
    <row r="6" spans="1:13" ht="10.5" customHeight="1">
      <c r="A6" s="448">
        <v>40274</v>
      </c>
      <c r="B6" s="537" t="s">
        <v>393</v>
      </c>
      <c r="C6" s="537" t="s">
        <v>393</v>
      </c>
      <c r="D6" s="537" t="s">
        <v>393</v>
      </c>
      <c r="E6" s="537" t="s">
        <v>393</v>
      </c>
      <c r="F6" s="538">
        <v>407</v>
      </c>
      <c r="G6" s="538">
        <v>7.4379999999999997</v>
      </c>
      <c r="H6" s="538">
        <v>838</v>
      </c>
      <c r="I6" s="538">
        <v>15.477022</v>
      </c>
      <c r="J6" s="537" t="s">
        <v>393</v>
      </c>
      <c r="K6" s="537" t="s">
        <v>393</v>
      </c>
      <c r="L6" s="537" t="s">
        <v>393</v>
      </c>
      <c r="M6" s="537" t="s">
        <v>393</v>
      </c>
    </row>
    <row r="7" spans="1:13" ht="10.5" customHeight="1">
      <c r="A7" s="448">
        <v>40304</v>
      </c>
      <c r="B7" s="537" t="s">
        <v>393</v>
      </c>
      <c r="C7" s="537" t="s">
        <v>393</v>
      </c>
      <c r="D7" s="537" t="s">
        <v>393</v>
      </c>
      <c r="E7" s="537" t="s">
        <v>393</v>
      </c>
      <c r="F7" s="538">
        <v>1177</v>
      </c>
      <c r="G7" s="538">
        <v>21.623999999999999</v>
      </c>
      <c r="H7" s="538">
        <v>1004</v>
      </c>
      <c r="I7" s="538">
        <v>18.912483999999999</v>
      </c>
      <c r="J7" s="537" t="s">
        <v>393</v>
      </c>
      <c r="K7" s="537" t="s">
        <v>393</v>
      </c>
      <c r="L7" s="537" t="s">
        <v>393</v>
      </c>
      <c r="M7" s="537" t="s">
        <v>393</v>
      </c>
    </row>
    <row r="8" spans="1:13" ht="10.5" customHeight="1">
      <c r="A8" s="448">
        <v>40335</v>
      </c>
      <c r="B8" s="537" t="s">
        <v>393</v>
      </c>
      <c r="C8" s="537" t="s">
        <v>393</v>
      </c>
      <c r="D8" s="537" t="s">
        <v>393</v>
      </c>
      <c r="E8" s="537" t="s">
        <v>393</v>
      </c>
      <c r="F8" s="538">
        <v>917</v>
      </c>
      <c r="G8" s="538">
        <v>17.164000000000001</v>
      </c>
      <c r="H8" s="538">
        <v>63</v>
      </c>
      <c r="I8" s="538">
        <v>1.1813130000000001</v>
      </c>
      <c r="J8" s="537" t="s">
        <v>393</v>
      </c>
      <c r="K8" s="537" t="s">
        <v>393</v>
      </c>
      <c r="L8" s="537" t="s">
        <v>393</v>
      </c>
      <c r="M8" s="537" t="s">
        <v>393</v>
      </c>
    </row>
    <row r="9" spans="1:13" ht="10.5" customHeight="1">
      <c r="A9" s="448">
        <v>40365</v>
      </c>
      <c r="B9" s="537" t="s">
        <v>393</v>
      </c>
      <c r="C9" s="537" t="s">
        <v>393</v>
      </c>
      <c r="D9" s="537" t="s">
        <v>393</v>
      </c>
      <c r="E9" s="537" t="s">
        <v>393</v>
      </c>
      <c r="F9" s="538">
        <v>205</v>
      </c>
      <c r="G9" s="538">
        <v>3.8</v>
      </c>
      <c r="H9" s="538">
        <v>63</v>
      </c>
      <c r="I9" s="538">
        <v>1.17</v>
      </c>
      <c r="J9" s="537" t="s">
        <v>393</v>
      </c>
      <c r="K9" s="537" t="s">
        <v>393</v>
      </c>
      <c r="L9" s="537" t="s">
        <v>393</v>
      </c>
      <c r="M9" s="537" t="s">
        <v>393</v>
      </c>
    </row>
    <row r="10" spans="1:13" ht="10.5" customHeight="1">
      <c r="A10" s="448">
        <v>40396</v>
      </c>
      <c r="B10" s="537" t="s">
        <v>393</v>
      </c>
      <c r="C10" s="537" t="s">
        <v>393</v>
      </c>
      <c r="D10" s="537" t="s">
        <v>393</v>
      </c>
      <c r="E10" s="537" t="s">
        <v>393</v>
      </c>
      <c r="F10" s="538">
        <v>26</v>
      </c>
      <c r="G10" s="538">
        <v>0.48699999999999999</v>
      </c>
      <c r="H10" s="538">
        <v>62</v>
      </c>
      <c r="I10" s="538">
        <v>1.1487050000000001</v>
      </c>
      <c r="J10" s="537" t="s">
        <v>393</v>
      </c>
      <c r="K10" s="537" t="s">
        <v>393</v>
      </c>
      <c r="L10" s="537" t="s">
        <v>393</v>
      </c>
      <c r="M10" s="537" t="s">
        <v>393</v>
      </c>
    </row>
    <row r="11" spans="1:13" ht="10.5" customHeight="1">
      <c r="A11" s="448">
        <v>40427</v>
      </c>
      <c r="B11" s="537" t="s">
        <v>393</v>
      </c>
      <c r="C11" s="537" t="s">
        <v>393</v>
      </c>
      <c r="D11" s="537" t="s">
        <v>393</v>
      </c>
      <c r="E11" s="537" t="s">
        <v>393</v>
      </c>
      <c r="F11" s="538">
        <v>79</v>
      </c>
      <c r="G11" s="538">
        <v>1.472</v>
      </c>
      <c r="H11" s="538">
        <v>0</v>
      </c>
      <c r="I11" s="538">
        <v>0</v>
      </c>
      <c r="J11" s="537" t="s">
        <v>393</v>
      </c>
      <c r="K11" s="537" t="s">
        <v>393</v>
      </c>
      <c r="L11" s="537" t="s">
        <v>393</v>
      </c>
      <c r="M11" s="537" t="s">
        <v>393</v>
      </c>
    </row>
    <row r="12" spans="1:13" ht="10.5" customHeight="1">
      <c r="A12" s="448">
        <v>40457</v>
      </c>
      <c r="B12" s="537" t="s">
        <v>393</v>
      </c>
      <c r="C12" s="537" t="s">
        <v>393</v>
      </c>
      <c r="D12" s="537" t="s">
        <v>393</v>
      </c>
      <c r="E12" s="537" t="s">
        <v>393</v>
      </c>
      <c r="F12" s="538">
        <v>24</v>
      </c>
      <c r="G12" s="538">
        <v>0.44400000000000001</v>
      </c>
      <c r="H12" s="538">
        <v>6</v>
      </c>
      <c r="I12" s="538">
        <v>0.11045099999999999</v>
      </c>
      <c r="J12" s="537" t="s">
        <v>393</v>
      </c>
      <c r="K12" s="537" t="s">
        <v>393</v>
      </c>
      <c r="L12" s="537" t="s">
        <v>393</v>
      </c>
      <c r="M12" s="537" t="s">
        <v>393</v>
      </c>
    </row>
    <row r="13" spans="1:13" ht="10.5" customHeight="1">
      <c r="A13" s="448">
        <v>40488</v>
      </c>
      <c r="B13" s="537" t="s">
        <v>393</v>
      </c>
      <c r="C13" s="537" t="s">
        <v>393</v>
      </c>
      <c r="D13" s="537" t="s">
        <v>393</v>
      </c>
      <c r="E13" s="537" t="s">
        <v>393</v>
      </c>
      <c r="F13" s="538">
        <v>29</v>
      </c>
      <c r="G13" s="538">
        <v>0.53600000000000003</v>
      </c>
      <c r="H13" s="538">
        <v>2</v>
      </c>
      <c r="I13" s="538">
        <v>3.6749999999999998E-2</v>
      </c>
      <c r="J13" s="537" t="s">
        <v>393</v>
      </c>
      <c r="K13" s="537" t="s">
        <v>393</v>
      </c>
      <c r="L13" s="537" t="s">
        <v>393</v>
      </c>
      <c r="M13" s="537" t="s">
        <v>393</v>
      </c>
    </row>
    <row r="14" spans="1:13" ht="10.5" customHeight="1">
      <c r="A14" s="448">
        <v>40518</v>
      </c>
      <c r="B14" s="537" t="s">
        <v>393</v>
      </c>
      <c r="C14" s="537" t="s">
        <v>393</v>
      </c>
      <c r="D14" s="537" t="s">
        <v>393</v>
      </c>
      <c r="E14" s="537" t="s">
        <v>393</v>
      </c>
      <c r="F14" s="538">
        <v>442</v>
      </c>
      <c r="G14" s="538">
        <v>8.1636319999999998</v>
      </c>
      <c r="H14" s="538">
        <v>1</v>
      </c>
      <c r="I14" s="538">
        <v>0.02</v>
      </c>
      <c r="J14" s="537" t="s">
        <v>393</v>
      </c>
      <c r="K14" s="537" t="s">
        <v>393</v>
      </c>
      <c r="L14" s="537" t="s">
        <v>393</v>
      </c>
      <c r="M14" s="537" t="s">
        <v>393</v>
      </c>
    </row>
    <row r="15" spans="1:13" ht="10.5" customHeight="1">
      <c r="A15" s="469">
        <v>40544</v>
      </c>
      <c r="B15" s="537" t="s">
        <v>393</v>
      </c>
      <c r="C15" s="537" t="s">
        <v>393</v>
      </c>
      <c r="D15" s="537" t="s">
        <v>393</v>
      </c>
      <c r="E15" s="537" t="s">
        <v>393</v>
      </c>
      <c r="F15" s="539">
        <v>17</v>
      </c>
      <c r="G15" s="538">
        <v>0.31347999999999998</v>
      </c>
      <c r="H15" s="539">
        <v>4</v>
      </c>
      <c r="I15" s="538">
        <v>7.3756000000000002E-2</v>
      </c>
      <c r="J15" s="537" t="s">
        <v>393</v>
      </c>
      <c r="K15" s="537" t="s">
        <v>393</v>
      </c>
      <c r="L15" s="537" t="s">
        <v>393</v>
      </c>
      <c r="M15" s="537" t="s">
        <v>393</v>
      </c>
    </row>
    <row r="16" spans="1:13" ht="10.5" customHeight="1">
      <c r="A16" s="469">
        <v>40575</v>
      </c>
      <c r="B16" s="537" t="s">
        <v>393</v>
      </c>
      <c r="C16" s="537" t="s">
        <v>393</v>
      </c>
      <c r="D16" s="537" t="s">
        <v>393</v>
      </c>
      <c r="E16" s="537" t="s">
        <v>393</v>
      </c>
      <c r="F16" s="538">
        <v>11</v>
      </c>
      <c r="G16" s="538">
        <v>0.20319999999999999</v>
      </c>
      <c r="H16" s="539">
        <v>2</v>
      </c>
      <c r="I16" s="538">
        <v>3.7185999999999997E-2</v>
      </c>
      <c r="J16" s="537" t="s">
        <v>393</v>
      </c>
      <c r="K16" s="537" t="s">
        <v>393</v>
      </c>
      <c r="L16" s="537" t="s">
        <v>393</v>
      </c>
      <c r="M16" s="537" t="s">
        <v>393</v>
      </c>
    </row>
    <row r="17" spans="1:13" ht="10.5" customHeight="1">
      <c r="A17" s="448">
        <v>40603</v>
      </c>
      <c r="B17" s="537" t="s">
        <v>393</v>
      </c>
      <c r="C17" s="537" t="s">
        <v>393</v>
      </c>
      <c r="D17" s="537" t="s">
        <v>393</v>
      </c>
      <c r="E17" s="537" t="s">
        <v>393</v>
      </c>
      <c r="F17" s="538">
        <v>14</v>
      </c>
      <c r="G17" s="538">
        <v>0.25884000000000001</v>
      </c>
      <c r="H17" s="538">
        <v>1</v>
      </c>
      <c r="I17" s="538">
        <v>1.8582499999999998E-2</v>
      </c>
      <c r="J17" s="537" t="s">
        <v>393</v>
      </c>
      <c r="K17" s="537" t="s">
        <v>393</v>
      </c>
      <c r="L17" s="537" t="s">
        <v>393</v>
      </c>
      <c r="M17" s="537" t="s">
        <v>393</v>
      </c>
    </row>
    <row r="18" spans="1:13" ht="10.5" customHeight="1">
      <c r="A18" s="448">
        <v>40634</v>
      </c>
      <c r="B18" s="537" t="s">
        <v>393</v>
      </c>
      <c r="C18" s="537" t="s">
        <v>393</v>
      </c>
      <c r="D18" s="537" t="s">
        <v>393</v>
      </c>
      <c r="E18" s="537" t="s">
        <v>393</v>
      </c>
      <c r="F18" s="538">
        <v>5</v>
      </c>
      <c r="G18" s="538">
        <v>9.2810000000000004E-2</v>
      </c>
      <c r="H18" s="538">
        <v>0</v>
      </c>
      <c r="I18" s="538">
        <v>0</v>
      </c>
      <c r="J18" s="537" t="s">
        <v>393</v>
      </c>
      <c r="K18" s="537" t="s">
        <v>393</v>
      </c>
      <c r="L18" s="537" t="s">
        <v>393</v>
      </c>
      <c r="M18" s="537" t="s">
        <v>393</v>
      </c>
    </row>
    <row r="19" spans="1:13" ht="10.5" customHeight="1">
      <c r="A19" s="448">
        <v>40664</v>
      </c>
      <c r="B19" s="537" t="s">
        <v>393</v>
      </c>
      <c r="C19" s="537" t="s">
        <v>393</v>
      </c>
      <c r="D19" s="537" t="s">
        <v>393</v>
      </c>
      <c r="E19" s="537" t="s">
        <v>393</v>
      </c>
      <c r="F19" s="538">
        <v>0</v>
      </c>
      <c r="G19" s="538">
        <v>0</v>
      </c>
      <c r="H19" s="538">
        <v>0</v>
      </c>
      <c r="I19" s="538">
        <v>0</v>
      </c>
      <c r="J19" s="537" t="s">
        <v>393</v>
      </c>
      <c r="K19" s="537" t="s">
        <v>393</v>
      </c>
      <c r="L19" s="537" t="s">
        <v>393</v>
      </c>
      <c r="M19" s="537" t="s">
        <v>393</v>
      </c>
    </row>
    <row r="20" spans="1:13" ht="10.5" customHeight="1">
      <c r="A20" s="448">
        <v>40695</v>
      </c>
      <c r="B20" s="537" t="s">
        <v>393</v>
      </c>
      <c r="C20" s="537" t="s">
        <v>393</v>
      </c>
      <c r="D20" s="537" t="s">
        <v>393</v>
      </c>
      <c r="E20" s="537" t="s">
        <v>393</v>
      </c>
      <c r="F20" s="538">
        <v>0</v>
      </c>
      <c r="G20" s="538">
        <v>0</v>
      </c>
      <c r="H20" s="538">
        <v>0</v>
      </c>
      <c r="I20" s="538">
        <v>0</v>
      </c>
      <c r="J20" s="537" t="s">
        <v>393</v>
      </c>
      <c r="K20" s="537" t="s">
        <v>393</v>
      </c>
      <c r="L20" s="537" t="s">
        <v>393</v>
      </c>
      <c r="M20" s="537" t="s">
        <v>393</v>
      </c>
    </row>
    <row r="21" spans="1:13" ht="10.5" customHeight="1">
      <c r="A21" s="448">
        <v>40725</v>
      </c>
      <c r="B21" s="537" t="s">
        <v>393</v>
      </c>
      <c r="C21" s="537" t="s">
        <v>393</v>
      </c>
      <c r="D21" s="537" t="s">
        <v>393</v>
      </c>
      <c r="E21" s="537" t="s">
        <v>393</v>
      </c>
      <c r="F21" s="506">
        <v>197217</v>
      </c>
      <c r="G21" s="506">
        <v>3628.760675</v>
      </c>
      <c r="H21" s="506">
        <v>2963</v>
      </c>
      <c r="I21" s="538">
        <v>58.04</v>
      </c>
      <c r="J21" s="537" t="s">
        <v>393</v>
      </c>
      <c r="K21" s="537" t="s">
        <v>393</v>
      </c>
      <c r="L21" s="537" t="s">
        <v>393</v>
      </c>
      <c r="M21" s="537" t="s">
        <v>393</v>
      </c>
    </row>
    <row r="22" spans="1:13" ht="10.5" customHeight="1">
      <c r="A22" s="448">
        <v>40756</v>
      </c>
      <c r="B22" s="537" t="s">
        <v>393</v>
      </c>
      <c r="C22" s="537" t="s">
        <v>393</v>
      </c>
      <c r="D22" s="537" t="s">
        <v>393</v>
      </c>
      <c r="E22" s="537" t="s">
        <v>393</v>
      </c>
      <c r="F22" s="506">
        <v>16927</v>
      </c>
      <c r="G22" s="506">
        <v>311.04531200000002</v>
      </c>
      <c r="H22" s="506">
        <v>501</v>
      </c>
      <c r="I22" s="538">
        <v>9.8206866199999983</v>
      </c>
      <c r="J22" s="537" t="s">
        <v>393</v>
      </c>
      <c r="K22" s="537" t="s">
        <v>393</v>
      </c>
      <c r="L22" s="537" t="s">
        <v>393</v>
      </c>
      <c r="M22" s="537" t="s">
        <v>393</v>
      </c>
    </row>
    <row r="23" spans="1:13" ht="10.5" customHeight="1">
      <c r="A23" s="448">
        <v>40787</v>
      </c>
      <c r="B23" s="537" t="s">
        <v>393</v>
      </c>
      <c r="C23" s="537" t="s">
        <v>393</v>
      </c>
      <c r="D23" s="537" t="s">
        <v>393</v>
      </c>
      <c r="E23" s="537" t="s">
        <v>393</v>
      </c>
      <c r="F23" s="506">
        <v>1050</v>
      </c>
      <c r="G23" s="506">
        <v>19.292680000000001</v>
      </c>
      <c r="H23" s="506">
        <v>1</v>
      </c>
      <c r="I23" s="538">
        <v>1.9614665E-2</v>
      </c>
      <c r="J23" s="537" t="s">
        <v>393</v>
      </c>
      <c r="K23" s="537" t="s">
        <v>393</v>
      </c>
      <c r="L23" s="537" t="s">
        <v>393</v>
      </c>
      <c r="M23" s="537" t="s">
        <v>393</v>
      </c>
    </row>
    <row r="24" spans="1:13" ht="10.5" customHeight="1">
      <c r="A24" s="448">
        <v>40817</v>
      </c>
      <c r="B24" s="537" t="s">
        <v>393</v>
      </c>
      <c r="C24" s="537" t="s">
        <v>393</v>
      </c>
      <c r="D24" s="537" t="s">
        <v>393</v>
      </c>
      <c r="E24" s="537" t="s">
        <v>393</v>
      </c>
      <c r="F24" s="538">
        <v>1</v>
      </c>
      <c r="G24" s="538">
        <v>1.8349000000000001E-2</v>
      </c>
      <c r="H24" s="538">
        <v>2</v>
      </c>
      <c r="I24" s="538">
        <v>3.9187569999999998E-2</v>
      </c>
      <c r="J24" s="537" t="s">
        <v>393</v>
      </c>
      <c r="K24" s="537" t="s">
        <v>393</v>
      </c>
      <c r="L24" s="537" t="s">
        <v>393</v>
      </c>
      <c r="M24" s="537" t="s">
        <v>393</v>
      </c>
    </row>
    <row r="25" spans="1:13" ht="10.5" customHeight="1">
      <c r="A25" s="448">
        <v>40848</v>
      </c>
      <c r="B25" s="537" t="s">
        <v>393</v>
      </c>
      <c r="C25" s="537" t="s">
        <v>393</v>
      </c>
      <c r="D25" s="537" t="s">
        <v>393</v>
      </c>
      <c r="E25" s="537" t="s">
        <v>393</v>
      </c>
      <c r="F25" s="538">
        <v>0</v>
      </c>
      <c r="G25" s="538">
        <v>0</v>
      </c>
      <c r="H25" s="538">
        <v>1</v>
      </c>
      <c r="I25" s="538">
        <v>1.9580705E-2</v>
      </c>
      <c r="J25" s="537" t="s">
        <v>393</v>
      </c>
      <c r="K25" s="537" t="s">
        <v>393</v>
      </c>
      <c r="L25" s="537" t="s">
        <v>393</v>
      </c>
      <c r="M25" s="537" t="s">
        <v>393</v>
      </c>
    </row>
    <row r="26" spans="1:13" ht="10.5" customHeight="1">
      <c r="A26" s="448">
        <v>40878</v>
      </c>
      <c r="B26" s="537" t="s">
        <v>393</v>
      </c>
      <c r="C26" s="537" t="s">
        <v>393</v>
      </c>
      <c r="D26" s="537" t="s">
        <v>393</v>
      </c>
      <c r="E26" s="537" t="s">
        <v>393</v>
      </c>
      <c r="F26" s="538">
        <v>0</v>
      </c>
      <c r="G26" s="538">
        <v>0</v>
      </c>
      <c r="H26" s="538">
        <v>0</v>
      </c>
      <c r="I26" s="538">
        <v>0</v>
      </c>
      <c r="J26" s="537" t="s">
        <v>393</v>
      </c>
      <c r="K26" s="537" t="s">
        <v>393</v>
      </c>
      <c r="L26" s="537" t="s">
        <v>393</v>
      </c>
      <c r="M26" s="537" t="s">
        <v>393</v>
      </c>
    </row>
    <row r="27" spans="1:13" ht="10.5" customHeight="1">
      <c r="A27" s="448">
        <v>40919</v>
      </c>
      <c r="B27" s="537" t="s">
        <v>393</v>
      </c>
      <c r="C27" s="537" t="s">
        <v>393</v>
      </c>
      <c r="D27" s="537" t="s">
        <v>393</v>
      </c>
      <c r="E27" s="537" t="s">
        <v>393</v>
      </c>
      <c r="F27" s="538">
        <v>0</v>
      </c>
      <c r="G27" s="538">
        <v>0</v>
      </c>
      <c r="H27" s="538">
        <v>0</v>
      </c>
      <c r="I27" s="538">
        <v>0</v>
      </c>
      <c r="J27" s="537" t="s">
        <v>393</v>
      </c>
      <c r="K27" s="537" t="s">
        <v>393</v>
      </c>
      <c r="L27" s="537" t="s">
        <v>393</v>
      </c>
      <c r="M27" s="537" t="s">
        <v>393</v>
      </c>
    </row>
    <row r="28" spans="1:13" ht="10.5" customHeight="1">
      <c r="A28" s="448">
        <v>40951</v>
      </c>
      <c r="B28" s="537" t="s">
        <v>393</v>
      </c>
      <c r="C28" s="537" t="s">
        <v>393</v>
      </c>
      <c r="D28" s="537" t="s">
        <v>393</v>
      </c>
      <c r="E28" s="537" t="s">
        <v>393</v>
      </c>
      <c r="F28" s="538">
        <v>0</v>
      </c>
      <c r="G28" s="538">
        <v>0</v>
      </c>
      <c r="H28" s="538">
        <v>0</v>
      </c>
      <c r="I28" s="538">
        <v>0</v>
      </c>
      <c r="J28" s="537" t="s">
        <v>393</v>
      </c>
      <c r="K28" s="537" t="s">
        <v>393</v>
      </c>
      <c r="L28" s="537" t="s">
        <v>393</v>
      </c>
      <c r="M28" s="537" t="s">
        <v>393</v>
      </c>
    </row>
    <row r="29" spans="1:13" ht="10.5" customHeight="1">
      <c r="A29" s="448">
        <v>40979</v>
      </c>
      <c r="B29" s="537" t="s">
        <v>393</v>
      </c>
      <c r="C29" s="537" t="s">
        <v>393</v>
      </c>
      <c r="D29" s="537" t="s">
        <v>393</v>
      </c>
      <c r="E29" s="537" t="s">
        <v>393</v>
      </c>
      <c r="F29" s="538">
        <v>0</v>
      </c>
      <c r="G29" s="538">
        <v>0</v>
      </c>
      <c r="H29" s="538">
        <v>0</v>
      </c>
      <c r="I29" s="538">
        <v>0</v>
      </c>
      <c r="J29" s="537" t="s">
        <v>393</v>
      </c>
      <c r="K29" s="537" t="s">
        <v>393</v>
      </c>
      <c r="L29" s="537" t="s">
        <v>393</v>
      </c>
      <c r="M29" s="537" t="s">
        <v>393</v>
      </c>
    </row>
    <row r="30" spans="1:13" ht="10.5" customHeight="1">
      <c r="A30" s="469">
        <v>41011</v>
      </c>
      <c r="B30" s="537" t="s">
        <v>393</v>
      </c>
      <c r="C30" s="537" t="s">
        <v>393</v>
      </c>
      <c r="D30" s="537" t="s">
        <v>393</v>
      </c>
      <c r="E30" s="537" t="s">
        <v>393</v>
      </c>
      <c r="F30" s="538">
        <v>0</v>
      </c>
      <c r="G30" s="538">
        <v>0</v>
      </c>
      <c r="H30" s="538">
        <v>0</v>
      </c>
      <c r="I30" s="538">
        <v>0</v>
      </c>
      <c r="J30" s="537" t="s">
        <v>393</v>
      </c>
      <c r="K30" s="537" t="s">
        <v>393</v>
      </c>
      <c r="L30" s="537" t="s">
        <v>393</v>
      </c>
      <c r="M30" s="537" t="s">
        <v>393</v>
      </c>
    </row>
    <row r="31" spans="1:13" ht="10.5" customHeight="1">
      <c r="A31" s="469">
        <v>41041</v>
      </c>
      <c r="B31" s="537" t="s">
        <v>393</v>
      </c>
      <c r="C31" s="537" t="s">
        <v>393</v>
      </c>
      <c r="D31" s="537" t="s">
        <v>393</v>
      </c>
      <c r="E31" s="537" t="s">
        <v>393</v>
      </c>
      <c r="F31" s="538">
        <v>0</v>
      </c>
      <c r="G31" s="538">
        <v>0</v>
      </c>
      <c r="H31" s="538">
        <v>0</v>
      </c>
      <c r="I31" s="538">
        <v>0</v>
      </c>
      <c r="J31" s="537" t="s">
        <v>393</v>
      </c>
      <c r="K31" s="537" t="s">
        <v>393</v>
      </c>
      <c r="L31" s="537" t="s">
        <v>393</v>
      </c>
      <c r="M31" s="537" t="s">
        <v>393</v>
      </c>
    </row>
    <row r="32" spans="1:13" ht="10.5" customHeight="1">
      <c r="A32" s="469">
        <v>41072</v>
      </c>
      <c r="B32" s="537" t="s">
        <v>393</v>
      </c>
      <c r="C32" s="537" t="s">
        <v>393</v>
      </c>
      <c r="D32" s="537" t="s">
        <v>393</v>
      </c>
      <c r="E32" s="537" t="s">
        <v>393</v>
      </c>
      <c r="F32" s="538">
        <v>0</v>
      </c>
      <c r="G32" s="538">
        <v>0</v>
      </c>
      <c r="H32" s="538">
        <v>0</v>
      </c>
      <c r="I32" s="538">
        <v>0</v>
      </c>
      <c r="J32" s="537" t="s">
        <v>393</v>
      </c>
      <c r="K32" s="537" t="s">
        <v>393</v>
      </c>
      <c r="L32" s="537" t="s">
        <v>393</v>
      </c>
      <c r="M32" s="537" t="s">
        <v>393</v>
      </c>
    </row>
    <row r="33" spans="1:13" ht="10.5" customHeight="1">
      <c r="A33" s="469">
        <v>41102</v>
      </c>
      <c r="B33" s="537" t="s">
        <v>393</v>
      </c>
      <c r="C33" s="537" t="s">
        <v>393</v>
      </c>
      <c r="D33" s="537" t="s">
        <v>393</v>
      </c>
      <c r="E33" s="537" t="s">
        <v>393</v>
      </c>
      <c r="F33" s="538">
        <v>0</v>
      </c>
      <c r="G33" s="538">
        <v>0</v>
      </c>
      <c r="H33" s="538">
        <v>0</v>
      </c>
      <c r="I33" s="538">
        <v>0</v>
      </c>
      <c r="J33" s="537" t="s">
        <v>393</v>
      </c>
      <c r="K33" s="537" t="s">
        <v>393</v>
      </c>
      <c r="L33" s="537" t="s">
        <v>393</v>
      </c>
      <c r="M33" s="537" t="s">
        <v>393</v>
      </c>
    </row>
    <row r="34" spans="1:13" ht="10.5" customHeight="1">
      <c r="A34" s="469">
        <v>41133</v>
      </c>
      <c r="B34" s="537" t="s">
        <v>393</v>
      </c>
      <c r="C34" s="537" t="s">
        <v>393</v>
      </c>
      <c r="D34" s="537" t="s">
        <v>393</v>
      </c>
      <c r="E34" s="537" t="s">
        <v>393</v>
      </c>
      <c r="F34" s="538">
        <v>0</v>
      </c>
      <c r="G34" s="538">
        <v>0</v>
      </c>
      <c r="H34" s="538">
        <v>0</v>
      </c>
      <c r="I34" s="538">
        <v>0</v>
      </c>
      <c r="J34" s="537" t="s">
        <v>393</v>
      </c>
      <c r="K34" s="537" t="s">
        <v>393</v>
      </c>
      <c r="L34" s="537" t="s">
        <v>393</v>
      </c>
      <c r="M34" s="537" t="s">
        <v>393</v>
      </c>
    </row>
    <row r="35" spans="1:13" ht="10.5" customHeight="1">
      <c r="A35" s="469">
        <v>41164</v>
      </c>
      <c r="B35" s="537" t="s">
        <v>393</v>
      </c>
      <c r="C35" s="537" t="s">
        <v>393</v>
      </c>
      <c r="D35" s="537" t="s">
        <v>393</v>
      </c>
      <c r="E35" s="537" t="s">
        <v>393</v>
      </c>
      <c r="F35" s="538">
        <v>0</v>
      </c>
      <c r="G35" s="538">
        <v>0</v>
      </c>
      <c r="H35" s="538">
        <v>0</v>
      </c>
      <c r="I35" s="538">
        <v>0</v>
      </c>
      <c r="J35" s="537" t="s">
        <v>393</v>
      </c>
      <c r="K35" s="537" t="s">
        <v>393</v>
      </c>
      <c r="L35" s="537" t="s">
        <v>393</v>
      </c>
      <c r="M35" s="537" t="s">
        <v>393</v>
      </c>
    </row>
    <row r="36" spans="1:13" ht="10.5" customHeight="1">
      <c r="A36" s="469">
        <v>41194</v>
      </c>
      <c r="B36" s="537" t="s">
        <v>393</v>
      </c>
      <c r="C36" s="537" t="s">
        <v>393</v>
      </c>
      <c r="D36" s="537" t="s">
        <v>393</v>
      </c>
      <c r="E36" s="537" t="s">
        <v>393</v>
      </c>
      <c r="F36" s="538">
        <v>0</v>
      </c>
      <c r="G36" s="538">
        <v>0</v>
      </c>
      <c r="H36" s="538">
        <v>0</v>
      </c>
      <c r="I36" s="538">
        <v>0</v>
      </c>
      <c r="J36" s="537" t="s">
        <v>393</v>
      </c>
      <c r="K36" s="537" t="s">
        <v>393</v>
      </c>
      <c r="L36" s="537" t="s">
        <v>393</v>
      </c>
      <c r="M36" s="537" t="s">
        <v>393</v>
      </c>
    </row>
    <row r="37" spans="1:13" ht="10.5" customHeight="1">
      <c r="A37" s="469">
        <v>41225</v>
      </c>
      <c r="B37" s="537" t="s">
        <v>393</v>
      </c>
      <c r="C37" s="537" t="s">
        <v>393</v>
      </c>
      <c r="D37" s="537" t="s">
        <v>393</v>
      </c>
      <c r="E37" s="537" t="s">
        <v>393</v>
      </c>
      <c r="F37" s="538">
        <v>0</v>
      </c>
      <c r="G37" s="538">
        <v>0</v>
      </c>
      <c r="H37" s="538">
        <v>0</v>
      </c>
      <c r="I37" s="538">
        <v>0</v>
      </c>
      <c r="J37" s="537" t="s">
        <v>393</v>
      </c>
      <c r="K37" s="537" t="s">
        <v>393</v>
      </c>
      <c r="L37" s="537" t="s">
        <v>393</v>
      </c>
      <c r="M37" s="537" t="s">
        <v>393</v>
      </c>
    </row>
    <row r="38" spans="1:13" ht="10.5" customHeight="1">
      <c r="A38" s="469">
        <v>41255</v>
      </c>
      <c r="B38" s="537" t="s">
        <v>393</v>
      </c>
      <c r="C38" s="537" t="s">
        <v>393</v>
      </c>
      <c r="D38" s="537" t="s">
        <v>393</v>
      </c>
      <c r="E38" s="537" t="s">
        <v>393</v>
      </c>
      <c r="F38" s="538">
        <v>0</v>
      </c>
      <c r="G38" s="538">
        <v>0</v>
      </c>
      <c r="H38" s="538">
        <v>0</v>
      </c>
      <c r="I38" s="538">
        <v>0</v>
      </c>
      <c r="J38" s="537" t="s">
        <v>393</v>
      </c>
      <c r="K38" s="537" t="s">
        <v>393</v>
      </c>
      <c r="L38" s="537" t="s">
        <v>393</v>
      </c>
      <c r="M38" s="537" t="s">
        <v>393</v>
      </c>
    </row>
    <row r="39" spans="1:13" ht="10.5" customHeight="1">
      <c r="A39" s="469">
        <v>41288</v>
      </c>
      <c r="B39" s="537" t="s">
        <v>393</v>
      </c>
      <c r="C39" s="537" t="s">
        <v>393</v>
      </c>
      <c r="D39" s="537" t="s">
        <v>393</v>
      </c>
      <c r="E39" s="537" t="s">
        <v>393</v>
      </c>
      <c r="F39" s="538">
        <v>0</v>
      </c>
      <c r="G39" s="538">
        <v>0</v>
      </c>
      <c r="H39" s="538">
        <v>0</v>
      </c>
      <c r="I39" s="538">
        <v>0</v>
      </c>
      <c r="J39" s="537" t="s">
        <v>393</v>
      </c>
      <c r="K39" s="537" t="s">
        <v>393</v>
      </c>
      <c r="L39" s="537" t="s">
        <v>393</v>
      </c>
      <c r="M39" s="537" t="s">
        <v>393</v>
      </c>
    </row>
    <row r="40" spans="1:13" ht="10.5" customHeight="1">
      <c r="A40" s="469">
        <v>41319</v>
      </c>
      <c r="B40" s="537" t="s">
        <v>393</v>
      </c>
      <c r="C40" s="537" t="s">
        <v>393</v>
      </c>
      <c r="D40" s="537" t="s">
        <v>393</v>
      </c>
      <c r="E40" s="537" t="s">
        <v>393</v>
      </c>
      <c r="F40" s="538">
        <v>0</v>
      </c>
      <c r="G40" s="538">
        <v>0</v>
      </c>
      <c r="H40" s="538">
        <v>0</v>
      </c>
      <c r="I40" s="538">
        <v>0</v>
      </c>
      <c r="J40" s="537" t="s">
        <v>393</v>
      </c>
      <c r="K40" s="537" t="s">
        <v>393</v>
      </c>
      <c r="L40" s="537" t="s">
        <v>393</v>
      </c>
      <c r="M40" s="537" t="s">
        <v>393</v>
      </c>
    </row>
    <row r="41" spans="1:13" ht="10.5" customHeight="1">
      <c r="A41" s="469">
        <v>41346</v>
      </c>
      <c r="B41" s="537" t="s">
        <v>393</v>
      </c>
      <c r="C41" s="537" t="s">
        <v>393</v>
      </c>
      <c r="D41" s="537" t="s">
        <v>393</v>
      </c>
      <c r="E41" s="537" t="s">
        <v>393</v>
      </c>
      <c r="F41" s="538">
        <v>0</v>
      </c>
      <c r="G41" s="538">
        <v>0</v>
      </c>
      <c r="H41" s="538">
        <v>0</v>
      </c>
      <c r="I41" s="538">
        <v>0</v>
      </c>
      <c r="J41" s="537" t="s">
        <v>393</v>
      </c>
      <c r="K41" s="537" t="s">
        <v>393</v>
      </c>
      <c r="L41" s="537" t="s">
        <v>393</v>
      </c>
      <c r="M41" s="537" t="s">
        <v>393</v>
      </c>
    </row>
    <row r="42" spans="1:13" ht="10.5" customHeight="1">
      <c r="A42" s="469">
        <v>41365</v>
      </c>
      <c r="B42" s="537" t="s">
        <v>393</v>
      </c>
      <c r="C42" s="537" t="s">
        <v>393</v>
      </c>
      <c r="D42" s="537" t="s">
        <v>393</v>
      </c>
      <c r="E42" s="537" t="s">
        <v>393</v>
      </c>
      <c r="F42" s="538">
        <v>0</v>
      </c>
      <c r="G42" s="538">
        <v>0</v>
      </c>
      <c r="H42" s="538">
        <v>0</v>
      </c>
      <c r="I42" s="538">
        <v>0</v>
      </c>
      <c r="J42" s="537" t="s">
        <v>393</v>
      </c>
      <c r="K42" s="537" t="s">
        <v>393</v>
      </c>
      <c r="L42" s="537" t="s">
        <v>393</v>
      </c>
      <c r="M42" s="537" t="s">
        <v>393</v>
      </c>
    </row>
    <row r="43" spans="1:13" ht="10.5" customHeight="1">
      <c r="A43" s="469">
        <v>41395</v>
      </c>
      <c r="B43" s="537" t="s">
        <v>393</v>
      </c>
      <c r="C43" s="537" t="s">
        <v>393</v>
      </c>
      <c r="D43" s="537" t="s">
        <v>393</v>
      </c>
      <c r="E43" s="537" t="s">
        <v>393</v>
      </c>
      <c r="F43" s="538">
        <v>0</v>
      </c>
      <c r="G43" s="538">
        <v>0</v>
      </c>
      <c r="H43" s="538">
        <v>0</v>
      </c>
      <c r="I43" s="538">
        <v>0</v>
      </c>
      <c r="J43" s="537" t="s">
        <v>393</v>
      </c>
      <c r="K43" s="537" t="s">
        <v>393</v>
      </c>
      <c r="L43" s="537" t="s">
        <v>393</v>
      </c>
      <c r="M43" s="537" t="s">
        <v>393</v>
      </c>
    </row>
    <row r="44" spans="1:13" ht="10.5" customHeight="1">
      <c r="A44" s="469">
        <v>41426</v>
      </c>
      <c r="B44" s="537" t="s">
        <v>393</v>
      </c>
      <c r="C44" s="537" t="s">
        <v>393</v>
      </c>
      <c r="D44" s="537" t="s">
        <v>393</v>
      </c>
      <c r="E44" s="537" t="s">
        <v>393</v>
      </c>
      <c r="F44" s="538">
        <v>0</v>
      </c>
      <c r="G44" s="538">
        <v>0</v>
      </c>
      <c r="H44" s="538">
        <v>0</v>
      </c>
      <c r="I44" s="538">
        <v>0</v>
      </c>
      <c r="J44" s="537" t="s">
        <v>393</v>
      </c>
      <c r="K44" s="537" t="s">
        <v>393</v>
      </c>
      <c r="L44" s="537" t="s">
        <v>393</v>
      </c>
      <c r="M44" s="537" t="s">
        <v>393</v>
      </c>
    </row>
    <row r="45" spans="1:13" ht="10.5" customHeight="1">
      <c r="A45" s="469">
        <v>41456</v>
      </c>
      <c r="B45" s="537" t="s">
        <v>393</v>
      </c>
      <c r="C45" s="537" t="s">
        <v>393</v>
      </c>
      <c r="D45" s="537" t="s">
        <v>393</v>
      </c>
      <c r="E45" s="537" t="s">
        <v>393</v>
      </c>
      <c r="F45" s="538">
        <v>0</v>
      </c>
      <c r="G45" s="538">
        <v>0</v>
      </c>
      <c r="H45" s="538">
        <v>0</v>
      </c>
      <c r="I45" s="538">
        <v>0</v>
      </c>
      <c r="J45" s="537" t="s">
        <v>393</v>
      </c>
      <c r="K45" s="537" t="s">
        <v>393</v>
      </c>
      <c r="L45" s="537" t="s">
        <v>393</v>
      </c>
      <c r="M45" s="537" t="s">
        <v>393</v>
      </c>
    </row>
    <row r="46" spans="1:13" ht="10.5" customHeight="1">
      <c r="A46" s="469">
        <v>41487</v>
      </c>
      <c r="B46" s="537" t="s">
        <v>393</v>
      </c>
      <c r="C46" s="537" t="s">
        <v>393</v>
      </c>
      <c r="D46" s="537" t="s">
        <v>393</v>
      </c>
      <c r="E46" s="537" t="s">
        <v>393</v>
      </c>
      <c r="F46" s="538">
        <v>0</v>
      </c>
      <c r="G46" s="538">
        <v>0</v>
      </c>
      <c r="H46" s="538">
        <v>0</v>
      </c>
      <c r="I46" s="538">
        <v>0</v>
      </c>
      <c r="J46" s="537" t="s">
        <v>393</v>
      </c>
      <c r="K46" s="537" t="s">
        <v>393</v>
      </c>
      <c r="L46" s="537" t="s">
        <v>393</v>
      </c>
      <c r="M46" s="537" t="s">
        <v>393</v>
      </c>
    </row>
    <row r="47" spans="1:13" ht="10.5" customHeight="1">
      <c r="A47" s="469">
        <v>41518</v>
      </c>
      <c r="B47" s="537" t="s">
        <v>393</v>
      </c>
      <c r="C47" s="537" t="s">
        <v>393</v>
      </c>
      <c r="D47" s="537" t="s">
        <v>393</v>
      </c>
      <c r="E47" s="537" t="s">
        <v>393</v>
      </c>
      <c r="F47" s="538">
        <v>0</v>
      </c>
      <c r="G47" s="538">
        <v>0</v>
      </c>
      <c r="H47" s="538">
        <v>0</v>
      </c>
      <c r="I47" s="538">
        <v>0</v>
      </c>
      <c r="J47" s="537" t="s">
        <v>393</v>
      </c>
      <c r="K47" s="537" t="s">
        <v>393</v>
      </c>
      <c r="L47" s="537" t="s">
        <v>393</v>
      </c>
      <c r="M47" s="537" t="s">
        <v>393</v>
      </c>
    </row>
    <row r="48" spans="1:13" ht="10.5" customHeight="1">
      <c r="A48" s="469">
        <v>41548</v>
      </c>
      <c r="B48" s="537" t="s">
        <v>393</v>
      </c>
      <c r="C48" s="537" t="s">
        <v>393</v>
      </c>
      <c r="D48" s="537" t="s">
        <v>393</v>
      </c>
      <c r="E48" s="537" t="s">
        <v>393</v>
      </c>
      <c r="F48" s="538">
        <v>0</v>
      </c>
      <c r="G48" s="538">
        <v>0</v>
      </c>
      <c r="H48" s="538">
        <v>0</v>
      </c>
      <c r="I48" s="538">
        <v>0</v>
      </c>
      <c r="J48" s="537" t="s">
        <v>393</v>
      </c>
      <c r="K48" s="537" t="s">
        <v>393</v>
      </c>
      <c r="L48" s="537" t="s">
        <v>393</v>
      </c>
      <c r="M48" s="537" t="s">
        <v>393</v>
      </c>
    </row>
    <row r="49" spans="1:13" ht="10.5" customHeight="1">
      <c r="A49" s="469">
        <v>41579</v>
      </c>
      <c r="B49" s="538">
        <v>0</v>
      </c>
      <c r="C49" s="538">
        <v>0</v>
      </c>
      <c r="D49" s="538">
        <v>0</v>
      </c>
      <c r="E49" s="538">
        <v>0</v>
      </c>
      <c r="F49" s="538">
        <v>0</v>
      </c>
      <c r="G49" s="538">
        <v>0</v>
      </c>
      <c r="H49" s="538">
        <v>0</v>
      </c>
      <c r="I49" s="538">
        <v>0</v>
      </c>
      <c r="J49" s="537" t="s">
        <v>393</v>
      </c>
      <c r="K49" s="537" t="s">
        <v>393</v>
      </c>
      <c r="L49" s="537" t="s">
        <v>393</v>
      </c>
      <c r="M49" s="537" t="s">
        <v>393</v>
      </c>
    </row>
    <row r="50" spans="1:13" ht="10.5" customHeight="1">
      <c r="A50" s="469">
        <v>41609</v>
      </c>
      <c r="B50" s="538">
        <v>0</v>
      </c>
      <c r="C50" s="538">
        <v>0</v>
      </c>
      <c r="D50" s="540">
        <v>0</v>
      </c>
      <c r="E50" s="540">
        <v>0</v>
      </c>
      <c r="F50" s="538">
        <v>0</v>
      </c>
      <c r="G50" s="538">
        <v>0</v>
      </c>
      <c r="H50" s="538">
        <v>0</v>
      </c>
      <c r="I50" s="538">
        <v>0</v>
      </c>
      <c r="J50" s="537" t="s">
        <v>393</v>
      </c>
      <c r="K50" s="537" t="s">
        <v>393</v>
      </c>
      <c r="L50" s="537" t="s">
        <v>393</v>
      </c>
      <c r="M50" s="537" t="s">
        <v>393</v>
      </c>
    </row>
    <row r="51" spans="1:13" ht="10.5" customHeight="1">
      <c r="A51" s="469">
        <v>41653</v>
      </c>
      <c r="B51" s="541">
        <v>54134</v>
      </c>
      <c r="C51" s="541">
        <v>1085.4000000000001</v>
      </c>
      <c r="D51" s="314">
        <v>310</v>
      </c>
      <c r="E51" s="541">
        <v>6.2</v>
      </c>
      <c r="F51" s="506">
        <v>436836</v>
      </c>
      <c r="G51" s="314">
        <v>8832.4816494999995</v>
      </c>
      <c r="H51" s="541">
        <v>24662</v>
      </c>
      <c r="I51" s="541">
        <v>493.63246950000001</v>
      </c>
      <c r="J51" s="506">
        <v>200101</v>
      </c>
      <c r="K51" s="314">
        <v>1085</v>
      </c>
      <c r="L51" s="542">
        <v>11103</v>
      </c>
      <c r="M51" s="314">
        <v>222</v>
      </c>
    </row>
    <row r="52" spans="1:13" ht="10.5" customHeight="1">
      <c r="A52" s="469">
        <v>41684</v>
      </c>
      <c r="B52" s="541">
        <v>56933</v>
      </c>
      <c r="C52" s="541">
        <v>1144.4000000000001</v>
      </c>
      <c r="D52" s="314">
        <v>958</v>
      </c>
      <c r="E52" s="541">
        <v>19.100000000000001</v>
      </c>
      <c r="F52" s="506">
        <v>456591</v>
      </c>
      <c r="G52" s="314">
        <v>9146.4681879999989</v>
      </c>
      <c r="H52" s="541">
        <v>33138</v>
      </c>
      <c r="I52" s="541">
        <v>661.10144249999996</v>
      </c>
      <c r="J52" s="506">
        <v>97752</v>
      </c>
      <c r="K52" s="314">
        <v>1144</v>
      </c>
      <c r="L52" s="542">
        <v>2722</v>
      </c>
      <c r="M52" s="314">
        <v>54</v>
      </c>
    </row>
    <row r="53" spans="1:13" ht="10.5" customHeight="1">
      <c r="A53" s="469">
        <v>41711</v>
      </c>
      <c r="B53" s="541">
        <v>17482</v>
      </c>
      <c r="C53" s="541">
        <v>350.21</v>
      </c>
      <c r="D53" s="314">
        <v>9829</v>
      </c>
      <c r="E53" s="541">
        <v>196.697948</v>
      </c>
      <c r="F53" s="506">
        <v>608721</v>
      </c>
      <c r="G53" s="314">
        <v>12193.940636999998</v>
      </c>
      <c r="H53" s="541">
        <v>55710</v>
      </c>
      <c r="I53" s="541">
        <v>1113.1979490000001</v>
      </c>
      <c r="J53" s="506">
        <v>58702</v>
      </c>
      <c r="K53" s="314">
        <v>350</v>
      </c>
      <c r="L53" s="542">
        <v>2596</v>
      </c>
      <c r="M53" s="314">
        <v>52</v>
      </c>
    </row>
    <row r="54" spans="1:13" ht="10.5" customHeight="1">
      <c r="A54" s="469">
        <v>41730</v>
      </c>
      <c r="B54" s="541">
        <v>56200</v>
      </c>
      <c r="C54" s="541">
        <v>1117.4100000000001</v>
      </c>
      <c r="D54" s="314">
        <v>21467</v>
      </c>
      <c r="E54" s="541">
        <v>214.69229999999999</v>
      </c>
      <c r="F54" s="506">
        <v>886929</v>
      </c>
      <c r="G54" s="314">
        <v>17602.998434000001</v>
      </c>
      <c r="H54" s="541">
        <v>52337</v>
      </c>
      <c r="I54" s="541">
        <v>1044.871249</v>
      </c>
      <c r="J54" s="506">
        <v>21768</v>
      </c>
      <c r="K54" s="314">
        <v>430.69</v>
      </c>
      <c r="L54" s="542">
        <v>367</v>
      </c>
      <c r="M54" s="314">
        <v>7.34</v>
      </c>
    </row>
    <row r="55" spans="1:13" ht="10.5" customHeight="1">
      <c r="A55" s="469">
        <v>41760</v>
      </c>
      <c r="B55" s="541">
        <v>68469</v>
      </c>
      <c r="C55" s="541">
        <v>1380.09</v>
      </c>
      <c r="D55" s="314">
        <v>26030</v>
      </c>
      <c r="E55" s="541">
        <v>263.17500000000001</v>
      </c>
      <c r="F55" s="506">
        <v>1017872</v>
      </c>
      <c r="G55" s="314">
        <v>20471.554851499997</v>
      </c>
      <c r="H55" s="541">
        <v>57801</v>
      </c>
      <c r="I55" s="541">
        <v>1168.2389714999999</v>
      </c>
      <c r="J55" s="506">
        <v>10084</v>
      </c>
      <c r="K55" s="314">
        <v>203.02000000000004</v>
      </c>
      <c r="L55" s="542">
        <v>133</v>
      </c>
      <c r="M55" s="314">
        <v>2.69</v>
      </c>
    </row>
    <row r="56" spans="1:13" ht="10.5" customHeight="1">
      <c r="A56" s="469">
        <v>41791</v>
      </c>
      <c r="B56" s="541">
        <v>61084</v>
      </c>
      <c r="C56" s="541">
        <v>1236.8834999999999</v>
      </c>
      <c r="D56" s="314">
        <v>10345</v>
      </c>
      <c r="E56" s="541">
        <v>104.02800000000001</v>
      </c>
      <c r="F56" s="506">
        <v>1242530</v>
      </c>
      <c r="G56" s="314">
        <v>25139.049426500002</v>
      </c>
      <c r="H56" s="541">
        <v>61016</v>
      </c>
      <c r="I56" s="541">
        <v>1226.7265420000001</v>
      </c>
      <c r="J56" s="506">
        <v>6395</v>
      </c>
      <c r="K56" s="314">
        <v>129.55000000000001</v>
      </c>
      <c r="L56" s="542">
        <v>3</v>
      </c>
      <c r="M56" s="314">
        <v>0.06</v>
      </c>
    </row>
    <row r="57" spans="1:13" ht="10.5" customHeight="1">
      <c r="A57" s="469">
        <v>41821</v>
      </c>
      <c r="B57" s="541">
        <v>39394</v>
      </c>
      <c r="C57" s="541">
        <v>793.33999999999992</v>
      </c>
      <c r="D57" s="314">
        <v>11051</v>
      </c>
      <c r="E57" s="541">
        <v>111.2444</v>
      </c>
      <c r="F57" s="506">
        <v>1522072</v>
      </c>
      <c r="G57" s="314">
        <v>30658.282741499999</v>
      </c>
      <c r="H57" s="541">
        <v>63400</v>
      </c>
      <c r="I57" s="541">
        <v>1276.4559710000001</v>
      </c>
      <c r="J57" s="506">
        <v>26582</v>
      </c>
      <c r="K57" s="314">
        <v>535.98641700000007</v>
      </c>
      <c r="L57" s="542">
        <v>746</v>
      </c>
      <c r="M57" s="314">
        <v>15.018562479999996</v>
      </c>
    </row>
    <row r="58" spans="1:13" ht="10.5" customHeight="1">
      <c r="A58" s="469">
        <v>41852</v>
      </c>
      <c r="B58" s="541">
        <v>86997</v>
      </c>
      <c r="C58" s="541">
        <v>1735.92</v>
      </c>
      <c r="D58" s="314">
        <v>20023</v>
      </c>
      <c r="E58" s="541">
        <v>199.8073</v>
      </c>
      <c r="F58" s="506">
        <v>1340784</v>
      </c>
      <c r="G58" s="314">
        <v>26816.543080000003</v>
      </c>
      <c r="H58" s="541">
        <v>48901</v>
      </c>
      <c r="I58" s="541">
        <v>976.03237200000001</v>
      </c>
      <c r="J58" s="506">
        <v>4597</v>
      </c>
      <c r="K58" s="314">
        <v>92.184500999999997</v>
      </c>
      <c r="L58" s="542">
        <v>829</v>
      </c>
      <c r="M58" s="314">
        <v>16.534212179999997</v>
      </c>
    </row>
    <row r="59" spans="1:13" ht="10.5" customHeight="1">
      <c r="A59" s="469">
        <v>41883</v>
      </c>
      <c r="B59" s="541">
        <v>78484</v>
      </c>
      <c r="C59" s="541">
        <v>1568</v>
      </c>
      <c r="D59" s="314">
        <v>29545</v>
      </c>
      <c r="E59" s="541">
        <v>294.10000000000002</v>
      </c>
      <c r="F59" s="506">
        <v>898531</v>
      </c>
      <c r="G59" s="314">
        <v>17926.615065500002</v>
      </c>
      <c r="H59" s="541">
        <v>98314</v>
      </c>
      <c r="I59" s="541">
        <v>1954.8344055</v>
      </c>
      <c r="J59" s="506">
        <v>1047</v>
      </c>
      <c r="K59" s="314">
        <v>20.996864499999997</v>
      </c>
      <c r="L59" s="542">
        <v>406</v>
      </c>
      <c r="M59" s="314">
        <v>8.0572344999999981</v>
      </c>
    </row>
    <row r="60" spans="1:13" ht="10.5" customHeight="1">
      <c r="A60" s="469">
        <v>41913</v>
      </c>
      <c r="B60" s="541">
        <v>97095</v>
      </c>
      <c r="C60" s="541">
        <v>1954</v>
      </c>
      <c r="D60" s="314">
        <v>32004</v>
      </c>
      <c r="E60" s="541">
        <v>322.60000000000002</v>
      </c>
      <c r="F60" s="506">
        <v>1186719</v>
      </c>
      <c r="G60" s="314">
        <v>23826.13</v>
      </c>
      <c r="H60" s="541">
        <v>136469</v>
      </c>
      <c r="I60" s="541">
        <v>2753.9</v>
      </c>
      <c r="J60" s="506">
        <v>266</v>
      </c>
      <c r="K60" s="314">
        <v>5.3536795000000019</v>
      </c>
      <c r="L60" s="542">
        <v>2</v>
      </c>
      <c r="M60" s="314">
        <v>4.0363000000000003E-2</v>
      </c>
    </row>
    <row r="61" spans="1:13" ht="10.5" customHeight="1">
      <c r="A61" s="469">
        <v>41944</v>
      </c>
      <c r="B61" s="506">
        <v>143559</v>
      </c>
      <c r="C61" s="506">
        <v>2919.1480999999999</v>
      </c>
      <c r="D61" s="506">
        <v>34957</v>
      </c>
      <c r="E61" s="506">
        <v>356.69799999999998</v>
      </c>
      <c r="F61" s="506">
        <v>1814611</v>
      </c>
      <c r="G61" s="506">
        <v>36875.042321500005</v>
      </c>
      <c r="H61" s="506">
        <v>208164</v>
      </c>
      <c r="I61" s="506">
        <v>4253.743923</v>
      </c>
      <c r="J61" s="506">
        <v>1116</v>
      </c>
      <c r="K61" s="506">
        <v>22.65531</v>
      </c>
      <c r="L61" s="506">
        <v>0</v>
      </c>
      <c r="M61" s="506">
        <v>0</v>
      </c>
    </row>
    <row r="62" spans="1:13" ht="10.5" customHeight="1">
      <c r="A62" s="469">
        <v>41974</v>
      </c>
      <c r="B62" s="506">
        <v>370392</v>
      </c>
      <c r="C62" s="506">
        <v>7641.58</v>
      </c>
      <c r="D62" s="506">
        <v>54815</v>
      </c>
      <c r="E62" s="506">
        <v>567.93820000000005</v>
      </c>
      <c r="F62" s="506">
        <v>3262410</v>
      </c>
      <c r="G62" s="506">
        <v>67290.277051000012</v>
      </c>
      <c r="H62" s="506">
        <v>236789</v>
      </c>
      <c r="I62" s="506">
        <v>4913.1508729999996</v>
      </c>
      <c r="J62" s="506">
        <v>0</v>
      </c>
      <c r="K62" s="506">
        <v>0</v>
      </c>
      <c r="L62" s="506">
        <v>0</v>
      </c>
      <c r="M62" s="506">
        <v>0</v>
      </c>
    </row>
    <row r="63" spans="1:13" ht="10.5" customHeight="1">
      <c r="A63" s="469">
        <v>42005</v>
      </c>
      <c r="B63" s="506">
        <v>347348</v>
      </c>
      <c r="C63" s="506">
        <v>7260.1412999999993</v>
      </c>
      <c r="D63" s="506">
        <v>68774</v>
      </c>
      <c r="E63" s="506">
        <v>1439.9390000000001</v>
      </c>
      <c r="F63" s="506">
        <v>2645411</v>
      </c>
      <c r="G63" s="506">
        <v>55226.121358999997</v>
      </c>
      <c r="H63" s="506">
        <v>369769</v>
      </c>
      <c r="I63" s="506">
        <v>7766.5620820000004</v>
      </c>
      <c r="J63" s="506">
        <v>27737</v>
      </c>
      <c r="K63" s="506">
        <v>581.6071629999999</v>
      </c>
      <c r="L63" s="506">
        <v>26755</v>
      </c>
      <c r="M63" s="506">
        <v>562.00215250000008</v>
      </c>
    </row>
    <row r="64" spans="1:13" ht="10.5" customHeight="1">
      <c r="A64" s="469">
        <v>42036</v>
      </c>
      <c r="B64" s="506">
        <v>412225</v>
      </c>
      <c r="C64" s="506">
        <v>8632.1517999999996</v>
      </c>
      <c r="D64" s="506">
        <v>87290</v>
      </c>
      <c r="E64" s="506">
        <v>1823.528</v>
      </c>
      <c r="F64" s="506">
        <v>2233395</v>
      </c>
      <c r="G64" s="506">
        <v>46786.881051000004</v>
      </c>
      <c r="H64" s="506">
        <v>471847</v>
      </c>
      <c r="I64" s="506">
        <v>9887.4944250000008</v>
      </c>
      <c r="J64" s="506">
        <v>181099</v>
      </c>
      <c r="K64" s="506">
        <v>3794.1989404999999</v>
      </c>
      <c r="L64" s="506">
        <v>59130</v>
      </c>
      <c r="M64" s="506">
        <v>1238.358338</v>
      </c>
    </row>
    <row r="65" spans="1:13" ht="10.5" customHeight="1">
      <c r="A65" s="469">
        <v>42064</v>
      </c>
      <c r="B65" s="506">
        <v>272028</v>
      </c>
      <c r="C65" s="506">
        <v>5673.505799999999</v>
      </c>
      <c r="D65" s="506">
        <v>80078</v>
      </c>
      <c r="E65" s="506">
        <v>1671.0132000000001</v>
      </c>
      <c r="F65" s="506">
        <v>2535772</v>
      </c>
      <c r="G65" s="506">
        <v>52938.783333499996</v>
      </c>
      <c r="H65" s="506">
        <v>338372</v>
      </c>
      <c r="I65" s="506">
        <v>7070.8627340000003</v>
      </c>
      <c r="J65" s="506">
        <v>215178</v>
      </c>
      <c r="K65" s="506">
        <v>4495.7382184999997</v>
      </c>
      <c r="L65" s="506">
        <v>56017</v>
      </c>
      <c r="M65" s="506">
        <v>1170.4466949999996</v>
      </c>
    </row>
    <row r="66" spans="1:13" ht="10.5" customHeight="1">
      <c r="A66" s="469">
        <v>42095</v>
      </c>
      <c r="B66" s="506">
        <v>300430</v>
      </c>
      <c r="C66" s="506">
        <v>6251.1343999999999</v>
      </c>
      <c r="D66" s="506">
        <v>34738</v>
      </c>
      <c r="E66" s="506">
        <v>719.15300000000002</v>
      </c>
      <c r="F66" s="506">
        <v>2110059</v>
      </c>
      <c r="G66" s="314">
        <v>43899.229166500001</v>
      </c>
      <c r="H66" s="506">
        <v>199805</v>
      </c>
      <c r="I66" s="541">
        <v>4136.3778730000004</v>
      </c>
      <c r="J66" s="506">
        <v>209107</v>
      </c>
      <c r="K66" s="314">
        <v>4351.2321319999992</v>
      </c>
      <c r="L66" s="542">
        <v>62690</v>
      </c>
      <c r="M66" s="314">
        <v>1297.7555050000001</v>
      </c>
    </row>
    <row r="67" spans="1:13" ht="10.5" customHeight="1">
      <c r="A67" s="469">
        <v>42125</v>
      </c>
      <c r="B67" s="506">
        <v>147142</v>
      </c>
      <c r="C67" s="506">
        <v>3030.8903</v>
      </c>
      <c r="D67" s="506">
        <v>40899</v>
      </c>
      <c r="E67" s="506">
        <v>839.95899999999995</v>
      </c>
      <c r="F67" s="506">
        <v>2504801</v>
      </c>
      <c r="G67" s="314">
        <v>51663.41732</v>
      </c>
      <c r="H67" s="506">
        <v>212416</v>
      </c>
      <c r="I67" s="541">
        <v>4380.6014439999999</v>
      </c>
      <c r="J67" s="506">
        <v>103438</v>
      </c>
      <c r="K67" s="314">
        <v>2136.5366470000008</v>
      </c>
      <c r="L67" s="542">
        <v>26641</v>
      </c>
      <c r="M67" s="314">
        <v>551.25708300000008</v>
      </c>
    </row>
    <row r="68" spans="1:13" ht="10.5" customHeight="1">
      <c r="A68" s="469">
        <v>42156</v>
      </c>
      <c r="B68" s="506">
        <v>180902</v>
      </c>
      <c r="C68" s="506">
        <v>3665.1169</v>
      </c>
      <c r="D68" s="506">
        <v>32554</v>
      </c>
      <c r="E68" s="506">
        <v>327.72370000000001</v>
      </c>
      <c r="F68" s="506">
        <v>3059021</v>
      </c>
      <c r="G68" s="314">
        <v>62055.455240000003</v>
      </c>
      <c r="H68" s="506">
        <v>189288</v>
      </c>
      <c r="I68" s="541">
        <v>3797.8061984999999</v>
      </c>
      <c r="J68" s="506">
        <v>146270</v>
      </c>
      <c r="K68" s="314">
        <v>2969.1599030000002</v>
      </c>
      <c r="L68" s="542">
        <v>21563</v>
      </c>
      <c r="M68" s="314">
        <v>434.29833600000001</v>
      </c>
    </row>
    <row r="69" spans="1:13" ht="10.5" customHeight="1">
      <c r="A69" s="469">
        <v>42186</v>
      </c>
      <c r="B69" s="506">
        <v>171968</v>
      </c>
      <c r="C69" s="506">
        <v>3471.3236999999999</v>
      </c>
      <c r="D69" s="506">
        <v>31056</v>
      </c>
      <c r="E69" s="506">
        <v>625.67809999999997</v>
      </c>
      <c r="F69" s="506">
        <v>2540696</v>
      </c>
      <c r="G69" s="314">
        <v>51303.663919999999</v>
      </c>
      <c r="H69" s="506">
        <v>200407</v>
      </c>
      <c r="I69" s="541">
        <v>4036.0715129999999</v>
      </c>
      <c r="J69" s="506">
        <v>168496</v>
      </c>
      <c r="K69" s="314">
        <v>3394.0653949999996</v>
      </c>
      <c r="L69" s="542">
        <v>28987</v>
      </c>
      <c r="M69" s="314">
        <v>582.93645200000014</v>
      </c>
    </row>
    <row r="70" spans="1:13" ht="10.5" customHeight="1">
      <c r="A70" s="469">
        <v>42217</v>
      </c>
      <c r="B70" s="506">
        <v>414455</v>
      </c>
      <c r="C70" s="506">
        <v>8268.6994999999988</v>
      </c>
      <c r="D70" s="506">
        <v>16679</v>
      </c>
      <c r="E70" s="506">
        <v>335.55709999999999</v>
      </c>
      <c r="F70" s="506">
        <v>2301699</v>
      </c>
      <c r="G70" s="314">
        <v>46129.077366500002</v>
      </c>
      <c r="H70" s="506">
        <v>208718</v>
      </c>
      <c r="I70" s="541">
        <v>4193.2539889999998</v>
      </c>
      <c r="J70" s="506">
        <v>74828</v>
      </c>
      <c r="K70" s="314">
        <v>1511.9496550000001</v>
      </c>
      <c r="L70" s="542">
        <v>13250</v>
      </c>
      <c r="M70" s="314">
        <v>268.24311</v>
      </c>
    </row>
    <row r="71" spans="1:13" ht="10.5" customHeight="1">
      <c r="A71" s="469">
        <v>42248</v>
      </c>
      <c r="B71" s="506">
        <v>658922</v>
      </c>
      <c r="C71" s="506">
        <v>13196.777</v>
      </c>
      <c r="D71" s="506">
        <v>22748</v>
      </c>
      <c r="E71" s="506">
        <v>232.7159</v>
      </c>
      <c r="F71" s="506">
        <v>2130899</v>
      </c>
      <c r="G71" s="314">
        <v>42902.8540565</v>
      </c>
      <c r="H71" s="506">
        <v>239166</v>
      </c>
      <c r="I71" s="541">
        <v>4878.5081380000001</v>
      </c>
      <c r="J71" s="506">
        <v>51487</v>
      </c>
      <c r="K71" s="314">
        <v>1039.608455</v>
      </c>
      <c r="L71" s="542">
        <v>11521</v>
      </c>
      <c r="M71" s="314">
        <v>234.43444249999999</v>
      </c>
    </row>
    <row r="72" spans="1:13" ht="10.5" customHeight="1">
      <c r="A72" s="469">
        <v>42278</v>
      </c>
      <c r="B72" s="506">
        <v>594226</v>
      </c>
      <c r="C72" s="506">
        <v>12019.376300000002</v>
      </c>
      <c r="D72" s="506">
        <v>30095</v>
      </c>
      <c r="E72" s="506">
        <v>611.51279999999997</v>
      </c>
      <c r="F72" s="506">
        <v>2162248</v>
      </c>
      <c r="G72" s="314">
        <v>43874.234824500003</v>
      </c>
      <c r="H72" s="506">
        <v>244540</v>
      </c>
      <c r="I72" s="541">
        <v>4945.5251495000002</v>
      </c>
      <c r="J72" s="506">
        <v>107292</v>
      </c>
      <c r="K72" s="314">
        <v>2182.268732</v>
      </c>
      <c r="L72" s="542">
        <v>19787</v>
      </c>
      <c r="M72" s="314">
        <v>400.47300799999994</v>
      </c>
    </row>
    <row r="73" spans="1:13" ht="10.5" customHeight="1">
      <c r="A73" s="469">
        <v>42309</v>
      </c>
      <c r="B73" s="506">
        <v>672179</v>
      </c>
      <c r="C73" s="506">
        <v>13491.8115</v>
      </c>
      <c r="D73" s="506">
        <v>28088</v>
      </c>
      <c r="E73" s="506">
        <v>566.61310000000003</v>
      </c>
      <c r="F73" s="506">
        <v>1948467</v>
      </c>
      <c r="G73" s="314">
        <v>39214.714306000002</v>
      </c>
      <c r="H73" s="506">
        <v>249622</v>
      </c>
      <c r="I73" s="541">
        <v>5003.9459850000003</v>
      </c>
      <c r="J73" s="506">
        <v>69683</v>
      </c>
      <c r="K73" s="314">
        <v>1403.2994684999999</v>
      </c>
      <c r="L73" s="542">
        <v>22370</v>
      </c>
      <c r="M73" s="314">
        <v>449.21729000000005</v>
      </c>
    </row>
    <row r="74" spans="1:13" ht="10.5" customHeight="1">
      <c r="A74" s="469">
        <v>42339</v>
      </c>
      <c r="B74" s="506">
        <v>891635</v>
      </c>
      <c r="C74" s="506">
        <v>17793</v>
      </c>
      <c r="D74" s="506">
        <v>19794</v>
      </c>
      <c r="E74" s="506">
        <v>394.8</v>
      </c>
      <c r="F74" s="506">
        <v>2364303</v>
      </c>
      <c r="G74" s="314">
        <v>47291.45</v>
      </c>
      <c r="H74" s="506">
        <v>242284</v>
      </c>
      <c r="I74" s="541">
        <v>4856.3</v>
      </c>
      <c r="J74" s="506">
        <v>72655</v>
      </c>
      <c r="K74" s="314">
        <v>1450.48</v>
      </c>
      <c r="L74" s="542">
        <v>29067</v>
      </c>
      <c r="M74" s="314">
        <v>583.44000000000005</v>
      </c>
    </row>
    <row r="75" spans="1:13" s="658" customFormat="1" ht="34.5" customHeight="1">
      <c r="A75" s="1021" t="s">
        <v>457</v>
      </c>
      <c r="B75" s="1021"/>
      <c r="C75" s="1021"/>
      <c r="D75" s="1021"/>
      <c r="E75" s="1021"/>
      <c r="F75" s="1021"/>
      <c r="G75" s="1021"/>
      <c r="H75" s="1021"/>
      <c r="I75" s="1021"/>
      <c r="J75" s="1021"/>
      <c r="K75" s="1021"/>
      <c r="L75" s="1021"/>
      <c r="M75" s="1021"/>
    </row>
    <row r="76" spans="1:13" ht="14.25" customHeight="1">
      <c r="A76" s="291" t="s">
        <v>458</v>
      </c>
    </row>
    <row r="77" spans="1:13">
      <c r="A77" s="291"/>
    </row>
  </sheetData>
  <mergeCells count="14">
    <mergeCell ref="A75:M75"/>
    <mergeCell ref="J2:M2"/>
    <mergeCell ref="J3:J4"/>
    <mergeCell ref="K3:K4"/>
    <mergeCell ref="L3:M3"/>
    <mergeCell ref="F3:F4"/>
    <mergeCell ref="G3:G4"/>
    <mergeCell ref="H3:I3"/>
    <mergeCell ref="B2:E2"/>
    <mergeCell ref="F2:I2"/>
    <mergeCell ref="B3:B4"/>
    <mergeCell ref="C3:C4"/>
    <mergeCell ref="D3:E3"/>
    <mergeCell ref="A2:A4"/>
  </mergeCells>
  <pageMargins left="0.7" right="0.7" top="0.75" bottom="0.75" header="0.3" footer="0.3"/>
  <pageSetup orientation="landscape" r:id="rId1"/>
</worksheet>
</file>

<file path=xl/worksheets/sheet58.xml><?xml version="1.0" encoding="utf-8"?>
<worksheet xmlns="http://schemas.openxmlformats.org/spreadsheetml/2006/main" xmlns:r="http://schemas.openxmlformats.org/officeDocument/2006/relationships">
  <sheetPr>
    <tabColor rgb="FF92D050"/>
  </sheetPr>
  <dimension ref="A1:H75"/>
  <sheetViews>
    <sheetView workbookViewId="0">
      <selection activeCell="L19" sqref="L19"/>
    </sheetView>
  </sheetViews>
  <sheetFormatPr defaultRowHeight="12.75"/>
  <cols>
    <col min="1" max="1" width="7.83203125" customWidth="1"/>
    <col min="2" max="2" width="14.1640625" customWidth="1"/>
    <col min="3" max="3" width="13" customWidth="1"/>
    <col min="4" max="4" width="15.5" customWidth="1"/>
    <col min="5" max="5" width="14.83203125" customWidth="1"/>
    <col min="6" max="6" width="12.83203125" customWidth="1"/>
    <col min="7" max="7" width="11.5" customWidth="1"/>
  </cols>
  <sheetData>
    <row r="1" spans="1:8" ht="13.5" customHeight="1">
      <c r="A1" s="1027" t="s">
        <v>622</v>
      </c>
      <c r="B1" s="1027"/>
      <c r="C1" s="1027"/>
      <c r="D1" s="1027"/>
      <c r="E1" s="1027"/>
      <c r="F1" s="1027"/>
      <c r="G1" s="1027"/>
      <c r="H1" s="1027"/>
    </row>
    <row r="2" spans="1:8" s="436" customFormat="1" ht="12">
      <c r="A2" s="1030" t="s">
        <v>66</v>
      </c>
      <c r="B2" s="1028" t="s">
        <v>68</v>
      </c>
      <c r="C2" s="1029"/>
      <c r="D2" s="1028" t="s">
        <v>67</v>
      </c>
      <c r="E2" s="1029"/>
      <c r="F2" s="1028" t="s">
        <v>396</v>
      </c>
      <c r="G2" s="1029"/>
    </row>
    <row r="3" spans="1:8" s="436" customFormat="1" ht="25.5" customHeight="1">
      <c r="A3" s="1031"/>
      <c r="B3" s="470" t="s">
        <v>101</v>
      </c>
      <c r="C3" s="470" t="s">
        <v>102</v>
      </c>
      <c r="D3" s="470" t="s">
        <v>101</v>
      </c>
      <c r="E3" s="470" t="s">
        <v>102</v>
      </c>
      <c r="F3" s="470" t="s">
        <v>101</v>
      </c>
      <c r="G3" s="470" t="s">
        <v>102</v>
      </c>
    </row>
    <row r="4" spans="1:8" s="436" customFormat="1" ht="12">
      <c r="A4" s="471">
        <v>1</v>
      </c>
      <c r="B4" s="471">
        <v>2</v>
      </c>
      <c r="C4" s="471">
        <v>3</v>
      </c>
      <c r="D4" s="471">
        <v>4</v>
      </c>
      <c r="E4" s="471">
        <v>5</v>
      </c>
      <c r="F4" s="471">
        <v>6</v>
      </c>
      <c r="G4" s="471">
        <v>7</v>
      </c>
    </row>
    <row r="5" spans="1:8" ht="10.5" customHeight="1">
      <c r="A5" s="448">
        <v>40274</v>
      </c>
      <c r="B5" s="467" t="s">
        <v>393</v>
      </c>
      <c r="C5" s="467" t="s">
        <v>393</v>
      </c>
      <c r="D5" s="468">
        <v>0.6970305</v>
      </c>
      <c r="E5" s="468">
        <v>0</v>
      </c>
      <c r="F5" s="467" t="s">
        <v>393</v>
      </c>
      <c r="G5" s="467" t="s">
        <v>393</v>
      </c>
    </row>
    <row r="6" spans="1:8" ht="10.5" customHeight="1">
      <c r="A6" s="448">
        <v>40304</v>
      </c>
      <c r="B6" s="467" t="s">
        <v>393</v>
      </c>
      <c r="C6" s="467" t="s">
        <v>393</v>
      </c>
      <c r="D6" s="468">
        <v>0.89801200000000003</v>
      </c>
      <c r="E6" s="468">
        <v>0</v>
      </c>
      <c r="F6" s="467" t="s">
        <v>393</v>
      </c>
      <c r="G6" s="467" t="s">
        <v>393</v>
      </c>
    </row>
    <row r="7" spans="1:8" ht="10.5" customHeight="1">
      <c r="A7" s="448">
        <v>40335</v>
      </c>
      <c r="B7" s="467" t="s">
        <v>393</v>
      </c>
      <c r="C7" s="467" t="s">
        <v>393</v>
      </c>
      <c r="D7" s="468">
        <v>0.49175400000000002</v>
      </c>
      <c r="E7" s="468">
        <v>12.4462952</v>
      </c>
      <c r="F7" s="467" t="s">
        <v>393</v>
      </c>
      <c r="G7" s="467" t="s">
        <v>393</v>
      </c>
    </row>
    <row r="8" spans="1:8" ht="10.5" customHeight="1">
      <c r="A8" s="448">
        <v>40365</v>
      </c>
      <c r="B8" s="467" t="s">
        <v>393</v>
      </c>
      <c r="C8" s="467" t="s">
        <v>393</v>
      </c>
      <c r="D8" s="468">
        <v>3.5513500000000003E-2</v>
      </c>
      <c r="E8" s="468">
        <v>0</v>
      </c>
      <c r="F8" s="467" t="s">
        <v>393</v>
      </c>
      <c r="G8" s="467" t="s">
        <v>393</v>
      </c>
    </row>
    <row r="9" spans="1:8" ht="10.5" customHeight="1">
      <c r="A9" s="448">
        <v>40396</v>
      </c>
      <c r="B9" s="467" t="s">
        <v>393</v>
      </c>
      <c r="C9" s="467" t="s">
        <v>393</v>
      </c>
      <c r="D9" s="468">
        <v>3.3480500000000003E-2</v>
      </c>
      <c r="E9" s="468">
        <v>0</v>
      </c>
      <c r="F9" s="467" t="s">
        <v>393</v>
      </c>
      <c r="G9" s="467" t="s">
        <v>393</v>
      </c>
    </row>
    <row r="10" spans="1:8" ht="10.5" customHeight="1">
      <c r="A10" s="448">
        <v>40427</v>
      </c>
      <c r="B10" s="467" t="s">
        <v>393</v>
      </c>
      <c r="C10" s="467" t="s">
        <v>393</v>
      </c>
      <c r="D10" s="468">
        <v>1.4669E-2</v>
      </c>
      <c r="E10" s="468">
        <v>0.19851568</v>
      </c>
      <c r="F10" s="467" t="s">
        <v>393</v>
      </c>
      <c r="G10" s="467" t="s">
        <v>393</v>
      </c>
    </row>
    <row r="11" spans="1:8" ht="10.5" customHeight="1">
      <c r="A11" s="448">
        <v>40457</v>
      </c>
      <c r="B11" s="467" t="s">
        <v>393</v>
      </c>
      <c r="C11" s="467" t="s">
        <v>393</v>
      </c>
      <c r="D11" s="468">
        <v>6.6250000000000011E-4</v>
      </c>
      <c r="E11" s="468">
        <v>0</v>
      </c>
      <c r="F11" s="467" t="s">
        <v>393</v>
      </c>
      <c r="G11" s="467" t="s">
        <v>393</v>
      </c>
    </row>
    <row r="12" spans="1:8" ht="10.5" customHeight="1">
      <c r="A12" s="448">
        <v>40488</v>
      </c>
      <c r="B12" s="467" t="s">
        <v>393</v>
      </c>
      <c r="C12" s="467" t="s">
        <v>393</v>
      </c>
      <c r="D12" s="468">
        <v>4.5300000000000006E-4</v>
      </c>
      <c r="E12" s="468">
        <v>0</v>
      </c>
      <c r="F12" s="467" t="s">
        <v>393</v>
      </c>
      <c r="G12" s="467" t="s">
        <v>393</v>
      </c>
    </row>
    <row r="13" spans="1:8" ht="10.5" customHeight="1">
      <c r="A13" s="448">
        <v>40518</v>
      </c>
      <c r="B13" s="467" t="s">
        <v>393</v>
      </c>
      <c r="C13" s="467" t="s">
        <v>393</v>
      </c>
      <c r="D13" s="468">
        <v>5.2999999999999998E-4</v>
      </c>
      <c r="E13" s="468">
        <v>2.2914007E-2</v>
      </c>
      <c r="F13" s="467" t="s">
        <v>393</v>
      </c>
      <c r="G13" s="467" t="s">
        <v>393</v>
      </c>
    </row>
    <row r="14" spans="1:8" ht="10.5" customHeight="1">
      <c r="A14" s="448">
        <v>40544</v>
      </c>
      <c r="B14" s="467" t="s">
        <v>393</v>
      </c>
      <c r="C14" s="467" t="s">
        <v>393</v>
      </c>
      <c r="D14" s="468">
        <v>0</v>
      </c>
      <c r="E14" s="468">
        <v>0</v>
      </c>
      <c r="F14" s="467" t="s">
        <v>393</v>
      </c>
      <c r="G14" s="467" t="s">
        <v>393</v>
      </c>
    </row>
    <row r="15" spans="1:8" ht="10.5" customHeight="1">
      <c r="A15" s="448">
        <v>40575</v>
      </c>
      <c r="B15" s="467" t="s">
        <v>393</v>
      </c>
      <c r="C15" s="467" t="s">
        <v>393</v>
      </c>
      <c r="D15" s="468">
        <v>0</v>
      </c>
      <c r="E15" s="468">
        <v>0</v>
      </c>
      <c r="F15" s="467" t="s">
        <v>393</v>
      </c>
      <c r="G15" s="467" t="s">
        <v>393</v>
      </c>
    </row>
    <row r="16" spans="1:8" ht="10.5" customHeight="1">
      <c r="A16" s="448">
        <v>40603</v>
      </c>
      <c r="B16" s="467" t="s">
        <v>393</v>
      </c>
      <c r="C16" s="467" t="s">
        <v>393</v>
      </c>
      <c r="D16" s="468">
        <v>0</v>
      </c>
      <c r="E16" s="468">
        <v>0</v>
      </c>
      <c r="F16" s="467" t="s">
        <v>393</v>
      </c>
      <c r="G16" s="467" t="s">
        <v>393</v>
      </c>
    </row>
    <row r="17" spans="1:7" ht="10.5" customHeight="1">
      <c r="A17" s="448">
        <v>40634</v>
      </c>
      <c r="B17" s="467" t="s">
        <v>393</v>
      </c>
      <c r="C17" s="467" t="s">
        <v>393</v>
      </c>
      <c r="D17" s="468">
        <v>0</v>
      </c>
      <c r="E17" s="468">
        <v>0</v>
      </c>
      <c r="F17" s="467" t="s">
        <v>393</v>
      </c>
      <c r="G17" s="467" t="s">
        <v>393</v>
      </c>
    </row>
    <row r="18" spans="1:7" ht="10.5" customHeight="1">
      <c r="A18" s="448">
        <v>40664</v>
      </c>
      <c r="B18" s="467" t="s">
        <v>393</v>
      </c>
      <c r="C18" s="467" t="s">
        <v>393</v>
      </c>
      <c r="D18" s="468">
        <v>0</v>
      </c>
      <c r="E18" s="468">
        <v>0</v>
      </c>
      <c r="F18" s="467" t="s">
        <v>393</v>
      </c>
      <c r="G18" s="467" t="s">
        <v>393</v>
      </c>
    </row>
    <row r="19" spans="1:7" ht="10.5" customHeight="1">
      <c r="A19" s="448">
        <v>40695</v>
      </c>
      <c r="B19" s="467" t="s">
        <v>393</v>
      </c>
      <c r="C19" s="467" t="s">
        <v>393</v>
      </c>
      <c r="D19" s="468">
        <v>0</v>
      </c>
      <c r="E19" s="468">
        <v>0</v>
      </c>
      <c r="F19" s="467" t="s">
        <v>393</v>
      </c>
      <c r="G19" s="467" t="s">
        <v>393</v>
      </c>
    </row>
    <row r="20" spans="1:7" ht="10.5" customHeight="1">
      <c r="A20" s="448">
        <v>40725</v>
      </c>
      <c r="B20" s="467" t="s">
        <v>393</v>
      </c>
      <c r="C20" s="467" t="s">
        <v>393</v>
      </c>
      <c r="D20" s="468">
        <v>0.17</v>
      </c>
      <c r="E20" s="468">
        <v>0.08</v>
      </c>
      <c r="F20" s="467" t="s">
        <v>393</v>
      </c>
      <c r="G20" s="467" t="s">
        <v>393</v>
      </c>
    </row>
    <row r="21" spans="1:7" ht="10.5" customHeight="1">
      <c r="A21" s="448">
        <v>40756</v>
      </c>
      <c r="B21" s="467" t="s">
        <v>393</v>
      </c>
      <c r="C21" s="467" t="s">
        <v>393</v>
      </c>
      <c r="D21" s="468">
        <v>0.17</v>
      </c>
      <c r="E21" s="468">
        <v>0.03</v>
      </c>
      <c r="F21" s="467" t="s">
        <v>393</v>
      </c>
      <c r="G21" s="467" t="s">
        <v>393</v>
      </c>
    </row>
    <row r="22" spans="1:7" ht="10.5" customHeight="1">
      <c r="A22" s="448">
        <v>40787</v>
      </c>
      <c r="B22" s="467" t="s">
        <v>393</v>
      </c>
      <c r="C22" s="467" t="s">
        <v>393</v>
      </c>
      <c r="D22" s="468">
        <v>1.5052115000000003E-2</v>
      </c>
      <c r="E22" s="468">
        <v>3.3549999999999999E-3</v>
      </c>
      <c r="F22" s="467" t="s">
        <v>393</v>
      </c>
      <c r="G22" s="467" t="s">
        <v>393</v>
      </c>
    </row>
    <row r="23" spans="1:7" ht="10.5" customHeight="1">
      <c r="A23" s="448">
        <v>40817</v>
      </c>
      <c r="B23" s="467" t="s">
        <v>393</v>
      </c>
      <c r="C23" s="467" t="s">
        <v>393</v>
      </c>
      <c r="D23" s="468">
        <v>2.4625000000000006E-5</v>
      </c>
      <c r="E23" s="468">
        <v>0</v>
      </c>
      <c r="F23" s="467" t="s">
        <v>393</v>
      </c>
      <c r="G23" s="467" t="s">
        <v>393</v>
      </c>
    </row>
    <row r="24" spans="1:7" ht="10.5" customHeight="1">
      <c r="A24" s="448">
        <v>40848</v>
      </c>
      <c r="B24" s="467" t="s">
        <v>393</v>
      </c>
      <c r="C24" s="467" t="s">
        <v>393</v>
      </c>
      <c r="D24" s="468">
        <v>0</v>
      </c>
      <c r="E24" s="468">
        <v>0</v>
      </c>
      <c r="F24" s="467" t="s">
        <v>393</v>
      </c>
      <c r="G24" s="467" t="s">
        <v>393</v>
      </c>
    </row>
    <row r="25" spans="1:7" ht="10.5" customHeight="1">
      <c r="A25" s="448">
        <v>40878</v>
      </c>
      <c r="B25" s="467" t="s">
        <v>393</v>
      </c>
      <c r="C25" s="467" t="s">
        <v>393</v>
      </c>
      <c r="D25" s="468">
        <v>3.6984999999999999E-5</v>
      </c>
      <c r="E25" s="468">
        <v>7.7000000000000008E-6</v>
      </c>
      <c r="F25" s="467" t="s">
        <v>393</v>
      </c>
      <c r="G25" s="467" t="s">
        <v>393</v>
      </c>
    </row>
    <row r="26" spans="1:7" ht="10.5" customHeight="1">
      <c r="A26" s="469">
        <v>40919</v>
      </c>
      <c r="B26" s="467" t="s">
        <v>393</v>
      </c>
      <c r="C26" s="467" t="s">
        <v>393</v>
      </c>
      <c r="D26" s="468">
        <v>0</v>
      </c>
      <c r="E26" s="468">
        <v>0</v>
      </c>
      <c r="F26" s="467" t="s">
        <v>393</v>
      </c>
      <c r="G26" s="467" t="s">
        <v>393</v>
      </c>
    </row>
    <row r="27" spans="1:7" ht="10.5" customHeight="1">
      <c r="A27" s="469">
        <v>40951</v>
      </c>
      <c r="B27" s="467" t="s">
        <v>393</v>
      </c>
      <c r="C27" s="467" t="s">
        <v>393</v>
      </c>
      <c r="D27" s="468">
        <v>0</v>
      </c>
      <c r="E27" s="468">
        <v>0</v>
      </c>
      <c r="F27" s="467" t="s">
        <v>393</v>
      </c>
      <c r="G27" s="467" t="s">
        <v>393</v>
      </c>
    </row>
    <row r="28" spans="1:7" ht="10.5" customHeight="1">
      <c r="A28" s="469">
        <v>40979</v>
      </c>
      <c r="B28" s="467" t="s">
        <v>393</v>
      </c>
      <c r="C28" s="467" t="s">
        <v>393</v>
      </c>
      <c r="D28" s="468">
        <v>0</v>
      </c>
      <c r="E28" s="468">
        <v>0</v>
      </c>
      <c r="F28" s="467" t="s">
        <v>393</v>
      </c>
      <c r="G28" s="467" t="s">
        <v>393</v>
      </c>
    </row>
    <row r="29" spans="1:7" ht="10.5" customHeight="1">
      <c r="A29" s="469">
        <v>41011</v>
      </c>
      <c r="B29" s="467" t="s">
        <v>393</v>
      </c>
      <c r="C29" s="467" t="s">
        <v>393</v>
      </c>
      <c r="D29" s="468">
        <v>0</v>
      </c>
      <c r="E29" s="468">
        <v>0</v>
      </c>
      <c r="F29" s="467" t="s">
        <v>393</v>
      </c>
      <c r="G29" s="467" t="s">
        <v>393</v>
      </c>
    </row>
    <row r="30" spans="1:7" ht="10.5" customHeight="1">
      <c r="A30" s="469">
        <v>41041</v>
      </c>
      <c r="B30" s="467" t="s">
        <v>393</v>
      </c>
      <c r="C30" s="467" t="s">
        <v>393</v>
      </c>
      <c r="D30" s="468">
        <v>0</v>
      </c>
      <c r="E30" s="468">
        <v>0</v>
      </c>
      <c r="F30" s="467" t="s">
        <v>393</v>
      </c>
      <c r="G30" s="467" t="s">
        <v>393</v>
      </c>
    </row>
    <row r="31" spans="1:7" ht="10.5" customHeight="1">
      <c r="A31" s="469">
        <v>41072</v>
      </c>
      <c r="B31" s="467" t="s">
        <v>393</v>
      </c>
      <c r="C31" s="467" t="s">
        <v>393</v>
      </c>
      <c r="D31" s="468">
        <v>0</v>
      </c>
      <c r="E31" s="468">
        <v>0</v>
      </c>
      <c r="F31" s="467" t="s">
        <v>393</v>
      </c>
      <c r="G31" s="467" t="s">
        <v>393</v>
      </c>
    </row>
    <row r="32" spans="1:7" ht="10.5" customHeight="1">
      <c r="A32" s="469">
        <v>41102</v>
      </c>
      <c r="B32" s="467" t="s">
        <v>393</v>
      </c>
      <c r="C32" s="467" t="s">
        <v>393</v>
      </c>
      <c r="D32" s="468">
        <v>0</v>
      </c>
      <c r="E32" s="468">
        <v>0</v>
      </c>
      <c r="F32" s="467" t="s">
        <v>393</v>
      </c>
      <c r="G32" s="467" t="s">
        <v>393</v>
      </c>
    </row>
    <row r="33" spans="1:7" ht="10.5" customHeight="1">
      <c r="A33" s="469">
        <v>41133</v>
      </c>
      <c r="B33" s="467" t="s">
        <v>393</v>
      </c>
      <c r="C33" s="467" t="s">
        <v>393</v>
      </c>
      <c r="D33" s="468">
        <v>0</v>
      </c>
      <c r="E33" s="468">
        <v>0</v>
      </c>
      <c r="F33" s="467" t="s">
        <v>393</v>
      </c>
      <c r="G33" s="467" t="s">
        <v>393</v>
      </c>
    </row>
    <row r="34" spans="1:7" ht="10.5" customHeight="1">
      <c r="A34" s="469">
        <v>41164</v>
      </c>
      <c r="B34" s="467" t="s">
        <v>393</v>
      </c>
      <c r="C34" s="467" t="s">
        <v>393</v>
      </c>
      <c r="D34" s="468">
        <v>0</v>
      </c>
      <c r="E34" s="468">
        <v>0</v>
      </c>
      <c r="F34" s="467" t="s">
        <v>393</v>
      </c>
      <c r="G34" s="467" t="s">
        <v>393</v>
      </c>
    </row>
    <row r="35" spans="1:7" ht="10.5" customHeight="1">
      <c r="A35" s="469">
        <v>41194</v>
      </c>
      <c r="B35" s="467" t="s">
        <v>393</v>
      </c>
      <c r="C35" s="467" t="s">
        <v>393</v>
      </c>
      <c r="D35" s="468">
        <v>0</v>
      </c>
      <c r="E35" s="468">
        <v>0</v>
      </c>
      <c r="F35" s="467" t="s">
        <v>393</v>
      </c>
      <c r="G35" s="467" t="s">
        <v>393</v>
      </c>
    </row>
    <row r="36" spans="1:7" ht="10.5" customHeight="1">
      <c r="A36" s="469">
        <v>41225</v>
      </c>
      <c r="B36" s="467" t="s">
        <v>393</v>
      </c>
      <c r="C36" s="467" t="s">
        <v>393</v>
      </c>
      <c r="D36" s="468">
        <v>0</v>
      </c>
      <c r="E36" s="468">
        <v>0</v>
      </c>
      <c r="F36" s="467" t="s">
        <v>393</v>
      </c>
      <c r="G36" s="467" t="s">
        <v>393</v>
      </c>
    </row>
    <row r="37" spans="1:7" ht="10.5" customHeight="1">
      <c r="A37" s="469">
        <v>41255</v>
      </c>
      <c r="B37" s="467" t="s">
        <v>393</v>
      </c>
      <c r="C37" s="467" t="s">
        <v>393</v>
      </c>
      <c r="D37" s="468">
        <v>0</v>
      </c>
      <c r="E37" s="468">
        <v>0</v>
      </c>
      <c r="F37" s="467" t="s">
        <v>393</v>
      </c>
      <c r="G37" s="467" t="s">
        <v>393</v>
      </c>
    </row>
    <row r="38" spans="1:7" ht="10.5" customHeight="1">
      <c r="A38" s="469">
        <v>41288</v>
      </c>
      <c r="B38" s="467" t="s">
        <v>393</v>
      </c>
      <c r="C38" s="467" t="s">
        <v>393</v>
      </c>
      <c r="D38" s="468">
        <v>0</v>
      </c>
      <c r="E38" s="468">
        <v>0</v>
      </c>
      <c r="F38" s="467" t="s">
        <v>393</v>
      </c>
      <c r="G38" s="467" t="s">
        <v>393</v>
      </c>
    </row>
    <row r="39" spans="1:7" ht="10.5" customHeight="1">
      <c r="A39" s="469">
        <v>41319</v>
      </c>
      <c r="B39" s="467" t="s">
        <v>393</v>
      </c>
      <c r="C39" s="467" t="s">
        <v>393</v>
      </c>
      <c r="D39" s="468">
        <v>0</v>
      </c>
      <c r="E39" s="468">
        <v>0</v>
      </c>
      <c r="F39" s="467" t="s">
        <v>393</v>
      </c>
      <c r="G39" s="467" t="s">
        <v>393</v>
      </c>
    </row>
    <row r="40" spans="1:7" ht="10.5" customHeight="1">
      <c r="A40" s="469">
        <v>41346</v>
      </c>
      <c r="B40" s="467" t="s">
        <v>393</v>
      </c>
      <c r="C40" s="467" t="s">
        <v>393</v>
      </c>
      <c r="D40" s="468">
        <v>0</v>
      </c>
      <c r="E40" s="468">
        <v>0</v>
      </c>
      <c r="F40" s="467" t="s">
        <v>393</v>
      </c>
      <c r="G40" s="467" t="s">
        <v>393</v>
      </c>
    </row>
    <row r="41" spans="1:7" ht="10.5" customHeight="1">
      <c r="A41" s="469">
        <v>41365</v>
      </c>
      <c r="B41" s="467" t="s">
        <v>393</v>
      </c>
      <c r="C41" s="467" t="s">
        <v>393</v>
      </c>
      <c r="D41" s="468">
        <v>0</v>
      </c>
      <c r="E41" s="468">
        <v>0</v>
      </c>
      <c r="F41" s="467" t="s">
        <v>393</v>
      </c>
      <c r="G41" s="467" t="s">
        <v>393</v>
      </c>
    </row>
    <row r="42" spans="1:7" ht="10.5" customHeight="1">
      <c r="A42" s="469">
        <v>41395</v>
      </c>
      <c r="B42" s="467" t="s">
        <v>393</v>
      </c>
      <c r="C42" s="467" t="s">
        <v>393</v>
      </c>
      <c r="D42" s="468">
        <v>0</v>
      </c>
      <c r="E42" s="468">
        <v>0</v>
      </c>
      <c r="F42" s="467" t="s">
        <v>393</v>
      </c>
      <c r="G42" s="467" t="s">
        <v>393</v>
      </c>
    </row>
    <row r="43" spans="1:7" ht="10.5" customHeight="1">
      <c r="A43" s="469">
        <v>41426</v>
      </c>
      <c r="B43" s="467" t="s">
        <v>393</v>
      </c>
      <c r="C43" s="467" t="s">
        <v>393</v>
      </c>
      <c r="D43" s="468">
        <v>0</v>
      </c>
      <c r="E43" s="468">
        <v>0</v>
      </c>
      <c r="F43" s="467" t="s">
        <v>393</v>
      </c>
      <c r="G43" s="467" t="s">
        <v>393</v>
      </c>
    </row>
    <row r="44" spans="1:7" ht="10.5" customHeight="1">
      <c r="A44" s="469">
        <v>41456</v>
      </c>
      <c r="B44" s="467" t="s">
        <v>393</v>
      </c>
      <c r="C44" s="467" t="s">
        <v>393</v>
      </c>
      <c r="D44" s="468">
        <v>0</v>
      </c>
      <c r="E44" s="468">
        <v>0</v>
      </c>
      <c r="F44" s="467" t="s">
        <v>393</v>
      </c>
      <c r="G44" s="467" t="s">
        <v>393</v>
      </c>
    </row>
    <row r="45" spans="1:7" ht="10.5" customHeight="1">
      <c r="A45" s="469">
        <v>41487</v>
      </c>
      <c r="B45" s="467" t="s">
        <v>393</v>
      </c>
      <c r="C45" s="467" t="s">
        <v>393</v>
      </c>
      <c r="D45" s="468">
        <v>0</v>
      </c>
      <c r="E45" s="468">
        <v>0</v>
      </c>
      <c r="F45" s="467" t="s">
        <v>393</v>
      </c>
      <c r="G45" s="467" t="s">
        <v>393</v>
      </c>
    </row>
    <row r="46" spans="1:7" ht="10.5" customHeight="1">
      <c r="A46" s="469">
        <v>41518</v>
      </c>
      <c r="B46" s="467" t="s">
        <v>393</v>
      </c>
      <c r="C46" s="467" t="s">
        <v>393</v>
      </c>
      <c r="D46" s="468">
        <v>0</v>
      </c>
      <c r="E46" s="468">
        <v>0</v>
      </c>
      <c r="F46" s="467" t="s">
        <v>393</v>
      </c>
      <c r="G46" s="467" t="s">
        <v>393</v>
      </c>
    </row>
    <row r="47" spans="1:7" ht="10.5" customHeight="1">
      <c r="A47" s="469">
        <v>41548</v>
      </c>
      <c r="B47" s="467" t="s">
        <v>393</v>
      </c>
      <c r="C47" s="467" t="s">
        <v>393</v>
      </c>
      <c r="D47" s="468">
        <v>0</v>
      </c>
      <c r="E47" s="468">
        <v>0</v>
      </c>
      <c r="F47" s="467" t="s">
        <v>393</v>
      </c>
      <c r="G47" s="467" t="s">
        <v>393</v>
      </c>
    </row>
    <row r="48" spans="1:7" ht="10.5" customHeight="1">
      <c r="A48" s="469">
        <v>41579</v>
      </c>
      <c r="B48" s="468">
        <v>0</v>
      </c>
      <c r="C48" s="468">
        <v>0</v>
      </c>
      <c r="D48" s="468">
        <v>0</v>
      </c>
      <c r="E48" s="468">
        <v>0</v>
      </c>
      <c r="F48" s="467" t="s">
        <v>393</v>
      </c>
      <c r="G48" s="467" t="s">
        <v>393</v>
      </c>
    </row>
    <row r="49" spans="1:7" ht="10.5" customHeight="1">
      <c r="A49" s="469">
        <v>41609</v>
      </c>
      <c r="B49" s="468">
        <v>0</v>
      </c>
      <c r="C49" s="468">
        <v>0</v>
      </c>
      <c r="D49" s="468">
        <v>0</v>
      </c>
      <c r="E49" s="468">
        <v>0</v>
      </c>
      <c r="F49" s="467" t="s">
        <v>393</v>
      </c>
      <c r="G49" s="467" t="s">
        <v>393</v>
      </c>
    </row>
    <row r="50" spans="1:7" ht="10.5" customHeight="1">
      <c r="A50" s="469">
        <v>41653</v>
      </c>
      <c r="B50" s="468">
        <v>0.2</v>
      </c>
      <c r="C50" s="468">
        <v>0.1</v>
      </c>
      <c r="D50" s="468">
        <v>11.50299</v>
      </c>
      <c r="E50" s="468">
        <v>1.4770535</v>
      </c>
      <c r="F50" s="467" t="s">
        <v>393</v>
      </c>
      <c r="G50" s="467" t="s">
        <v>393</v>
      </c>
    </row>
    <row r="51" spans="1:7" ht="10.5" customHeight="1">
      <c r="A51" s="469">
        <v>41684</v>
      </c>
      <c r="B51" s="468">
        <v>0.5</v>
      </c>
      <c r="C51" s="468">
        <v>0</v>
      </c>
      <c r="D51" s="468">
        <v>23.665637</v>
      </c>
      <c r="E51" s="468">
        <v>0.70651885999999997</v>
      </c>
      <c r="F51" s="467" t="s">
        <v>393</v>
      </c>
      <c r="G51" s="467" t="s">
        <v>393</v>
      </c>
    </row>
    <row r="52" spans="1:7" ht="10.5" customHeight="1">
      <c r="A52" s="469">
        <v>41711</v>
      </c>
      <c r="B52" s="468">
        <v>1.8495680000000001</v>
      </c>
      <c r="C52" s="468">
        <v>0.123504</v>
      </c>
      <c r="D52" s="468">
        <v>31.176228999999999</v>
      </c>
      <c r="E52" s="468">
        <v>0.84090942000000013</v>
      </c>
      <c r="F52" s="467" t="s">
        <v>393</v>
      </c>
      <c r="G52" s="467" t="s">
        <v>393</v>
      </c>
    </row>
    <row r="53" spans="1:7" ht="10.5" customHeight="1">
      <c r="A53" s="469">
        <v>41730</v>
      </c>
      <c r="B53" s="468">
        <v>16.601590999999999</v>
      </c>
      <c r="C53" s="468">
        <v>0.25731900000000002</v>
      </c>
      <c r="D53" s="468">
        <v>44.121806499999998</v>
      </c>
      <c r="E53" s="468">
        <v>0.44483240000000002</v>
      </c>
      <c r="F53" s="468">
        <v>1.8583535</v>
      </c>
      <c r="G53" s="468">
        <v>0</v>
      </c>
    </row>
    <row r="54" spans="1:7" ht="10.5" customHeight="1">
      <c r="A54" s="469">
        <v>41760</v>
      </c>
      <c r="B54" s="468">
        <v>25.253596999999999</v>
      </c>
      <c r="C54" s="468">
        <v>0.24193799999999999</v>
      </c>
      <c r="D54" s="468">
        <v>47.117142999999999</v>
      </c>
      <c r="E54" s="468">
        <v>0.23868817999999997</v>
      </c>
      <c r="F54" s="468">
        <v>0.49718299999999999</v>
      </c>
      <c r="G54" s="468">
        <v>0</v>
      </c>
    </row>
    <row r="55" spans="1:7" ht="10.5" customHeight="1">
      <c r="A55" s="469">
        <v>41791</v>
      </c>
      <c r="B55" s="468">
        <v>24.637483</v>
      </c>
      <c r="C55" s="468">
        <v>0.53969299999999998</v>
      </c>
      <c r="D55" s="468">
        <v>49.203603000000001</v>
      </c>
      <c r="E55" s="468">
        <v>0.43626458000000007</v>
      </c>
      <c r="F55" s="468">
        <v>0.18884400000000001</v>
      </c>
      <c r="G55" s="468">
        <v>0</v>
      </c>
    </row>
    <row r="56" spans="1:7" ht="10.5" customHeight="1">
      <c r="A56" s="469">
        <v>41821</v>
      </c>
      <c r="B56" s="468">
        <v>10.538961</v>
      </c>
      <c r="C56" s="468">
        <v>0.115103</v>
      </c>
      <c r="D56" s="468">
        <v>44.035374500000003</v>
      </c>
      <c r="E56" s="468">
        <v>0.19445509999999999</v>
      </c>
      <c r="F56" s="468">
        <v>0.51090000000000002</v>
      </c>
      <c r="G56" s="468">
        <v>0</v>
      </c>
    </row>
    <row r="57" spans="1:7" ht="10.5" customHeight="1">
      <c r="A57" s="469">
        <v>41852</v>
      </c>
      <c r="B57" s="468">
        <v>14.809244</v>
      </c>
      <c r="C57" s="468">
        <v>0.20544899999999999</v>
      </c>
      <c r="D57" s="468">
        <v>39.877595499999998</v>
      </c>
      <c r="E57" s="468">
        <v>0.47318573999999997</v>
      </c>
      <c r="F57" s="468">
        <v>0.55425650000000004</v>
      </c>
      <c r="G57" s="468">
        <v>0</v>
      </c>
    </row>
    <row r="58" spans="1:7" ht="10.5" customHeight="1">
      <c r="A58" s="469">
        <v>41883</v>
      </c>
      <c r="B58" s="468">
        <v>14.672883000000001</v>
      </c>
      <c r="C58" s="468">
        <v>0.13625899999999999</v>
      </c>
      <c r="D58" s="468">
        <v>33.114206000000003</v>
      </c>
      <c r="E58" s="468">
        <v>0.23958488</v>
      </c>
      <c r="F58" s="468">
        <v>19.531777000000002</v>
      </c>
      <c r="G58" s="468">
        <v>0</v>
      </c>
    </row>
    <row r="59" spans="1:7" ht="10.5" customHeight="1">
      <c r="A59" s="469">
        <v>41913</v>
      </c>
      <c r="B59" s="468">
        <v>17.920000000000002</v>
      </c>
      <c r="C59" s="468">
        <v>1.18</v>
      </c>
      <c r="D59" s="468">
        <v>44.92</v>
      </c>
      <c r="E59" s="468">
        <v>1.49</v>
      </c>
      <c r="F59" s="468">
        <v>0.30837550000000002</v>
      </c>
      <c r="G59" s="468">
        <v>0</v>
      </c>
    </row>
    <row r="60" spans="1:7" ht="10.5" customHeight="1">
      <c r="A60" s="469">
        <v>41944</v>
      </c>
      <c r="B60" s="468">
        <v>20.168026000000001</v>
      </c>
      <c r="C60" s="468">
        <v>0.23319500000000001</v>
      </c>
      <c r="D60" s="468">
        <v>73.840015500000007</v>
      </c>
      <c r="E60" s="468">
        <v>0.69239761999999994</v>
      </c>
      <c r="F60" s="468">
        <v>7.3273500000000005E-2</v>
      </c>
      <c r="G60" s="468">
        <v>0</v>
      </c>
    </row>
    <row r="61" spans="1:7" ht="10.5" customHeight="1">
      <c r="A61" s="469">
        <v>41974</v>
      </c>
      <c r="B61" s="468">
        <v>48.921320999999999</v>
      </c>
      <c r="C61" s="468">
        <v>0.79512400000000005</v>
      </c>
      <c r="D61" s="468">
        <v>152.15287499999999</v>
      </c>
      <c r="E61" s="468">
        <v>1.04061892</v>
      </c>
      <c r="F61" s="468">
        <v>0</v>
      </c>
      <c r="G61" s="468">
        <v>0</v>
      </c>
    </row>
    <row r="62" spans="1:7" ht="10.5" customHeight="1">
      <c r="A62" s="469">
        <v>42005</v>
      </c>
      <c r="B62" s="468">
        <v>36.363135</v>
      </c>
      <c r="C62" s="468">
        <v>0.515324</v>
      </c>
      <c r="D62" s="468">
        <v>118.76866699999999</v>
      </c>
      <c r="E62" s="468">
        <v>1.3749057199999999</v>
      </c>
      <c r="F62" s="468">
        <v>1.3343885</v>
      </c>
      <c r="G62" s="468">
        <v>0</v>
      </c>
    </row>
    <row r="63" spans="1:7" ht="10.5" customHeight="1">
      <c r="A63" s="469">
        <v>42036</v>
      </c>
      <c r="B63" s="468">
        <v>44.858142000000001</v>
      </c>
      <c r="C63" s="468">
        <v>1.212188</v>
      </c>
      <c r="D63" s="468">
        <v>132.18886699999999</v>
      </c>
      <c r="E63" s="468">
        <v>4.3002511399999994</v>
      </c>
      <c r="F63" s="468">
        <v>21.966920999999999</v>
      </c>
      <c r="G63" s="468">
        <v>0</v>
      </c>
    </row>
    <row r="64" spans="1:7" ht="10.5" customHeight="1">
      <c r="A64" s="469">
        <v>42064</v>
      </c>
      <c r="B64" s="468">
        <v>55.791927000000001</v>
      </c>
      <c r="C64" s="468">
        <v>1.5402929999999999</v>
      </c>
      <c r="D64" s="468">
        <v>187.29444599999999</v>
      </c>
      <c r="E64" s="468">
        <v>3.0262404799999998</v>
      </c>
      <c r="F64" s="468">
        <v>1.6368745</v>
      </c>
      <c r="G64" s="468">
        <v>0</v>
      </c>
    </row>
    <row r="65" spans="1:8" ht="10.5" customHeight="1">
      <c r="A65" s="469">
        <v>42095</v>
      </c>
      <c r="B65" s="468">
        <v>36.314230999999999</v>
      </c>
      <c r="C65" s="468">
        <v>2.2414640000000001</v>
      </c>
      <c r="D65" s="468">
        <v>107.9426175</v>
      </c>
      <c r="E65" s="468">
        <v>3.8447385000000001</v>
      </c>
      <c r="F65" s="468">
        <v>23.178743000000001</v>
      </c>
      <c r="G65" s="468">
        <v>0</v>
      </c>
    </row>
    <row r="66" spans="1:8" ht="10.5" customHeight="1">
      <c r="A66" s="469">
        <v>42125</v>
      </c>
      <c r="B66" s="468">
        <v>26.207899000000001</v>
      </c>
      <c r="C66" s="468">
        <v>0.87114400000000003</v>
      </c>
      <c r="D66" s="468">
        <v>86.192656499999998</v>
      </c>
      <c r="E66" s="468">
        <v>1.4664115599999998</v>
      </c>
      <c r="F66" s="468">
        <v>27.354399000000001</v>
      </c>
      <c r="G66" s="468">
        <v>0</v>
      </c>
    </row>
    <row r="67" spans="1:8" ht="10.5" customHeight="1">
      <c r="A67" s="469">
        <v>42156</v>
      </c>
      <c r="B67" s="468">
        <v>53.982335999999997</v>
      </c>
      <c r="C67" s="468">
        <v>1.1157189999999999</v>
      </c>
      <c r="D67" s="468">
        <v>151.169634</v>
      </c>
      <c r="E67" s="468">
        <v>1.41</v>
      </c>
      <c r="F67" s="468">
        <v>30.624196999999999</v>
      </c>
      <c r="G67" s="468">
        <v>0</v>
      </c>
    </row>
    <row r="68" spans="1:8" ht="10.5" customHeight="1">
      <c r="A68" s="469">
        <v>42186</v>
      </c>
      <c r="B68" s="468">
        <v>19.574159999999999</v>
      </c>
      <c r="C68" s="468">
        <v>7.7432000000000001E-2</v>
      </c>
      <c r="D68" s="468">
        <v>60.374621500000003</v>
      </c>
      <c r="E68" s="468">
        <v>0.32725268000000002</v>
      </c>
      <c r="F68" s="468">
        <v>15.292232</v>
      </c>
      <c r="G68" s="468">
        <v>0</v>
      </c>
    </row>
    <row r="69" spans="1:8" ht="10.5" customHeight="1">
      <c r="A69" s="469">
        <v>42217</v>
      </c>
      <c r="B69" s="468">
        <v>21.044363000000001</v>
      </c>
      <c r="C69" s="468">
        <v>0.71094000000000002</v>
      </c>
      <c r="D69" s="468">
        <v>92.398360999999994</v>
      </c>
      <c r="E69" s="468">
        <v>1.6848443399999999</v>
      </c>
      <c r="F69" s="468">
        <v>14.461712500000001</v>
      </c>
      <c r="G69" s="468">
        <v>0</v>
      </c>
    </row>
    <row r="70" spans="1:8" ht="10.5" customHeight="1">
      <c r="A70" s="469">
        <v>42248</v>
      </c>
      <c r="B70" s="468">
        <v>13.358053999999999</v>
      </c>
      <c r="C70" s="468">
        <v>9.7653000000000004E-2</v>
      </c>
      <c r="D70" s="468">
        <v>87.998114999999999</v>
      </c>
      <c r="E70" s="468">
        <v>0.22197927999999995</v>
      </c>
      <c r="F70" s="468">
        <v>5.2877559999999999</v>
      </c>
      <c r="G70" s="468">
        <v>0</v>
      </c>
    </row>
    <row r="71" spans="1:8" ht="10.5" customHeight="1">
      <c r="A71" s="469">
        <v>42278</v>
      </c>
      <c r="B71" s="468">
        <v>11.769204</v>
      </c>
      <c r="C71" s="468">
        <v>0.61161399999999999</v>
      </c>
      <c r="D71" s="468">
        <v>62.296653999999997</v>
      </c>
      <c r="E71" s="468">
        <v>1.6963139199999999</v>
      </c>
      <c r="F71" s="468">
        <v>6.5367499999999996</v>
      </c>
      <c r="G71" s="468">
        <v>0</v>
      </c>
    </row>
    <row r="72" spans="1:8" ht="10.5" customHeight="1">
      <c r="A72" s="469">
        <v>42309</v>
      </c>
      <c r="B72" s="468">
        <v>17.462610999999999</v>
      </c>
      <c r="C72" s="468">
        <v>0.74653700000000001</v>
      </c>
      <c r="D72" s="468">
        <v>100.2295495</v>
      </c>
      <c r="E72" s="468">
        <v>1.13077022</v>
      </c>
      <c r="F72" s="468">
        <v>10.974024500000001</v>
      </c>
      <c r="G72" s="468">
        <v>0</v>
      </c>
    </row>
    <row r="73" spans="1:8" ht="10.5" customHeight="1">
      <c r="A73" s="469">
        <v>42339</v>
      </c>
      <c r="B73" s="468">
        <v>19.920000000000002</v>
      </c>
      <c r="C73" s="468">
        <v>0.2</v>
      </c>
      <c r="D73" s="468">
        <v>94.88</v>
      </c>
      <c r="E73" s="468">
        <v>0</v>
      </c>
      <c r="F73" s="468">
        <v>11.145799999999999</v>
      </c>
      <c r="G73" s="468">
        <v>0</v>
      </c>
    </row>
    <row r="74" spans="1:8" s="569" customFormat="1" ht="45" customHeight="1">
      <c r="A74" s="1026" t="s">
        <v>459</v>
      </c>
      <c r="B74" s="1026"/>
      <c r="C74" s="1026"/>
      <c r="D74" s="1026"/>
      <c r="E74" s="1026"/>
      <c r="F74" s="1026"/>
      <c r="G74" s="1026"/>
      <c r="H74" s="587"/>
    </row>
    <row r="75" spans="1:8">
      <c r="A75" s="659" t="s">
        <v>458</v>
      </c>
      <c r="B75" s="290"/>
      <c r="C75" s="290"/>
      <c r="D75" s="290"/>
      <c r="E75" s="290"/>
      <c r="F75" s="290"/>
      <c r="G75" s="290"/>
      <c r="H75" s="436"/>
    </row>
  </sheetData>
  <mergeCells count="6">
    <mergeCell ref="A74:G74"/>
    <mergeCell ref="A1:H1"/>
    <mergeCell ref="F2:G2"/>
    <mergeCell ref="A2:A3"/>
    <mergeCell ref="B2:C2"/>
    <mergeCell ref="D2:E2"/>
  </mergeCells>
  <pageMargins left="0.7" right="0.7" top="0.5" bottom="0.5" header="0.05" footer="0.05"/>
  <pageSetup scale="85" orientation="portrait" r:id="rId1"/>
</worksheet>
</file>

<file path=xl/worksheets/sheet59.xml><?xml version="1.0" encoding="utf-8"?>
<worksheet xmlns="http://schemas.openxmlformats.org/spreadsheetml/2006/main" xmlns:r="http://schemas.openxmlformats.org/officeDocument/2006/relationships">
  <sheetPr>
    <tabColor rgb="FF92D050"/>
  </sheetPr>
  <dimension ref="A1:M74"/>
  <sheetViews>
    <sheetView workbookViewId="0">
      <selection activeCell="P17" sqref="P17"/>
    </sheetView>
  </sheetViews>
  <sheetFormatPr defaultRowHeight="12.75"/>
  <cols>
    <col min="2" max="4" width="9.33203125" customWidth="1"/>
    <col min="5" max="5" width="7.5" customWidth="1"/>
    <col min="6" max="12" width="9.33203125" customWidth="1"/>
  </cols>
  <sheetData>
    <row r="1" spans="1:13" s="753" customFormat="1" ht="15">
      <c r="A1" s="509" t="s">
        <v>623</v>
      </c>
      <c r="B1" s="431"/>
      <c r="C1" s="431"/>
      <c r="D1" s="431"/>
      <c r="E1" s="431"/>
    </row>
    <row r="2" spans="1:13">
      <c r="A2" s="926" t="s">
        <v>66</v>
      </c>
      <c r="B2" s="983" t="s">
        <v>68</v>
      </c>
      <c r="C2" s="984"/>
      <c r="D2" s="984"/>
      <c r="E2" s="1032" t="s">
        <v>67</v>
      </c>
      <c r="F2" s="1033"/>
      <c r="G2" s="1033"/>
      <c r="H2" s="1033"/>
      <c r="I2" s="1034"/>
      <c r="J2" s="813" t="s">
        <v>396</v>
      </c>
      <c r="K2" s="814"/>
      <c r="L2" s="814"/>
      <c r="M2" s="815"/>
    </row>
    <row r="3" spans="1:13">
      <c r="A3" s="927"/>
      <c r="B3" s="445" t="s">
        <v>316</v>
      </c>
      <c r="C3" s="445" t="s">
        <v>317</v>
      </c>
      <c r="D3" s="445" t="s">
        <v>318</v>
      </c>
      <c r="E3" s="446" t="s">
        <v>319</v>
      </c>
      <c r="F3" s="446" t="s">
        <v>498</v>
      </c>
      <c r="G3" s="446" t="s">
        <v>320</v>
      </c>
      <c r="H3" s="446" t="s">
        <v>321</v>
      </c>
      <c r="I3" s="446" t="s">
        <v>322</v>
      </c>
      <c r="J3" s="446" t="s">
        <v>330</v>
      </c>
      <c r="K3" s="446" t="s">
        <v>331</v>
      </c>
      <c r="L3" s="446" t="s">
        <v>332</v>
      </c>
      <c r="M3" s="446" t="s">
        <v>499</v>
      </c>
    </row>
    <row r="4" spans="1:13">
      <c r="A4" s="444">
        <v>40277</v>
      </c>
      <c r="B4" s="506" t="s">
        <v>391</v>
      </c>
      <c r="C4" s="506" t="s">
        <v>391</v>
      </c>
      <c r="D4" s="506" t="s">
        <v>391</v>
      </c>
      <c r="E4" s="506">
        <v>0</v>
      </c>
      <c r="F4" s="506">
        <v>0</v>
      </c>
      <c r="G4" s="506">
        <v>0</v>
      </c>
      <c r="H4" s="506">
        <v>0</v>
      </c>
      <c r="I4" s="506">
        <v>7.4380660000000001</v>
      </c>
      <c r="J4" s="506">
        <v>0</v>
      </c>
      <c r="K4" s="506">
        <v>7.4380660000000001</v>
      </c>
      <c r="L4" s="506" t="s">
        <v>393</v>
      </c>
      <c r="M4" s="506" t="s">
        <v>393</v>
      </c>
    </row>
    <row r="5" spans="1:13">
      <c r="A5" s="444">
        <v>40307</v>
      </c>
      <c r="B5" s="506" t="s">
        <v>391</v>
      </c>
      <c r="C5" s="506" t="s">
        <v>391</v>
      </c>
      <c r="D5" s="506" t="s">
        <v>391</v>
      </c>
      <c r="E5" s="506">
        <v>0</v>
      </c>
      <c r="F5" s="506">
        <v>0</v>
      </c>
      <c r="G5" s="506">
        <v>0</v>
      </c>
      <c r="H5" s="506">
        <v>0</v>
      </c>
      <c r="I5" s="506">
        <v>21.624183500000001</v>
      </c>
      <c r="J5" s="506">
        <v>0</v>
      </c>
      <c r="K5" s="506">
        <v>21.624183500000001</v>
      </c>
      <c r="L5" s="506" t="s">
        <v>393</v>
      </c>
      <c r="M5" s="506" t="s">
        <v>393</v>
      </c>
    </row>
    <row r="6" spans="1:13">
      <c r="A6" s="444">
        <v>40338</v>
      </c>
      <c r="B6" s="506" t="s">
        <v>391</v>
      </c>
      <c r="C6" s="506" t="s">
        <v>391</v>
      </c>
      <c r="D6" s="506" t="s">
        <v>391</v>
      </c>
      <c r="E6" s="506">
        <v>0</v>
      </c>
      <c r="F6" s="506">
        <v>0</v>
      </c>
      <c r="G6" s="506">
        <v>0</v>
      </c>
      <c r="H6" s="506">
        <v>0</v>
      </c>
      <c r="I6" s="506">
        <v>17.164369499999999</v>
      </c>
      <c r="J6" s="506">
        <v>0</v>
      </c>
      <c r="K6" s="506">
        <v>17.164369499999999</v>
      </c>
      <c r="L6" s="506" t="s">
        <v>393</v>
      </c>
      <c r="M6" s="506" t="s">
        <v>393</v>
      </c>
    </row>
    <row r="7" spans="1:13">
      <c r="A7" s="444">
        <v>40368</v>
      </c>
      <c r="B7" s="506" t="s">
        <v>391</v>
      </c>
      <c r="C7" s="506" t="s">
        <v>391</v>
      </c>
      <c r="D7" s="506" t="s">
        <v>391</v>
      </c>
      <c r="E7" s="506">
        <v>0</v>
      </c>
      <c r="F7" s="506">
        <v>0</v>
      </c>
      <c r="G7" s="506">
        <v>0</v>
      </c>
      <c r="H7" s="506">
        <v>0</v>
      </c>
      <c r="I7" s="506">
        <v>3.7995369999999999</v>
      </c>
      <c r="J7" s="506">
        <v>0</v>
      </c>
      <c r="K7" s="506">
        <v>3.7995369999999999</v>
      </c>
      <c r="L7" s="506" t="s">
        <v>393</v>
      </c>
      <c r="M7" s="506" t="s">
        <v>393</v>
      </c>
    </row>
    <row r="8" spans="1:13">
      <c r="A8" s="444">
        <v>40399</v>
      </c>
      <c r="B8" s="506" t="s">
        <v>391</v>
      </c>
      <c r="C8" s="506" t="s">
        <v>391</v>
      </c>
      <c r="D8" s="506" t="s">
        <v>391</v>
      </c>
      <c r="E8" s="506">
        <v>0</v>
      </c>
      <c r="F8" s="506">
        <v>0</v>
      </c>
      <c r="G8" s="506">
        <v>0</v>
      </c>
      <c r="H8" s="506">
        <v>0</v>
      </c>
      <c r="I8" s="506">
        <v>0.48678749999999998</v>
      </c>
      <c r="J8" s="506">
        <v>0</v>
      </c>
      <c r="K8" s="506">
        <v>0.48678749999999998</v>
      </c>
      <c r="L8" s="506" t="s">
        <v>393</v>
      </c>
      <c r="M8" s="506" t="s">
        <v>393</v>
      </c>
    </row>
    <row r="9" spans="1:13">
      <c r="A9" s="444">
        <v>40430</v>
      </c>
      <c r="B9" s="506" t="s">
        <v>391</v>
      </c>
      <c r="C9" s="506" t="s">
        <v>391</v>
      </c>
      <c r="D9" s="506" t="s">
        <v>391</v>
      </c>
      <c r="E9" s="506">
        <v>0</v>
      </c>
      <c r="F9" s="506">
        <v>0</v>
      </c>
      <c r="G9" s="506">
        <v>0</v>
      </c>
      <c r="H9" s="506">
        <v>0</v>
      </c>
      <c r="I9" s="506">
        <v>1.4720485000000001</v>
      </c>
      <c r="J9" s="506">
        <v>0</v>
      </c>
      <c r="K9" s="506">
        <v>1.4720485000000001</v>
      </c>
      <c r="L9" s="506" t="s">
        <v>393</v>
      </c>
      <c r="M9" s="506" t="s">
        <v>393</v>
      </c>
    </row>
    <row r="10" spans="1:13">
      <c r="A10" s="444">
        <v>40460</v>
      </c>
      <c r="B10" s="506" t="s">
        <v>391</v>
      </c>
      <c r="C10" s="506" t="s">
        <v>391</v>
      </c>
      <c r="D10" s="506" t="s">
        <v>391</v>
      </c>
      <c r="E10" s="506">
        <v>0</v>
      </c>
      <c r="F10" s="506">
        <v>0</v>
      </c>
      <c r="G10" s="506">
        <v>0</v>
      </c>
      <c r="H10" s="506">
        <v>0</v>
      </c>
      <c r="I10" s="506">
        <v>0.44412400000000002</v>
      </c>
      <c r="J10" s="506">
        <v>0</v>
      </c>
      <c r="K10" s="506">
        <v>0.44412400000000002</v>
      </c>
      <c r="L10" s="506" t="s">
        <v>393</v>
      </c>
      <c r="M10" s="506" t="s">
        <v>393</v>
      </c>
    </row>
    <row r="11" spans="1:13">
      <c r="A11" s="444">
        <v>40491</v>
      </c>
      <c r="B11" s="506" t="s">
        <v>391</v>
      </c>
      <c r="C11" s="506" t="s">
        <v>391</v>
      </c>
      <c r="D11" s="506" t="s">
        <v>391</v>
      </c>
      <c r="E11" s="506">
        <v>0</v>
      </c>
      <c r="F11" s="506">
        <v>0</v>
      </c>
      <c r="G11" s="506">
        <v>0</v>
      </c>
      <c r="H11" s="506">
        <v>0</v>
      </c>
      <c r="I11" s="506">
        <v>0.535798</v>
      </c>
      <c r="J11" s="506">
        <v>0</v>
      </c>
      <c r="K11" s="506">
        <v>0.535798</v>
      </c>
      <c r="L11" s="506" t="s">
        <v>393</v>
      </c>
      <c r="M11" s="506" t="s">
        <v>393</v>
      </c>
    </row>
    <row r="12" spans="1:13">
      <c r="A12" s="444">
        <v>40521</v>
      </c>
      <c r="B12" s="506" t="s">
        <v>391</v>
      </c>
      <c r="C12" s="506" t="s">
        <v>391</v>
      </c>
      <c r="D12" s="506" t="s">
        <v>391</v>
      </c>
      <c r="E12" s="506">
        <v>0</v>
      </c>
      <c r="F12" s="506">
        <v>0</v>
      </c>
      <c r="G12" s="506">
        <v>0</v>
      </c>
      <c r="H12" s="506">
        <v>0</v>
      </c>
      <c r="I12" s="506">
        <v>8.1636319999999998</v>
      </c>
      <c r="J12" s="506">
        <v>0</v>
      </c>
      <c r="K12" s="506">
        <v>8.1636319999999998</v>
      </c>
      <c r="L12" s="506" t="s">
        <v>393</v>
      </c>
      <c r="M12" s="506" t="s">
        <v>393</v>
      </c>
    </row>
    <row r="13" spans="1:13">
      <c r="A13" s="444">
        <v>40544</v>
      </c>
      <c r="B13" s="506" t="s">
        <v>391</v>
      </c>
      <c r="C13" s="506" t="s">
        <v>391</v>
      </c>
      <c r="D13" s="506" t="s">
        <v>391</v>
      </c>
      <c r="E13" s="506">
        <v>0</v>
      </c>
      <c r="F13" s="506">
        <v>0</v>
      </c>
      <c r="G13" s="506">
        <v>0</v>
      </c>
      <c r="H13" s="506">
        <v>0</v>
      </c>
      <c r="I13" s="506">
        <v>0.31347999999999998</v>
      </c>
      <c r="J13" s="506">
        <v>0</v>
      </c>
      <c r="K13" s="506">
        <v>0.31347999999999998</v>
      </c>
      <c r="L13" s="506" t="s">
        <v>393</v>
      </c>
      <c r="M13" s="506" t="s">
        <v>393</v>
      </c>
    </row>
    <row r="14" spans="1:13">
      <c r="A14" s="444">
        <v>40575</v>
      </c>
      <c r="B14" s="506" t="s">
        <v>391</v>
      </c>
      <c r="C14" s="506" t="s">
        <v>391</v>
      </c>
      <c r="D14" s="506" t="s">
        <v>391</v>
      </c>
      <c r="E14" s="506">
        <v>0</v>
      </c>
      <c r="F14" s="506">
        <v>0</v>
      </c>
      <c r="G14" s="506">
        <v>0</v>
      </c>
      <c r="H14" s="506">
        <v>0</v>
      </c>
      <c r="I14" s="506">
        <v>0.20319999999999999</v>
      </c>
      <c r="J14" s="506">
        <v>0</v>
      </c>
      <c r="K14" s="506">
        <v>0.20319999999999999</v>
      </c>
      <c r="L14" s="506" t="s">
        <v>393</v>
      </c>
      <c r="M14" s="506" t="s">
        <v>393</v>
      </c>
    </row>
    <row r="15" spans="1:13">
      <c r="A15" s="444">
        <v>40603</v>
      </c>
      <c r="B15" s="506" t="s">
        <v>391</v>
      </c>
      <c r="C15" s="506" t="s">
        <v>391</v>
      </c>
      <c r="D15" s="506" t="s">
        <v>391</v>
      </c>
      <c r="E15" s="506">
        <v>0</v>
      </c>
      <c r="F15" s="506">
        <v>0</v>
      </c>
      <c r="G15" s="506">
        <v>0</v>
      </c>
      <c r="H15" s="506">
        <v>0</v>
      </c>
      <c r="I15" s="506">
        <v>0.25884000000000001</v>
      </c>
      <c r="J15" s="506">
        <v>0</v>
      </c>
      <c r="K15" s="506">
        <v>0.25884000000000001</v>
      </c>
      <c r="L15" s="506" t="s">
        <v>393</v>
      </c>
      <c r="M15" s="506" t="s">
        <v>393</v>
      </c>
    </row>
    <row r="16" spans="1:13">
      <c r="A16" s="444">
        <v>40634</v>
      </c>
      <c r="B16" s="506" t="s">
        <v>391</v>
      </c>
      <c r="C16" s="506" t="s">
        <v>391</v>
      </c>
      <c r="D16" s="506" t="s">
        <v>391</v>
      </c>
      <c r="E16" s="506">
        <v>0</v>
      </c>
      <c r="F16" s="506">
        <v>0</v>
      </c>
      <c r="G16" s="506">
        <v>0</v>
      </c>
      <c r="H16" s="506">
        <v>0</v>
      </c>
      <c r="I16" s="506">
        <v>9.2810000000000004E-2</v>
      </c>
      <c r="J16" s="506">
        <v>0</v>
      </c>
      <c r="K16" s="506">
        <v>9.2810000000000004E-2</v>
      </c>
      <c r="L16" s="506" t="s">
        <v>393</v>
      </c>
      <c r="M16" s="506" t="s">
        <v>393</v>
      </c>
    </row>
    <row r="17" spans="1:13">
      <c r="A17" s="444">
        <v>40664</v>
      </c>
      <c r="B17" s="506" t="s">
        <v>391</v>
      </c>
      <c r="C17" s="506" t="s">
        <v>391</v>
      </c>
      <c r="D17" s="506" t="s">
        <v>391</v>
      </c>
      <c r="E17" s="506">
        <v>0</v>
      </c>
      <c r="F17" s="506">
        <v>0</v>
      </c>
      <c r="G17" s="506">
        <v>0</v>
      </c>
      <c r="H17" s="506">
        <v>0</v>
      </c>
      <c r="I17" s="506">
        <v>0</v>
      </c>
      <c r="J17" s="506">
        <v>0</v>
      </c>
      <c r="K17" s="506">
        <v>0</v>
      </c>
      <c r="L17" s="506" t="s">
        <v>393</v>
      </c>
      <c r="M17" s="506" t="s">
        <v>393</v>
      </c>
    </row>
    <row r="18" spans="1:13">
      <c r="A18" s="444">
        <v>40695</v>
      </c>
      <c r="B18" s="506" t="s">
        <v>391</v>
      </c>
      <c r="C18" s="506" t="s">
        <v>391</v>
      </c>
      <c r="D18" s="506" t="s">
        <v>391</v>
      </c>
      <c r="E18" s="506">
        <v>0</v>
      </c>
      <c r="F18" s="506">
        <v>0</v>
      </c>
      <c r="G18" s="506">
        <v>0</v>
      </c>
      <c r="H18" s="506">
        <v>0</v>
      </c>
      <c r="I18" s="506">
        <v>0</v>
      </c>
      <c r="J18" s="506">
        <v>0</v>
      </c>
      <c r="K18" s="506">
        <v>0</v>
      </c>
      <c r="L18" s="506" t="s">
        <v>393</v>
      </c>
      <c r="M18" s="506" t="s">
        <v>393</v>
      </c>
    </row>
    <row r="19" spans="1:13">
      <c r="A19" s="444">
        <v>40725</v>
      </c>
      <c r="B19" s="506" t="s">
        <v>391</v>
      </c>
      <c r="C19" s="506" t="s">
        <v>391</v>
      </c>
      <c r="D19" s="506" t="s">
        <v>391</v>
      </c>
      <c r="E19" s="506">
        <v>3628.76</v>
      </c>
      <c r="F19" s="506">
        <v>0</v>
      </c>
      <c r="G19" s="506">
        <v>0</v>
      </c>
      <c r="H19" s="506">
        <v>0</v>
      </c>
      <c r="I19" s="506">
        <v>0</v>
      </c>
      <c r="J19" s="506">
        <v>0</v>
      </c>
      <c r="K19" s="506">
        <v>0</v>
      </c>
      <c r="L19" s="506" t="s">
        <v>393</v>
      </c>
      <c r="M19" s="506" t="s">
        <v>393</v>
      </c>
    </row>
    <row r="20" spans="1:13">
      <c r="A20" s="444">
        <v>40756</v>
      </c>
      <c r="B20" s="506" t="s">
        <v>391</v>
      </c>
      <c r="C20" s="506" t="s">
        <v>391</v>
      </c>
      <c r="D20" s="506" t="s">
        <v>391</v>
      </c>
      <c r="E20" s="506">
        <v>311.05</v>
      </c>
      <c r="F20" s="506">
        <v>0</v>
      </c>
      <c r="G20" s="506">
        <v>0</v>
      </c>
      <c r="H20" s="506">
        <v>0</v>
      </c>
      <c r="I20" s="506">
        <v>0</v>
      </c>
      <c r="J20" s="506">
        <v>0</v>
      </c>
      <c r="K20" s="506">
        <v>0</v>
      </c>
      <c r="L20" s="506" t="s">
        <v>393</v>
      </c>
      <c r="M20" s="506" t="s">
        <v>393</v>
      </c>
    </row>
    <row r="21" spans="1:13">
      <c r="A21" s="444">
        <v>40787</v>
      </c>
      <c r="B21" s="506" t="s">
        <v>391</v>
      </c>
      <c r="C21" s="506" t="s">
        <v>391</v>
      </c>
      <c r="D21" s="506" t="s">
        <v>391</v>
      </c>
      <c r="E21" s="506">
        <v>19.29</v>
      </c>
      <c r="F21" s="506">
        <v>0</v>
      </c>
      <c r="G21" s="506">
        <v>0</v>
      </c>
      <c r="H21" s="506">
        <v>0</v>
      </c>
      <c r="I21" s="506">
        <v>0</v>
      </c>
      <c r="J21" s="506">
        <v>0</v>
      </c>
      <c r="K21" s="506">
        <v>0</v>
      </c>
      <c r="L21" s="506" t="s">
        <v>393</v>
      </c>
      <c r="M21" s="506" t="s">
        <v>393</v>
      </c>
    </row>
    <row r="22" spans="1:13">
      <c r="A22" s="444">
        <v>40817</v>
      </c>
      <c r="B22" s="506" t="s">
        <v>391</v>
      </c>
      <c r="C22" s="506" t="s">
        <v>391</v>
      </c>
      <c r="D22" s="506" t="s">
        <v>391</v>
      </c>
      <c r="E22" s="506">
        <v>0.02</v>
      </c>
      <c r="F22" s="506">
        <v>0</v>
      </c>
      <c r="G22" s="506">
        <v>0</v>
      </c>
      <c r="H22" s="506">
        <v>0</v>
      </c>
      <c r="I22" s="506">
        <v>0</v>
      </c>
      <c r="J22" s="506">
        <v>0</v>
      </c>
      <c r="K22" s="506">
        <v>0</v>
      </c>
      <c r="L22" s="506" t="s">
        <v>393</v>
      </c>
      <c r="M22" s="506" t="s">
        <v>393</v>
      </c>
    </row>
    <row r="23" spans="1:13">
      <c r="A23" s="444">
        <v>40858</v>
      </c>
      <c r="B23" s="506" t="s">
        <v>391</v>
      </c>
      <c r="C23" s="506" t="s">
        <v>391</v>
      </c>
      <c r="D23" s="506" t="s">
        <v>391</v>
      </c>
      <c r="E23" s="506">
        <v>0</v>
      </c>
      <c r="F23" s="506">
        <v>0</v>
      </c>
      <c r="G23" s="506">
        <v>0</v>
      </c>
      <c r="H23" s="506">
        <v>0</v>
      </c>
      <c r="I23" s="506">
        <v>0</v>
      </c>
      <c r="J23" s="506">
        <v>0</v>
      </c>
      <c r="K23" s="506">
        <v>0</v>
      </c>
      <c r="L23" s="506" t="s">
        <v>393</v>
      </c>
      <c r="M23" s="506" t="s">
        <v>393</v>
      </c>
    </row>
    <row r="24" spans="1:13">
      <c r="A24" s="444">
        <v>40888</v>
      </c>
      <c r="B24" s="506" t="s">
        <v>391</v>
      </c>
      <c r="C24" s="506" t="s">
        <v>391</v>
      </c>
      <c r="D24" s="506" t="s">
        <v>391</v>
      </c>
      <c r="E24" s="506">
        <v>0</v>
      </c>
      <c r="F24" s="506">
        <v>0</v>
      </c>
      <c r="G24" s="506">
        <v>0</v>
      </c>
      <c r="H24" s="506">
        <v>0</v>
      </c>
      <c r="I24" s="506">
        <v>0</v>
      </c>
      <c r="J24" s="506">
        <v>0</v>
      </c>
      <c r="K24" s="506">
        <v>0</v>
      </c>
      <c r="L24" s="506" t="s">
        <v>393</v>
      </c>
      <c r="M24" s="506" t="s">
        <v>393</v>
      </c>
    </row>
    <row r="25" spans="1:13">
      <c r="A25" s="444">
        <v>40919</v>
      </c>
      <c r="B25" s="506" t="s">
        <v>391</v>
      </c>
      <c r="C25" s="506" t="s">
        <v>391</v>
      </c>
      <c r="D25" s="506" t="s">
        <v>391</v>
      </c>
      <c r="E25" s="506">
        <v>0</v>
      </c>
      <c r="F25" s="506">
        <v>0</v>
      </c>
      <c r="G25" s="506">
        <v>0</v>
      </c>
      <c r="H25" s="506">
        <v>0</v>
      </c>
      <c r="I25" s="506">
        <v>0</v>
      </c>
      <c r="J25" s="506">
        <v>0</v>
      </c>
      <c r="K25" s="506">
        <v>0</v>
      </c>
      <c r="L25" s="506" t="s">
        <v>393</v>
      </c>
      <c r="M25" s="506" t="s">
        <v>393</v>
      </c>
    </row>
    <row r="26" spans="1:13">
      <c r="A26" s="444">
        <v>40951</v>
      </c>
      <c r="B26" s="506" t="s">
        <v>391</v>
      </c>
      <c r="C26" s="506" t="s">
        <v>391</v>
      </c>
      <c r="D26" s="506" t="s">
        <v>391</v>
      </c>
      <c r="E26" s="506">
        <v>0</v>
      </c>
      <c r="F26" s="506">
        <v>0</v>
      </c>
      <c r="G26" s="506">
        <v>0</v>
      </c>
      <c r="H26" s="506">
        <v>0</v>
      </c>
      <c r="I26" s="506">
        <v>0</v>
      </c>
      <c r="J26" s="506">
        <v>0</v>
      </c>
      <c r="K26" s="506">
        <v>0</v>
      </c>
      <c r="L26" s="506" t="s">
        <v>393</v>
      </c>
      <c r="M26" s="506" t="s">
        <v>393</v>
      </c>
    </row>
    <row r="27" spans="1:13">
      <c r="A27" s="444">
        <v>40979</v>
      </c>
      <c r="B27" s="506" t="s">
        <v>391</v>
      </c>
      <c r="C27" s="506" t="s">
        <v>391</v>
      </c>
      <c r="D27" s="506" t="s">
        <v>391</v>
      </c>
      <c r="E27" s="506">
        <v>0</v>
      </c>
      <c r="F27" s="506">
        <v>0</v>
      </c>
      <c r="G27" s="506">
        <v>0</v>
      </c>
      <c r="H27" s="506">
        <v>0</v>
      </c>
      <c r="I27" s="506">
        <v>0</v>
      </c>
      <c r="J27" s="506">
        <v>0</v>
      </c>
      <c r="K27" s="506">
        <v>0</v>
      </c>
      <c r="L27" s="506" t="s">
        <v>393</v>
      </c>
      <c r="M27" s="506" t="s">
        <v>393</v>
      </c>
    </row>
    <row r="28" spans="1:13">
      <c r="A28" s="444">
        <v>41011</v>
      </c>
      <c r="B28" s="506" t="s">
        <v>391</v>
      </c>
      <c r="C28" s="506" t="s">
        <v>391</v>
      </c>
      <c r="D28" s="506" t="s">
        <v>391</v>
      </c>
      <c r="E28" s="506">
        <v>0.2</v>
      </c>
      <c r="F28" s="506">
        <v>0</v>
      </c>
      <c r="G28" s="506">
        <v>0</v>
      </c>
      <c r="H28" s="506">
        <v>0</v>
      </c>
      <c r="I28" s="506">
        <v>0</v>
      </c>
      <c r="J28" s="506">
        <v>0</v>
      </c>
      <c r="K28" s="506">
        <v>0</v>
      </c>
      <c r="L28" s="506" t="s">
        <v>393</v>
      </c>
      <c r="M28" s="506" t="s">
        <v>393</v>
      </c>
    </row>
    <row r="29" spans="1:13">
      <c r="A29" s="444">
        <v>41041</v>
      </c>
      <c r="B29" s="506" t="s">
        <v>391</v>
      </c>
      <c r="C29" s="506" t="s">
        <v>391</v>
      </c>
      <c r="D29" s="506" t="s">
        <v>391</v>
      </c>
      <c r="E29" s="506">
        <v>0.02</v>
      </c>
      <c r="F29" s="506">
        <v>0</v>
      </c>
      <c r="G29" s="506">
        <v>0</v>
      </c>
      <c r="H29" s="506">
        <v>0</v>
      </c>
      <c r="I29" s="506">
        <v>0</v>
      </c>
      <c r="J29" s="506">
        <v>0</v>
      </c>
      <c r="K29" s="506">
        <v>0</v>
      </c>
      <c r="L29" s="506" t="s">
        <v>393</v>
      </c>
      <c r="M29" s="506" t="s">
        <v>393</v>
      </c>
    </row>
    <row r="30" spans="1:13">
      <c r="A30" s="444">
        <v>41072</v>
      </c>
      <c r="B30" s="506" t="s">
        <v>391</v>
      </c>
      <c r="C30" s="506" t="s">
        <v>391</v>
      </c>
      <c r="D30" s="506" t="s">
        <v>391</v>
      </c>
      <c r="E30" s="506">
        <v>0</v>
      </c>
      <c r="F30" s="506">
        <v>0</v>
      </c>
      <c r="G30" s="506">
        <v>0</v>
      </c>
      <c r="H30" s="506">
        <v>0</v>
      </c>
      <c r="I30" s="506">
        <v>0</v>
      </c>
      <c r="J30" s="506">
        <v>0</v>
      </c>
      <c r="K30" s="506">
        <v>0</v>
      </c>
      <c r="L30" s="506" t="s">
        <v>393</v>
      </c>
      <c r="M30" s="506" t="s">
        <v>393</v>
      </c>
    </row>
    <row r="31" spans="1:13">
      <c r="A31" s="444">
        <v>41091</v>
      </c>
      <c r="B31" s="506" t="s">
        <v>391</v>
      </c>
      <c r="C31" s="506" t="s">
        <v>391</v>
      </c>
      <c r="D31" s="506" t="s">
        <v>391</v>
      </c>
      <c r="E31" s="506">
        <v>0</v>
      </c>
      <c r="F31" s="506">
        <v>0</v>
      </c>
      <c r="G31" s="506">
        <v>0</v>
      </c>
      <c r="H31" s="506">
        <v>0</v>
      </c>
      <c r="I31" s="506">
        <v>0</v>
      </c>
      <c r="J31" s="506">
        <v>0</v>
      </c>
      <c r="K31" s="506">
        <v>0</v>
      </c>
      <c r="L31" s="506" t="s">
        <v>393</v>
      </c>
      <c r="M31" s="506" t="s">
        <v>393</v>
      </c>
    </row>
    <row r="32" spans="1:13">
      <c r="A32" s="444">
        <v>41141</v>
      </c>
      <c r="B32" s="506" t="s">
        <v>391</v>
      </c>
      <c r="C32" s="506" t="s">
        <v>391</v>
      </c>
      <c r="D32" s="506" t="s">
        <v>391</v>
      </c>
      <c r="E32" s="506">
        <v>0</v>
      </c>
      <c r="F32" s="506">
        <v>0</v>
      </c>
      <c r="G32" s="506">
        <v>0</v>
      </c>
      <c r="H32" s="506">
        <v>0</v>
      </c>
      <c r="I32" s="506">
        <v>0</v>
      </c>
      <c r="J32" s="506">
        <v>0</v>
      </c>
      <c r="K32" s="506">
        <v>0</v>
      </c>
      <c r="L32" s="506" t="s">
        <v>393</v>
      </c>
      <c r="M32" s="506" t="s">
        <v>393</v>
      </c>
    </row>
    <row r="33" spans="1:13">
      <c r="A33" s="444">
        <v>41161</v>
      </c>
      <c r="B33" s="506" t="s">
        <v>391</v>
      </c>
      <c r="C33" s="506" t="s">
        <v>391</v>
      </c>
      <c r="D33" s="506" t="s">
        <v>391</v>
      </c>
      <c r="E33" s="506">
        <v>0</v>
      </c>
      <c r="F33" s="506">
        <v>0</v>
      </c>
      <c r="G33" s="506">
        <v>0</v>
      </c>
      <c r="H33" s="506">
        <v>0</v>
      </c>
      <c r="I33" s="506">
        <v>0</v>
      </c>
      <c r="J33" s="506">
        <v>0</v>
      </c>
      <c r="K33" s="506">
        <v>0</v>
      </c>
      <c r="L33" s="506" t="s">
        <v>393</v>
      </c>
      <c r="M33" s="506" t="s">
        <v>393</v>
      </c>
    </row>
    <row r="34" spans="1:13">
      <c r="A34" s="444">
        <v>41211</v>
      </c>
      <c r="B34" s="506" t="s">
        <v>391</v>
      </c>
      <c r="C34" s="506" t="s">
        <v>391</v>
      </c>
      <c r="D34" s="506" t="s">
        <v>391</v>
      </c>
      <c r="E34" s="506">
        <v>0</v>
      </c>
      <c r="F34" s="506">
        <v>0</v>
      </c>
      <c r="G34" s="506">
        <v>0</v>
      </c>
      <c r="H34" s="506">
        <v>0</v>
      </c>
      <c r="I34" s="506">
        <v>0</v>
      </c>
      <c r="J34" s="506">
        <v>0</v>
      </c>
      <c r="K34" s="506">
        <v>0</v>
      </c>
      <c r="L34" s="506" t="s">
        <v>393</v>
      </c>
      <c r="M34" s="506" t="s">
        <v>393</v>
      </c>
    </row>
    <row r="35" spans="1:13">
      <c r="A35" s="444">
        <v>41231</v>
      </c>
      <c r="B35" s="506" t="s">
        <v>391</v>
      </c>
      <c r="C35" s="506" t="s">
        <v>391</v>
      </c>
      <c r="D35" s="506" t="s">
        <v>391</v>
      </c>
      <c r="E35" s="506">
        <v>0</v>
      </c>
      <c r="F35" s="506">
        <v>0</v>
      </c>
      <c r="G35" s="506">
        <v>0</v>
      </c>
      <c r="H35" s="506">
        <v>0</v>
      </c>
      <c r="I35" s="506">
        <v>0</v>
      </c>
      <c r="J35" s="506">
        <v>0</v>
      </c>
      <c r="K35" s="506">
        <v>0</v>
      </c>
      <c r="L35" s="506" t="s">
        <v>393</v>
      </c>
      <c r="M35" s="506" t="s">
        <v>393</v>
      </c>
    </row>
    <row r="36" spans="1:13">
      <c r="A36" s="444">
        <v>41251</v>
      </c>
      <c r="B36" s="506" t="s">
        <v>391</v>
      </c>
      <c r="C36" s="506" t="s">
        <v>391</v>
      </c>
      <c r="D36" s="506" t="s">
        <v>391</v>
      </c>
      <c r="E36" s="506">
        <v>0</v>
      </c>
      <c r="F36" s="506">
        <v>0</v>
      </c>
      <c r="G36" s="506">
        <v>0</v>
      </c>
      <c r="H36" s="506">
        <v>0</v>
      </c>
      <c r="I36" s="506">
        <v>0</v>
      </c>
      <c r="J36" s="506">
        <v>0</v>
      </c>
      <c r="K36" s="506">
        <v>0</v>
      </c>
      <c r="L36" s="506" t="s">
        <v>393</v>
      </c>
      <c r="M36" s="506" t="s">
        <v>393</v>
      </c>
    </row>
    <row r="37" spans="1:13">
      <c r="A37" s="444">
        <v>41286</v>
      </c>
      <c r="B37" s="506" t="s">
        <v>391</v>
      </c>
      <c r="C37" s="506" t="s">
        <v>391</v>
      </c>
      <c r="D37" s="506" t="s">
        <v>391</v>
      </c>
      <c r="E37" s="506">
        <v>0</v>
      </c>
      <c r="F37" s="506">
        <v>0</v>
      </c>
      <c r="G37" s="506">
        <v>0</v>
      </c>
      <c r="H37" s="506">
        <v>0</v>
      </c>
      <c r="I37" s="506">
        <v>0</v>
      </c>
      <c r="J37" s="506">
        <v>0</v>
      </c>
      <c r="K37" s="506">
        <v>0</v>
      </c>
      <c r="L37" s="506" t="s">
        <v>393</v>
      </c>
      <c r="M37" s="506" t="s">
        <v>393</v>
      </c>
    </row>
    <row r="38" spans="1:13">
      <c r="A38" s="444">
        <v>41321</v>
      </c>
      <c r="B38" s="506" t="s">
        <v>391</v>
      </c>
      <c r="C38" s="506" t="s">
        <v>391</v>
      </c>
      <c r="D38" s="506" t="s">
        <v>391</v>
      </c>
      <c r="E38" s="506">
        <v>0</v>
      </c>
      <c r="F38" s="506">
        <v>0</v>
      </c>
      <c r="G38" s="506">
        <v>0</v>
      </c>
      <c r="H38" s="506">
        <v>0</v>
      </c>
      <c r="I38" s="506">
        <v>0</v>
      </c>
      <c r="J38" s="506">
        <v>0</v>
      </c>
      <c r="K38" s="506">
        <v>0</v>
      </c>
      <c r="L38" s="506" t="s">
        <v>393</v>
      </c>
      <c r="M38" s="506" t="s">
        <v>393</v>
      </c>
    </row>
    <row r="39" spans="1:13">
      <c r="A39" s="444">
        <v>41346</v>
      </c>
      <c r="B39" s="506" t="s">
        <v>391</v>
      </c>
      <c r="C39" s="506" t="s">
        <v>391</v>
      </c>
      <c r="D39" s="506" t="s">
        <v>391</v>
      </c>
      <c r="E39" s="506">
        <v>0</v>
      </c>
      <c r="F39" s="506">
        <v>0</v>
      </c>
      <c r="G39" s="506">
        <v>0</v>
      </c>
      <c r="H39" s="506">
        <v>0</v>
      </c>
      <c r="I39" s="506">
        <v>0</v>
      </c>
      <c r="J39" s="506">
        <v>0</v>
      </c>
      <c r="K39" s="506">
        <v>0</v>
      </c>
      <c r="L39" s="506" t="s">
        <v>393</v>
      </c>
      <c r="M39" s="506" t="s">
        <v>393</v>
      </c>
    </row>
    <row r="40" spans="1:13">
      <c r="A40" s="444">
        <v>41365</v>
      </c>
      <c r="B40" s="506" t="s">
        <v>391</v>
      </c>
      <c r="C40" s="506" t="s">
        <v>391</v>
      </c>
      <c r="D40" s="506" t="s">
        <v>391</v>
      </c>
      <c r="E40" s="506">
        <v>0</v>
      </c>
      <c r="F40" s="506">
        <v>0</v>
      </c>
      <c r="G40" s="506">
        <v>0</v>
      </c>
      <c r="H40" s="506">
        <v>0</v>
      </c>
      <c r="I40" s="506">
        <v>0</v>
      </c>
      <c r="J40" s="506">
        <v>0</v>
      </c>
      <c r="K40" s="506">
        <v>0</v>
      </c>
      <c r="L40" s="506" t="s">
        <v>393</v>
      </c>
      <c r="M40" s="506" t="s">
        <v>393</v>
      </c>
    </row>
    <row r="41" spans="1:13">
      <c r="A41" s="444">
        <v>41395</v>
      </c>
      <c r="B41" s="506" t="s">
        <v>391</v>
      </c>
      <c r="C41" s="506" t="s">
        <v>391</v>
      </c>
      <c r="D41" s="506" t="s">
        <v>391</v>
      </c>
      <c r="E41" s="506">
        <v>0</v>
      </c>
      <c r="F41" s="506">
        <v>0</v>
      </c>
      <c r="G41" s="506">
        <v>0</v>
      </c>
      <c r="H41" s="506">
        <v>0</v>
      </c>
      <c r="I41" s="506">
        <v>0</v>
      </c>
      <c r="J41" s="506">
        <v>0</v>
      </c>
      <c r="K41" s="506">
        <v>0</v>
      </c>
      <c r="L41" s="506" t="s">
        <v>393</v>
      </c>
      <c r="M41" s="506" t="s">
        <v>393</v>
      </c>
    </row>
    <row r="42" spans="1:13">
      <c r="A42" s="444">
        <v>41426</v>
      </c>
      <c r="B42" s="506" t="s">
        <v>391</v>
      </c>
      <c r="C42" s="506" t="s">
        <v>391</v>
      </c>
      <c r="D42" s="506" t="s">
        <v>391</v>
      </c>
      <c r="E42" s="506">
        <v>0</v>
      </c>
      <c r="F42" s="506">
        <v>0</v>
      </c>
      <c r="G42" s="506">
        <v>0</v>
      </c>
      <c r="H42" s="506">
        <v>0</v>
      </c>
      <c r="I42" s="506">
        <v>0</v>
      </c>
      <c r="J42" s="506">
        <v>0</v>
      </c>
      <c r="K42" s="506">
        <v>0</v>
      </c>
      <c r="L42" s="506" t="s">
        <v>393</v>
      </c>
      <c r="M42" s="506" t="s">
        <v>393</v>
      </c>
    </row>
    <row r="43" spans="1:13">
      <c r="A43" s="444">
        <v>41456</v>
      </c>
      <c r="B43" s="506" t="s">
        <v>391</v>
      </c>
      <c r="C43" s="506" t="s">
        <v>391</v>
      </c>
      <c r="D43" s="506" t="s">
        <v>391</v>
      </c>
      <c r="E43" s="506">
        <v>0</v>
      </c>
      <c r="F43" s="506">
        <v>0</v>
      </c>
      <c r="G43" s="506">
        <v>0</v>
      </c>
      <c r="H43" s="506">
        <v>0</v>
      </c>
      <c r="I43" s="506">
        <v>0</v>
      </c>
      <c r="J43" s="506">
        <v>0</v>
      </c>
      <c r="K43" s="506">
        <v>0</v>
      </c>
      <c r="L43" s="506" t="s">
        <v>393</v>
      </c>
      <c r="M43" s="506" t="s">
        <v>393</v>
      </c>
    </row>
    <row r="44" spans="1:13">
      <c r="A44" s="444">
        <v>41487</v>
      </c>
      <c r="B44" s="506" t="s">
        <v>391</v>
      </c>
      <c r="C44" s="506" t="s">
        <v>391</v>
      </c>
      <c r="D44" s="506" t="s">
        <v>391</v>
      </c>
      <c r="E44" s="506">
        <v>0</v>
      </c>
      <c r="F44" s="506">
        <v>0</v>
      </c>
      <c r="G44" s="506">
        <v>0</v>
      </c>
      <c r="H44" s="506">
        <v>0</v>
      </c>
      <c r="I44" s="506">
        <v>0</v>
      </c>
      <c r="J44" s="506">
        <v>0</v>
      </c>
      <c r="K44" s="506">
        <v>0</v>
      </c>
      <c r="L44" s="506" t="s">
        <v>393</v>
      </c>
      <c r="M44" s="506" t="s">
        <v>393</v>
      </c>
    </row>
    <row r="45" spans="1:13">
      <c r="A45" s="444">
        <v>41518</v>
      </c>
      <c r="B45" s="506" t="s">
        <v>391</v>
      </c>
      <c r="C45" s="506" t="s">
        <v>391</v>
      </c>
      <c r="D45" s="506" t="s">
        <v>391</v>
      </c>
      <c r="E45" s="506">
        <v>0</v>
      </c>
      <c r="F45" s="506">
        <v>0</v>
      </c>
      <c r="G45" s="506">
        <v>0</v>
      </c>
      <c r="H45" s="506">
        <v>0</v>
      </c>
      <c r="I45" s="506">
        <v>0</v>
      </c>
      <c r="J45" s="506">
        <v>0</v>
      </c>
      <c r="K45" s="506">
        <v>0</v>
      </c>
      <c r="L45" s="506" t="s">
        <v>393</v>
      </c>
      <c r="M45" s="506" t="s">
        <v>393</v>
      </c>
    </row>
    <row r="46" spans="1:13">
      <c r="A46" s="444">
        <v>41548</v>
      </c>
      <c r="B46" s="506" t="s">
        <v>391</v>
      </c>
      <c r="C46" s="506" t="s">
        <v>391</v>
      </c>
      <c r="D46" s="506" t="s">
        <v>391</v>
      </c>
      <c r="E46" s="506">
        <v>0</v>
      </c>
      <c r="F46" s="506">
        <v>0</v>
      </c>
      <c r="G46" s="506">
        <v>0</v>
      </c>
      <c r="H46" s="506">
        <v>0</v>
      </c>
      <c r="I46" s="506">
        <v>0</v>
      </c>
      <c r="J46" s="506">
        <v>0</v>
      </c>
      <c r="K46" s="506">
        <v>0</v>
      </c>
      <c r="L46" s="506" t="s">
        <v>393</v>
      </c>
      <c r="M46" s="506" t="s">
        <v>393</v>
      </c>
    </row>
    <row r="47" spans="1:13">
      <c r="A47" s="444">
        <v>41579</v>
      </c>
      <c r="B47" s="506" t="s">
        <v>391</v>
      </c>
      <c r="C47" s="506" t="s">
        <v>391</v>
      </c>
      <c r="D47" s="506" t="s">
        <v>391</v>
      </c>
      <c r="E47" s="506">
        <v>0</v>
      </c>
      <c r="F47" s="506">
        <v>0</v>
      </c>
      <c r="G47" s="506">
        <v>0</v>
      </c>
      <c r="H47" s="506">
        <v>0</v>
      </c>
      <c r="I47" s="506">
        <v>0</v>
      </c>
      <c r="J47" s="506">
        <v>0</v>
      </c>
      <c r="K47" s="506">
        <v>0</v>
      </c>
      <c r="L47" s="506" t="s">
        <v>393</v>
      </c>
      <c r="M47" s="506" t="s">
        <v>393</v>
      </c>
    </row>
    <row r="48" spans="1:13">
      <c r="A48" s="444">
        <v>41621</v>
      </c>
      <c r="B48" s="506" t="s">
        <v>391</v>
      </c>
      <c r="C48" s="506" t="s">
        <v>391</v>
      </c>
      <c r="D48" s="506" t="s">
        <v>391</v>
      </c>
      <c r="E48" s="506">
        <v>0</v>
      </c>
      <c r="F48" s="506">
        <v>0</v>
      </c>
      <c r="G48" s="506">
        <v>0</v>
      </c>
      <c r="H48" s="506">
        <v>0</v>
      </c>
      <c r="I48" s="506">
        <v>0</v>
      </c>
      <c r="J48" s="506">
        <v>0</v>
      </c>
      <c r="K48" s="506">
        <v>0</v>
      </c>
      <c r="L48" s="506" t="s">
        <v>393</v>
      </c>
      <c r="M48" s="506" t="s">
        <v>393</v>
      </c>
    </row>
    <row r="49" spans="1:13">
      <c r="A49" s="444">
        <v>41651</v>
      </c>
      <c r="B49" s="506">
        <v>3.5000000000000003E-2</v>
      </c>
      <c r="C49" s="506">
        <v>0</v>
      </c>
      <c r="D49" s="506">
        <v>1085.346</v>
      </c>
      <c r="E49" s="506">
        <v>0</v>
      </c>
      <c r="F49" s="506">
        <v>12.74</v>
      </c>
      <c r="G49" s="506">
        <v>8819.75</v>
      </c>
      <c r="H49" s="506">
        <v>0</v>
      </c>
      <c r="I49" s="506">
        <v>0</v>
      </c>
      <c r="J49" s="506">
        <v>5.3476000000000003E-2</v>
      </c>
      <c r="K49" s="506">
        <v>0</v>
      </c>
      <c r="L49" s="506">
        <v>4054.877215</v>
      </c>
      <c r="M49" s="506">
        <v>0</v>
      </c>
    </row>
    <row r="50" spans="1:13">
      <c r="A50" s="444">
        <v>41686</v>
      </c>
      <c r="B50" s="506">
        <v>0.35699999999999998</v>
      </c>
      <c r="C50" s="506">
        <v>0</v>
      </c>
      <c r="D50" s="506">
        <v>1143.999</v>
      </c>
      <c r="E50" s="506">
        <v>0</v>
      </c>
      <c r="F50" s="506">
        <v>0.05</v>
      </c>
      <c r="G50" s="506">
        <v>9146.42</v>
      </c>
      <c r="H50" s="506">
        <v>0</v>
      </c>
      <c r="I50" s="506">
        <v>0</v>
      </c>
      <c r="J50" s="506">
        <v>0</v>
      </c>
      <c r="K50" s="506">
        <v>0</v>
      </c>
      <c r="L50" s="506">
        <v>1960.4538245000001</v>
      </c>
      <c r="M50" s="506">
        <v>0</v>
      </c>
    </row>
    <row r="51" spans="1:13">
      <c r="A51" s="444">
        <v>41711</v>
      </c>
      <c r="B51" s="506">
        <v>0</v>
      </c>
      <c r="C51" s="506">
        <v>0</v>
      </c>
      <c r="D51" s="506">
        <v>350.18699999999995</v>
      </c>
      <c r="E51" s="506">
        <v>0</v>
      </c>
      <c r="F51" s="506">
        <v>0</v>
      </c>
      <c r="G51" s="506">
        <v>12193.94</v>
      </c>
      <c r="H51" s="506">
        <v>0</v>
      </c>
      <c r="I51" s="506">
        <v>0</v>
      </c>
      <c r="J51" s="506">
        <v>0</v>
      </c>
      <c r="K51" s="506">
        <v>0</v>
      </c>
      <c r="L51" s="506">
        <v>1175.4308305</v>
      </c>
      <c r="M51" s="506">
        <v>0</v>
      </c>
    </row>
    <row r="52" spans="1:13">
      <c r="A52" s="444">
        <v>41730</v>
      </c>
      <c r="B52" s="506">
        <v>0</v>
      </c>
      <c r="C52" s="506">
        <v>0</v>
      </c>
      <c r="D52" s="506">
        <v>1117.3890000000001</v>
      </c>
      <c r="E52" s="506">
        <v>0</v>
      </c>
      <c r="F52" s="506">
        <v>0</v>
      </c>
      <c r="G52" s="506">
        <v>17603</v>
      </c>
      <c r="H52" s="506">
        <v>0</v>
      </c>
      <c r="I52" s="506">
        <v>0</v>
      </c>
      <c r="J52" s="506">
        <v>0</v>
      </c>
      <c r="K52" s="506">
        <v>0</v>
      </c>
      <c r="L52" s="506">
        <v>430.680498</v>
      </c>
      <c r="M52" s="506">
        <v>0</v>
      </c>
    </row>
    <row r="53" spans="1:13">
      <c r="A53" s="444">
        <v>41760</v>
      </c>
      <c r="B53" s="506">
        <v>0</v>
      </c>
      <c r="C53" s="506">
        <v>0</v>
      </c>
      <c r="D53" s="506">
        <v>1380.057</v>
      </c>
      <c r="E53" s="506">
        <v>0</v>
      </c>
      <c r="F53" s="506">
        <v>0</v>
      </c>
      <c r="G53" s="506">
        <v>20471.55</v>
      </c>
      <c r="H53" s="506">
        <v>0</v>
      </c>
      <c r="I53" s="506">
        <v>0</v>
      </c>
      <c r="J53" s="506">
        <v>0</v>
      </c>
      <c r="K53" s="506">
        <v>0</v>
      </c>
      <c r="L53" s="506">
        <v>203.02870150000001</v>
      </c>
      <c r="M53" s="506">
        <v>0</v>
      </c>
    </row>
    <row r="54" spans="1:13">
      <c r="A54" s="444">
        <v>41791</v>
      </c>
      <c r="B54" s="506">
        <v>0</v>
      </c>
      <c r="C54" s="506">
        <v>0</v>
      </c>
      <c r="D54" s="506">
        <v>1236.8700000000001</v>
      </c>
      <c r="E54" s="506">
        <v>0</v>
      </c>
      <c r="F54" s="506">
        <v>0</v>
      </c>
      <c r="G54" s="506">
        <v>25139.05</v>
      </c>
      <c r="H54" s="506">
        <v>0</v>
      </c>
      <c r="I54" s="506">
        <v>0</v>
      </c>
      <c r="J54" s="506">
        <v>0</v>
      </c>
      <c r="K54" s="506">
        <v>0</v>
      </c>
      <c r="L54" s="506">
        <v>129.54413500000001</v>
      </c>
      <c r="M54" s="506">
        <v>0</v>
      </c>
    </row>
    <row r="55" spans="1:13">
      <c r="A55" s="444">
        <v>41821</v>
      </c>
      <c r="B55" s="506">
        <v>0</v>
      </c>
      <c r="C55" s="506">
        <v>0</v>
      </c>
      <c r="D55" s="506">
        <v>793.35200000000009</v>
      </c>
      <c r="E55" s="506">
        <v>0</v>
      </c>
      <c r="F55" s="506">
        <v>0</v>
      </c>
      <c r="G55" s="506">
        <v>30658.28</v>
      </c>
      <c r="H55" s="506">
        <v>0</v>
      </c>
      <c r="I55" s="506">
        <v>0</v>
      </c>
      <c r="J55" s="506">
        <v>0</v>
      </c>
      <c r="K55" s="506">
        <v>0</v>
      </c>
      <c r="L55" s="506">
        <v>535.98641699999996</v>
      </c>
      <c r="M55" s="506">
        <v>0</v>
      </c>
    </row>
    <row r="56" spans="1:13">
      <c r="A56" s="444">
        <v>41852</v>
      </c>
      <c r="B56" s="506">
        <v>0</v>
      </c>
      <c r="C56" s="506">
        <v>719</v>
      </c>
      <c r="D56" s="506">
        <v>1016.7850000000001</v>
      </c>
      <c r="E56" s="506">
        <v>0</v>
      </c>
      <c r="F56" s="506">
        <v>0</v>
      </c>
      <c r="G56" s="506">
        <v>19137.34</v>
      </c>
      <c r="H56" s="506">
        <v>7679.2</v>
      </c>
      <c r="I56" s="506">
        <v>0</v>
      </c>
      <c r="J56" s="506">
        <v>0</v>
      </c>
      <c r="K56" s="506">
        <v>18.846586500000001</v>
      </c>
      <c r="L56" s="506">
        <v>73.337914499999997</v>
      </c>
      <c r="M56" s="506">
        <v>0</v>
      </c>
    </row>
    <row r="57" spans="1:13">
      <c r="A57" s="444">
        <v>41883</v>
      </c>
      <c r="B57" s="506">
        <v>0</v>
      </c>
      <c r="C57" s="506">
        <v>1139.6409999999998</v>
      </c>
      <c r="D57" s="506">
        <v>428.74399999999997</v>
      </c>
      <c r="E57" s="506">
        <v>0</v>
      </c>
      <c r="F57" s="506">
        <v>0</v>
      </c>
      <c r="G57" s="506">
        <v>4114.62</v>
      </c>
      <c r="H57" s="506">
        <v>13811.99</v>
      </c>
      <c r="I57" s="506">
        <v>0</v>
      </c>
      <c r="J57" s="506">
        <v>0</v>
      </c>
      <c r="K57" s="506">
        <v>8.4663834999999992</v>
      </c>
      <c r="L57" s="506">
        <v>12.530481</v>
      </c>
      <c r="M57" s="506">
        <v>0</v>
      </c>
    </row>
    <row r="58" spans="1:13">
      <c r="A58" s="444">
        <v>41913</v>
      </c>
      <c r="B58" s="506">
        <v>0</v>
      </c>
      <c r="C58" s="506">
        <v>1806.5660000000003</v>
      </c>
      <c r="D58" s="506">
        <v>147.49599999999998</v>
      </c>
      <c r="E58" s="506">
        <v>0</v>
      </c>
      <c r="F58" s="506">
        <v>0</v>
      </c>
      <c r="G58" s="506">
        <v>1303.9100000000001</v>
      </c>
      <c r="H58" s="506">
        <v>22522.22</v>
      </c>
      <c r="I58" s="506">
        <v>0</v>
      </c>
      <c r="J58" s="506">
        <v>0</v>
      </c>
      <c r="K58" s="506">
        <v>3.2819455</v>
      </c>
      <c r="L58" s="506">
        <v>2.0717340000000002</v>
      </c>
      <c r="M58" s="506">
        <v>0</v>
      </c>
    </row>
    <row r="59" spans="1:13">
      <c r="A59" s="444">
        <v>41944</v>
      </c>
      <c r="B59" s="506">
        <v>0</v>
      </c>
      <c r="C59" s="506">
        <v>2919.1410000000005</v>
      </c>
      <c r="D59" s="506">
        <v>0</v>
      </c>
      <c r="E59" s="506">
        <v>0</v>
      </c>
      <c r="F59" s="506">
        <v>0</v>
      </c>
      <c r="G59" s="506">
        <v>0</v>
      </c>
      <c r="H59" s="506">
        <v>36875.040000000001</v>
      </c>
      <c r="I59" s="506">
        <v>0</v>
      </c>
      <c r="J59" s="506">
        <v>0</v>
      </c>
      <c r="K59" s="506">
        <v>22.655312500000001</v>
      </c>
      <c r="L59" s="506">
        <v>0</v>
      </c>
      <c r="M59" s="506">
        <v>0</v>
      </c>
    </row>
    <row r="60" spans="1:13">
      <c r="A60" s="444">
        <v>41974</v>
      </c>
      <c r="B60" s="506">
        <v>0</v>
      </c>
      <c r="C60" s="506">
        <v>7641.57</v>
      </c>
      <c r="D60" s="506">
        <v>0</v>
      </c>
      <c r="E60" s="506">
        <v>0</v>
      </c>
      <c r="F60" s="506">
        <v>0</v>
      </c>
      <c r="G60" s="506">
        <v>0</v>
      </c>
      <c r="H60" s="506">
        <v>67290.28</v>
      </c>
      <c r="I60" s="506">
        <v>0</v>
      </c>
      <c r="J60" s="506">
        <v>0</v>
      </c>
      <c r="K60" s="506">
        <v>0</v>
      </c>
      <c r="L60" s="506">
        <v>0</v>
      </c>
      <c r="M60" s="506">
        <v>0</v>
      </c>
    </row>
    <row r="61" spans="1:13">
      <c r="A61" s="444">
        <v>42005</v>
      </c>
      <c r="B61" s="506">
        <v>0</v>
      </c>
      <c r="C61" s="506">
        <v>7260.1413082400004</v>
      </c>
      <c r="D61" s="506">
        <v>0</v>
      </c>
      <c r="E61" s="506">
        <v>0</v>
      </c>
      <c r="F61" s="506">
        <v>0</v>
      </c>
      <c r="G61" s="506">
        <v>0</v>
      </c>
      <c r="H61" s="506">
        <v>0</v>
      </c>
      <c r="I61" s="506">
        <v>0</v>
      </c>
      <c r="J61" s="506">
        <v>0</v>
      </c>
      <c r="K61" s="506">
        <v>581.60716499999978</v>
      </c>
      <c r="L61" s="506">
        <v>0</v>
      </c>
      <c r="M61" s="506">
        <v>0</v>
      </c>
    </row>
    <row r="62" spans="1:13">
      <c r="A62" s="444">
        <v>42036</v>
      </c>
      <c r="B62" s="506">
        <v>0</v>
      </c>
      <c r="C62" s="506">
        <v>8595.1205375799891</v>
      </c>
      <c r="D62" s="506">
        <v>0</v>
      </c>
      <c r="E62" s="506">
        <v>0</v>
      </c>
      <c r="F62" s="506">
        <v>0</v>
      </c>
      <c r="G62" s="506">
        <v>0</v>
      </c>
      <c r="H62" s="506">
        <v>0</v>
      </c>
      <c r="I62" s="506">
        <v>0</v>
      </c>
      <c r="J62" s="506">
        <v>0</v>
      </c>
      <c r="K62" s="506">
        <v>3794.1989405000004</v>
      </c>
      <c r="L62" s="506">
        <v>0</v>
      </c>
      <c r="M62" s="506">
        <v>0</v>
      </c>
    </row>
    <row r="63" spans="1:13">
      <c r="A63" s="444">
        <v>42064</v>
      </c>
      <c r="B63" s="506">
        <v>0</v>
      </c>
      <c r="C63" s="506">
        <v>5673.50611716</v>
      </c>
      <c r="D63" s="506">
        <v>0</v>
      </c>
      <c r="E63" s="506">
        <v>0</v>
      </c>
      <c r="F63" s="506">
        <v>0</v>
      </c>
      <c r="G63" s="506">
        <v>0</v>
      </c>
      <c r="H63" s="506">
        <v>0</v>
      </c>
      <c r="I63" s="506">
        <v>0</v>
      </c>
      <c r="J63" s="506">
        <v>0</v>
      </c>
      <c r="K63" s="506">
        <v>4495.7382184999997</v>
      </c>
      <c r="L63" s="506">
        <v>0</v>
      </c>
      <c r="M63" s="506">
        <v>0</v>
      </c>
    </row>
    <row r="64" spans="1:13">
      <c r="A64" s="444">
        <v>42095</v>
      </c>
      <c r="B64" s="506">
        <v>0</v>
      </c>
      <c r="C64" s="506">
        <v>6251.1339935599999</v>
      </c>
      <c r="D64" s="506">
        <v>0</v>
      </c>
      <c r="E64" s="506">
        <v>0</v>
      </c>
      <c r="F64" s="506">
        <v>0</v>
      </c>
      <c r="G64" s="506">
        <v>0</v>
      </c>
      <c r="H64" s="506">
        <v>0</v>
      </c>
      <c r="I64" s="506">
        <v>0</v>
      </c>
      <c r="J64" s="506">
        <v>0</v>
      </c>
      <c r="K64" s="506">
        <v>4348.232132000001</v>
      </c>
      <c r="L64" s="506">
        <v>0</v>
      </c>
      <c r="M64" s="506">
        <v>0</v>
      </c>
    </row>
    <row r="65" spans="1:13">
      <c r="A65" s="444">
        <v>42125</v>
      </c>
      <c r="B65" s="506">
        <v>0</v>
      </c>
      <c r="C65" s="506">
        <v>2664.5709634</v>
      </c>
      <c r="D65" s="506">
        <v>0</v>
      </c>
      <c r="E65" s="506">
        <v>0</v>
      </c>
      <c r="F65" s="506">
        <v>1907.036069</v>
      </c>
      <c r="G65" s="506">
        <v>0</v>
      </c>
      <c r="H65" s="506">
        <v>0</v>
      </c>
      <c r="I65" s="506">
        <v>0</v>
      </c>
      <c r="J65" s="506">
        <v>0</v>
      </c>
      <c r="K65" s="506">
        <v>2071.4055030000009</v>
      </c>
      <c r="L65" s="506">
        <v>0</v>
      </c>
      <c r="M65" s="506">
        <v>65.131165499999994</v>
      </c>
    </row>
    <row r="66" spans="1:13">
      <c r="A66" s="444">
        <v>42156</v>
      </c>
      <c r="B66" s="506">
        <v>0</v>
      </c>
      <c r="C66" s="506">
        <v>2090.0253078800001</v>
      </c>
      <c r="D66" s="506">
        <v>0</v>
      </c>
      <c r="E66" s="506">
        <v>0</v>
      </c>
      <c r="F66" s="506">
        <v>23453.074152000001</v>
      </c>
      <c r="G66" s="506">
        <v>0</v>
      </c>
      <c r="H66" s="506">
        <v>0</v>
      </c>
      <c r="I66" s="506">
        <v>0</v>
      </c>
      <c r="J66" s="506">
        <v>0</v>
      </c>
      <c r="K66" s="506">
        <v>1857.9131854999994</v>
      </c>
      <c r="L66" s="506">
        <v>0</v>
      </c>
      <c r="M66" s="506">
        <v>1111.2467365</v>
      </c>
    </row>
    <row r="67" spans="1:13">
      <c r="A67" s="444">
        <v>42186</v>
      </c>
      <c r="B67" s="506">
        <v>0</v>
      </c>
      <c r="C67" s="506">
        <v>1713.2501983</v>
      </c>
      <c r="D67" s="506">
        <v>0</v>
      </c>
      <c r="E67" s="506">
        <v>0</v>
      </c>
      <c r="F67" s="506">
        <v>24599.421330500001</v>
      </c>
      <c r="G67" s="506">
        <v>0</v>
      </c>
      <c r="H67" s="506">
        <v>0</v>
      </c>
      <c r="I67" s="506">
        <v>0</v>
      </c>
      <c r="J67" s="506">
        <v>0</v>
      </c>
      <c r="K67" s="506">
        <v>1431.0318264999994</v>
      </c>
      <c r="L67" s="506">
        <v>0</v>
      </c>
      <c r="M67" s="506">
        <v>1963.0335685000005</v>
      </c>
    </row>
    <row r="68" spans="1:13">
      <c r="A68" s="444">
        <v>42217</v>
      </c>
      <c r="B68" s="506">
        <v>0</v>
      </c>
      <c r="C68" s="506">
        <v>626.75699743999996</v>
      </c>
      <c r="D68" s="506">
        <v>0</v>
      </c>
      <c r="E68" s="506">
        <v>0</v>
      </c>
      <c r="F68" s="506">
        <v>31731.087478000001</v>
      </c>
      <c r="G68" s="506">
        <v>0</v>
      </c>
      <c r="H68" s="506">
        <v>0</v>
      </c>
      <c r="I68" s="506">
        <v>0</v>
      </c>
      <c r="J68" s="506">
        <v>0</v>
      </c>
      <c r="K68" s="506">
        <v>687.6976800000001</v>
      </c>
      <c r="L68" s="506">
        <v>0</v>
      </c>
      <c r="M68" s="506">
        <v>824.25198950000004</v>
      </c>
    </row>
    <row r="69" spans="1:13">
      <c r="A69" s="444">
        <v>42248</v>
      </c>
      <c r="B69" s="506">
        <v>0</v>
      </c>
      <c r="C69" s="506">
        <v>502.10555310000001</v>
      </c>
      <c r="D69" s="506">
        <v>0</v>
      </c>
      <c r="E69" s="506">
        <v>0</v>
      </c>
      <c r="F69" s="506">
        <v>30902.835042499999</v>
      </c>
      <c r="G69" s="506">
        <v>0</v>
      </c>
      <c r="H69" s="506">
        <v>0</v>
      </c>
      <c r="I69" s="506">
        <v>0</v>
      </c>
      <c r="J69" s="506">
        <v>0</v>
      </c>
      <c r="K69" s="506">
        <v>214.55722950000009</v>
      </c>
      <c r="L69" s="506">
        <v>0</v>
      </c>
      <c r="M69" s="506">
        <v>825.05122549999999</v>
      </c>
    </row>
    <row r="70" spans="1:13">
      <c r="A70" s="444">
        <v>42278</v>
      </c>
      <c r="B70" s="506">
        <v>0</v>
      </c>
      <c r="C70" s="506">
        <v>605.77922720000004</v>
      </c>
      <c r="D70" s="506">
        <v>0</v>
      </c>
      <c r="E70" s="506">
        <v>0</v>
      </c>
      <c r="F70" s="506">
        <v>32312.3593545</v>
      </c>
      <c r="G70" s="506">
        <v>0</v>
      </c>
      <c r="H70" s="506">
        <v>0</v>
      </c>
      <c r="I70" s="506">
        <v>0</v>
      </c>
      <c r="J70" s="506">
        <v>0</v>
      </c>
      <c r="K70" s="506">
        <v>565.32921399999998</v>
      </c>
      <c r="L70" s="506">
        <v>0</v>
      </c>
      <c r="M70" s="506">
        <v>1616.9395284999998</v>
      </c>
    </row>
    <row r="71" spans="1:13">
      <c r="A71" s="444">
        <v>42309</v>
      </c>
      <c r="B71" s="506">
        <v>0</v>
      </c>
      <c r="C71" s="506">
        <v>575.13621311999998</v>
      </c>
      <c r="D71" s="506">
        <v>0</v>
      </c>
      <c r="E71" s="506">
        <v>0</v>
      </c>
      <c r="F71" s="506">
        <v>28926.718827000001</v>
      </c>
      <c r="G71" s="506">
        <v>0</v>
      </c>
      <c r="H71" s="506">
        <v>0</v>
      </c>
      <c r="I71" s="506">
        <v>0</v>
      </c>
      <c r="J71" s="506">
        <v>0</v>
      </c>
      <c r="K71" s="506">
        <v>269.39663549999995</v>
      </c>
      <c r="L71" s="506">
        <v>0</v>
      </c>
      <c r="M71" s="506">
        <v>1133.9028330000001</v>
      </c>
    </row>
    <row r="72" spans="1:13">
      <c r="A72" s="444">
        <v>42339</v>
      </c>
      <c r="B72" s="506">
        <v>0</v>
      </c>
      <c r="C72" s="506">
        <v>270.98644250000001</v>
      </c>
      <c r="D72" s="506">
        <v>0</v>
      </c>
      <c r="E72" s="506">
        <v>0</v>
      </c>
      <c r="F72" s="506">
        <v>37559.302620499999</v>
      </c>
      <c r="G72" s="506">
        <v>0</v>
      </c>
      <c r="H72" s="506">
        <v>0</v>
      </c>
      <c r="I72" s="506">
        <v>0</v>
      </c>
      <c r="J72" s="506">
        <v>0</v>
      </c>
      <c r="K72" s="506">
        <v>52.547165999999997</v>
      </c>
      <c r="L72" s="506">
        <v>0</v>
      </c>
      <c r="M72" s="506">
        <v>1397.6908944999993</v>
      </c>
    </row>
    <row r="73" spans="1:13" s="664" customFormat="1" ht="12.75" customHeight="1">
      <c r="A73" s="660" t="s">
        <v>460</v>
      </c>
      <c r="B73" s="661"/>
      <c r="C73" s="662"/>
      <c r="D73" s="662"/>
      <c r="E73" s="663"/>
    </row>
    <row r="74" spans="1:13" ht="15">
      <c r="A74" s="431"/>
      <c r="B74" s="431"/>
      <c r="C74" s="431"/>
      <c r="D74" s="431"/>
      <c r="E74" s="431"/>
    </row>
  </sheetData>
  <mergeCells count="4">
    <mergeCell ref="A2:A3"/>
    <mergeCell ref="B2:D2"/>
    <mergeCell ref="E2:I2"/>
    <mergeCell ref="J2:M2"/>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S207"/>
  <sheetViews>
    <sheetView workbookViewId="0">
      <pane ySplit="5" topLeftCell="A24" activePane="bottomLeft" state="frozen"/>
      <selection activeCell="B23" sqref="B23"/>
      <selection pane="bottomLeft" activeCell="T75" sqref="T75"/>
    </sheetView>
  </sheetViews>
  <sheetFormatPr defaultRowHeight="12" customHeight="1"/>
  <cols>
    <col min="1" max="1" width="8.5" style="205" customWidth="1"/>
    <col min="2" max="2" width="5.33203125" style="4" customWidth="1"/>
    <col min="3" max="3" width="8.1640625" style="4" customWidth="1"/>
    <col min="4" max="4" width="6.5" style="4" customWidth="1"/>
    <col min="5" max="5" width="9.33203125" style="4" customWidth="1"/>
    <col min="6" max="6" width="5.6640625" style="4" customWidth="1"/>
    <col min="7" max="7" width="8.83203125" style="4" customWidth="1"/>
    <col min="8" max="8" width="6.5" style="4" customWidth="1"/>
    <col min="9" max="9" width="7.6640625" style="4" customWidth="1"/>
    <col min="10" max="10" width="5.6640625" style="4" customWidth="1"/>
    <col min="11" max="11" width="9" style="4" customWidth="1"/>
    <col min="12" max="12" width="6.6640625" style="4" customWidth="1"/>
    <col min="13" max="13" width="8.1640625" style="4" customWidth="1"/>
    <col min="14" max="14" width="7.6640625" style="4" customWidth="1"/>
    <col min="15" max="15" width="6.83203125" style="4" customWidth="1"/>
    <col min="16" max="16" width="7.33203125" style="4" customWidth="1"/>
    <col min="17" max="17" width="7.6640625" style="4" customWidth="1"/>
    <col min="18" max="228" width="9.33203125" style="4"/>
    <col min="229" max="229" width="13" style="4" customWidth="1"/>
    <col min="230" max="230" width="5.33203125" style="4" customWidth="1"/>
    <col min="231" max="231" width="12.6640625" style="4" customWidth="1"/>
    <col min="232" max="232" width="6.5" style="4" customWidth="1"/>
    <col min="233" max="233" width="12.5" style="4" customWidth="1"/>
    <col min="234" max="234" width="7" style="4" customWidth="1"/>
    <col min="235" max="235" width="12" style="4" customWidth="1"/>
    <col min="236" max="236" width="6.83203125" style="4" customWidth="1"/>
    <col min="237" max="237" width="12.33203125" style="4" customWidth="1"/>
    <col min="238" max="238" width="5.6640625" style="4" customWidth="1"/>
    <col min="239" max="239" width="12.6640625" style="4" customWidth="1"/>
    <col min="240" max="240" width="6.6640625" style="4" customWidth="1"/>
    <col min="241" max="241" width="11.5" style="4" customWidth="1"/>
    <col min="242" max="242" width="5.5" style="4" customWidth="1"/>
    <col min="243" max="243" width="13.33203125" style="4" customWidth="1"/>
    <col min="244" max="484" width="9.33203125" style="4"/>
    <col min="485" max="485" width="13" style="4" customWidth="1"/>
    <col min="486" max="486" width="5.33203125" style="4" customWidth="1"/>
    <col min="487" max="487" width="12.6640625" style="4" customWidth="1"/>
    <col min="488" max="488" width="6.5" style="4" customWidth="1"/>
    <col min="489" max="489" width="12.5" style="4" customWidth="1"/>
    <col min="490" max="490" width="7" style="4" customWidth="1"/>
    <col min="491" max="491" width="12" style="4" customWidth="1"/>
    <col min="492" max="492" width="6.83203125" style="4" customWidth="1"/>
    <col min="493" max="493" width="12.33203125" style="4" customWidth="1"/>
    <col min="494" max="494" width="5.6640625" style="4" customWidth="1"/>
    <col min="495" max="495" width="12.6640625" style="4" customWidth="1"/>
    <col min="496" max="496" width="6.6640625" style="4" customWidth="1"/>
    <col min="497" max="497" width="11.5" style="4" customWidth="1"/>
    <col min="498" max="498" width="5.5" style="4" customWidth="1"/>
    <col min="499" max="499" width="13.33203125" style="4" customWidth="1"/>
    <col min="500" max="740" width="9.33203125" style="4"/>
    <col min="741" max="741" width="13" style="4" customWidth="1"/>
    <col min="742" max="742" width="5.33203125" style="4" customWidth="1"/>
    <col min="743" max="743" width="12.6640625" style="4" customWidth="1"/>
    <col min="744" max="744" width="6.5" style="4" customWidth="1"/>
    <col min="745" max="745" width="12.5" style="4" customWidth="1"/>
    <col min="746" max="746" width="7" style="4" customWidth="1"/>
    <col min="747" max="747" width="12" style="4" customWidth="1"/>
    <col min="748" max="748" width="6.83203125" style="4" customWidth="1"/>
    <col min="749" max="749" width="12.33203125" style="4" customWidth="1"/>
    <col min="750" max="750" width="5.6640625" style="4" customWidth="1"/>
    <col min="751" max="751" width="12.6640625" style="4" customWidth="1"/>
    <col min="752" max="752" width="6.6640625" style="4" customWidth="1"/>
    <col min="753" max="753" width="11.5" style="4" customWidth="1"/>
    <col min="754" max="754" width="5.5" style="4" customWidth="1"/>
    <col min="755" max="755" width="13.33203125" style="4" customWidth="1"/>
    <col min="756" max="996" width="9.33203125" style="4"/>
    <col min="997" max="997" width="13" style="4" customWidth="1"/>
    <col min="998" max="998" width="5.33203125" style="4" customWidth="1"/>
    <col min="999" max="999" width="12.6640625" style="4" customWidth="1"/>
    <col min="1000" max="1000" width="6.5" style="4" customWidth="1"/>
    <col min="1001" max="1001" width="12.5" style="4" customWidth="1"/>
    <col min="1002" max="1002" width="7" style="4" customWidth="1"/>
    <col min="1003" max="1003" width="12" style="4" customWidth="1"/>
    <col min="1004" max="1004" width="6.83203125" style="4" customWidth="1"/>
    <col min="1005" max="1005" width="12.33203125" style="4" customWidth="1"/>
    <col min="1006" max="1006" width="5.6640625" style="4" customWidth="1"/>
    <col min="1007" max="1007" width="12.6640625" style="4" customWidth="1"/>
    <col min="1008" max="1008" width="6.6640625" style="4" customWidth="1"/>
    <col min="1009" max="1009" width="11.5" style="4" customWidth="1"/>
    <col min="1010" max="1010" width="5.5" style="4" customWidth="1"/>
    <col min="1011" max="1011" width="13.33203125" style="4" customWidth="1"/>
    <col min="1012" max="1252" width="9.33203125" style="4"/>
    <col min="1253" max="1253" width="13" style="4" customWidth="1"/>
    <col min="1254" max="1254" width="5.33203125" style="4" customWidth="1"/>
    <col min="1255" max="1255" width="12.6640625" style="4" customWidth="1"/>
    <col min="1256" max="1256" width="6.5" style="4" customWidth="1"/>
    <col min="1257" max="1257" width="12.5" style="4" customWidth="1"/>
    <col min="1258" max="1258" width="7" style="4" customWidth="1"/>
    <col min="1259" max="1259" width="12" style="4" customWidth="1"/>
    <col min="1260" max="1260" width="6.83203125" style="4" customWidth="1"/>
    <col min="1261" max="1261" width="12.33203125" style="4" customWidth="1"/>
    <col min="1262" max="1262" width="5.6640625" style="4" customWidth="1"/>
    <col min="1263" max="1263" width="12.6640625" style="4" customWidth="1"/>
    <col min="1264" max="1264" width="6.6640625" style="4" customWidth="1"/>
    <col min="1265" max="1265" width="11.5" style="4" customWidth="1"/>
    <col min="1266" max="1266" width="5.5" style="4" customWidth="1"/>
    <col min="1267" max="1267" width="13.33203125" style="4" customWidth="1"/>
    <col min="1268" max="1508" width="9.33203125" style="4"/>
    <col min="1509" max="1509" width="13" style="4" customWidth="1"/>
    <col min="1510" max="1510" width="5.33203125" style="4" customWidth="1"/>
    <col min="1511" max="1511" width="12.6640625" style="4" customWidth="1"/>
    <col min="1512" max="1512" width="6.5" style="4" customWidth="1"/>
    <col min="1513" max="1513" width="12.5" style="4" customWidth="1"/>
    <col min="1514" max="1514" width="7" style="4" customWidth="1"/>
    <col min="1515" max="1515" width="12" style="4" customWidth="1"/>
    <col min="1516" max="1516" width="6.83203125" style="4" customWidth="1"/>
    <col min="1517" max="1517" width="12.33203125" style="4" customWidth="1"/>
    <col min="1518" max="1518" width="5.6640625" style="4" customWidth="1"/>
    <col min="1519" max="1519" width="12.6640625" style="4" customWidth="1"/>
    <col min="1520" max="1520" width="6.6640625" style="4" customWidth="1"/>
    <col min="1521" max="1521" width="11.5" style="4" customWidth="1"/>
    <col min="1522" max="1522" width="5.5" style="4" customWidth="1"/>
    <col min="1523" max="1523" width="13.33203125" style="4" customWidth="1"/>
    <col min="1524" max="1764" width="9.33203125" style="4"/>
    <col min="1765" max="1765" width="13" style="4" customWidth="1"/>
    <col min="1766" max="1766" width="5.33203125" style="4" customWidth="1"/>
    <col min="1767" max="1767" width="12.6640625" style="4" customWidth="1"/>
    <col min="1768" max="1768" width="6.5" style="4" customWidth="1"/>
    <col min="1769" max="1769" width="12.5" style="4" customWidth="1"/>
    <col min="1770" max="1770" width="7" style="4" customWidth="1"/>
    <col min="1771" max="1771" width="12" style="4" customWidth="1"/>
    <col min="1772" max="1772" width="6.83203125" style="4" customWidth="1"/>
    <col min="1773" max="1773" width="12.33203125" style="4" customWidth="1"/>
    <col min="1774" max="1774" width="5.6640625" style="4" customWidth="1"/>
    <col min="1775" max="1775" width="12.6640625" style="4" customWidth="1"/>
    <col min="1776" max="1776" width="6.6640625" style="4" customWidth="1"/>
    <col min="1777" max="1777" width="11.5" style="4" customWidth="1"/>
    <col min="1778" max="1778" width="5.5" style="4" customWidth="1"/>
    <col min="1779" max="1779" width="13.33203125" style="4" customWidth="1"/>
    <col min="1780" max="2020" width="9.33203125" style="4"/>
    <col min="2021" max="2021" width="13" style="4" customWidth="1"/>
    <col min="2022" max="2022" width="5.33203125" style="4" customWidth="1"/>
    <col min="2023" max="2023" width="12.6640625" style="4" customWidth="1"/>
    <col min="2024" max="2024" width="6.5" style="4" customWidth="1"/>
    <col min="2025" max="2025" width="12.5" style="4" customWidth="1"/>
    <col min="2026" max="2026" width="7" style="4" customWidth="1"/>
    <col min="2027" max="2027" width="12" style="4" customWidth="1"/>
    <col min="2028" max="2028" width="6.83203125" style="4" customWidth="1"/>
    <col min="2029" max="2029" width="12.33203125" style="4" customWidth="1"/>
    <col min="2030" max="2030" width="5.6640625" style="4" customWidth="1"/>
    <col min="2031" max="2031" width="12.6640625" style="4" customWidth="1"/>
    <col min="2032" max="2032" width="6.6640625" style="4" customWidth="1"/>
    <col min="2033" max="2033" width="11.5" style="4" customWidth="1"/>
    <col min="2034" max="2034" width="5.5" style="4" customWidth="1"/>
    <col min="2035" max="2035" width="13.33203125" style="4" customWidth="1"/>
    <col min="2036" max="2276" width="9.33203125" style="4"/>
    <col min="2277" max="2277" width="13" style="4" customWidth="1"/>
    <col min="2278" max="2278" width="5.33203125" style="4" customWidth="1"/>
    <col min="2279" max="2279" width="12.6640625" style="4" customWidth="1"/>
    <col min="2280" max="2280" width="6.5" style="4" customWidth="1"/>
    <col min="2281" max="2281" width="12.5" style="4" customWidth="1"/>
    <col min="2282" max="2282" width="7" style="4" customWidth="1"/>
    <col min="2283" max="2283" width="12" style="4" customWidth="1"/>
    <col min="2284" max="2284" width="6.83203125" style="4" customWidth="1"/>
    <col min="2285" max="2285" width="12.33203125" style="4" customWidth="1"/>
    <col min="2286" max="2286" width="5.6640625" style="4" customWidth="1"/>
    <col min="2287" max="2287" width="12.6640625" style="4" customWidth="1"/>
    <col min="2288" max="2288" width="6.6640625" style="4" customWidth="1"/>
    <col min="2289" max="2289" width="11.5" style="4" customWidth="1"/>
    <col min="2290" max="2290" width="5.5" style="4" customWidth="1"/>
    <col min="2291" max="2291" width="13.33203125" style="4" customWidth="1"/>
    <col min="2292" max="2532" width="9.33203125" style="4"/>
    <col min="2533" max="2533" width="13" style="4" customWidth="1"/>
    <col min="2534" max="2534" width="5.33203125" style="4" customWidth="1"/>
    <col min="2535" max="2535" width="12.6640625" style="4" customWidth="1"/>
    <col min="2536" max="2536" width="6.5" style="4" customWidth="1"/>
    <col min="2537" max="2537" width="12.5" style="4" customWidth="1"/>
    <col min="2538" max="2538" width="7" style="4" customWidth="1"/>
    <col min="2539" max="2539" width="12" style="4" customWidth="1"/>
    <col min="2540" max="2540" width="6.83203125" style="4" customWidth="1"/>
    <col min="2541" max="2541" width="12.33203125" style="4" customWidth="1"/>
    <col min="2542" max="2542" width="5.6640625" style="4" customWidth="1"/>
    <col min="2543" max="2543" width="12.6640625" style="4" customWidth="1"/>
    <col min="2544" max="2544" width="6.6640625" style="4" customWidth="1"/>
    <col min="2545" max="2545" width="11.5" style="4" customWidth="1"/>
    <col min="2546" max="2546" width="5.5" style="4" customWidth="1"/>
    <col min="2547" max="2547" width="13.33203125" style="4" customWidth="1"/>
    <col min="2548" max="2788" width="9.33203125" style="4"/>
    <col min="2789" max="2789" width="13" style="4" customWidth="1"/>
    <col min="2790" max="2790" width="5.33203125" style="4" customWidth="1"/>
    <col min="2791" max="2791" width="12.6640625" style="4" customWidth="1"/>
    <col min="2792" max="2792" width="6.5" style="4" customWidth="1"/>
    <col min="2793" max="2793" width="12.5" style="4" customWidth="1"/>
    <col min="2794" max="2794" width="7" style="4" customWidth="1"/>
    <col min="2795" max="2795" width="12" style="4" customWidth="1"/>
    <col min="2796" max="2796" width="6.83203125" style="4" customWidth="1"/>
    <col min="2797" max="2797" width="12.33203125" style="4" customWidth="1"/>
    <col min="2798" max="2798" width="5.6640625" style="4" customWidth="1"/>
    <col min="2799" max="2799" width="12.6640625" style="4" customWidth="1"/>
    <col min="2800" max="2800" width="6.6640625" style="4" customWidth="1"/>
    <col min="2801" max="2801" width="11.5" style="4" customWidth="1"/>
    <col min="2802" max="2802" width="5.5" style="4" customWidth="1"/>
    <col min="2803" max="2803" width="13.33203125" style="4" customWidth="1"/>
    <col min="2804" max="3044" width="9.33203125" style="4"/>
    <col min="3045" max="3045" width="13" style="4" customWidth="1"/>
    <col min="3046" max="3046" width="5.33203125" style="4" customWidth="1"/>
    <col min="3047" max="3047" width="12.6640625" style="4" customWidth="1"/>
    <col min="3048" max="3048" width="6.5" style="4" customWidth="1"/>
    <col min="3049" max="3049" width="12.5" style="4" customWidth="1"/>
    <col min="3050" max="3050" width="7" style="4" customWidth="1"/>
    <col min="3051" max="3051" width="12" style="4" customWidth="1"/>
    <col min="3052" max="3052" width="6.83203125" style="4" customWidth="1"/>
    <col min="3053" max="3053" width="12.33203125" style="4" customWidth="1"/>
    <col min="3054" max="3054" width="5.6640625" style="4" customWidth="1"/>
    <col min="3055" max="3055" width="12.6640625" style="4" customWidth="1"/>
    <col min="3056" max="3056" width="6.6640625" style="4" customWidth="1"/>
    <col min="3057" max="3057" width="11.5" style="4" customWidth="1"/>
    <col min="3058" max="3058" width="5.5" style="4" customWidth="1"/>
    <col min="3059" max="3059" width="13.33203125" style="4" customWidth="1"/>
    <col min="3060" max="3300" width="9.33203125" style="4"/>
    <col min="3301" max="3301" width="13" style="4" customWidth="1"/>
    <col min="3302" max="3302" width="5.33203125" style="4" customWidth="1"/>
    <col min="3303" max="3303" width="12.6640625" style="4" customWidth="1"/>
    <col min="3304" max="3304" width="6.5" style="4" customWidth="1"/>
    <col min="3305" max="3305" width="12.5" style="4" customWidth="1"/>
    <col min="3306" max="3306" width="7" style="4" customWidth="1"/>
    <col min="3307" max="3307" width="12" style="4" customWidth="1"/>
    <col min="3308" max="3308" width="6.83203125" style="4" customWidth="1"/>
    <col min="3309" max="3309" width="12.33203125" style="4" customWidth="1"/>
    <col min="3310" max="3310" width="5.6640625" style="4" customWidth="1"/>
    <col min="3311" max="3311" width="12.6640625" style="4" customWidth="1"/>
    <col min="3312" max="3312" width="6.6640625" style="4" customWidth="1"/>
    <col min="3313" max="3313" width="11.5" style="4" customWidth="1"/>
    <col min="3314" max="3314" width="5.5" style="4" customWidth="1"/>
    <col min="3315" max="3315" width="13.33203125" style="4" customWidth="1"/>
    <col min="3316" max="3556" width="9.33203125" style="4"/>
    <col min="3557" max="3557" width="13" style="4" customWidth="1"/>
    <col min="3558" max="3558" width="5.33203125" style="4" customWidth="1"/>
    <col min="3559" max="3559" width="12.6640625" style="4" customWidth="1"/>
    <col min="3560" max="3560" width="6.5" style="4" customWidth="1"/>
    <col min="3561" max="3561" width="12.5" style="4" customWidth="1"/>
    <col min="3562" max="3562" width="7" style="4" customWidth="1"/>
    <col min="3563" max="3563" width="12" style="4" customWidth="1"/>
    <col min="3564" max="3564" width="6.83203125" style="4" customWidth="1"/>
    <col min="3565" max="3565" width="12.33203125" style="4" customWidth="1"/>
    <col min="3566" max="3566" width="5.6640625" style="4" customWidth="1"/>
    <col min="3567" max="3567" width="12.6640625" style="4" customWidth="1"/>
    <col min="3568" max="3568" width="6.6640625" style="4" customWidth="1"/>
    <col min="3569" max="3569" width="11.5" style="4" customWidth="1"/>
    <col min="3570" max="3570" width="5.5" style="4" customWidth="1"/>
    <col min="3571" max="3571" width="13.33203125" style="4" customWidth="1"/>
    <col min="3572" max="3812" width="9.33203125" style="4"/>
    <col min="3813" max="3813" width="13" style="4" customWidth="1"/>
    <col min="3814" max="3814" width="5.33203125" style="4" customWidth="1"/>
    <col min="3815" max="3815" width="12.6640625" style="4" customWidth="1"/>
    <col min="3816" max="3816" width="6.5" style="4" customWidth="1"/>
    <col min="3817" max="3817" width="12.5" style="4" customWidth="1"/>
    <col min="3818" max="3818" width="7" style="4" customWidth="1"/>
    <col min="3819" max="3819" width="12" style="4" customWidth="1"/>
    <col min="3820" max="3820" width="6.83203125" style="4" customWidth="1"/>
    <col min="3821" max="3821" width="12.33203125" style="4" customWidth="1"/>
    <col min="3822" max="3822" width="5.6640625" style="4" customWidth="1"/>
    <col min="3823" max="3823" width="12.6640625" style="4" customWidth="1"/>
    <col min="3824" max="3824" width="6.6640625" style="4" customWidth="1"/>
    <col min="3825" max="3825" width="11.5" style="4" customWidth="1"/>
    <col min="3826" max="3826" width="5.5" style="4" customWidth="1"/>
    <col min="3827" max="3827" width="13.33203125" style="4" customWidth="1"/>
    <col min="3828" max="4068" width="9.33203125" style="4"/>
    <col min="4069" max="4069" width="13" style="4" customWidth="1"/>
    <col min="4070" max="4070" width="5.33203125" style="4" customWidth="1"/>
    <col min="4071" max="4071" width="12.6640625" style="4" customWidth="1"/>
    <col min="4072" max="4072" width="6.5" style="4" customWidth="1"/>
    <col min="4073" max="4073" width="12.5" style="4" customWidth="1"/>
    <col min="4074" max="4074" width="7" style="4" customWidth="1"/>
    <col min="4075" max="4075" width="12" style="4" customWidth="1"/>
    <col min="4076" max="4076" width="6.83203125" style="4" customWidth="1"/>
    <col min="4077" max="4077" width="12.33203125" style="4" customWidth="1"/>
    <col min="4078" max="4078" width="5.6640625" style="4" customWidth="1"/>
    <col min="4079" max="4079" width="12.6640625" style="4" customWidth="1"/>
    <col min="4080" max="4080" width="6.6640625" style="4" customWidth="1"/>
    <col min="4081" max="4081" width="11.5" style="4" customWidth="1"/>
    <col min="4082" max="4082" width="5.5" style="4" customWidth="1"/>
    <col min="4083" max="4083" width="13.33203125" style="4" customWidth="1"/>
    <col min="4084" max="4324" width="9.33203125" style="4"/>
    <col min="4325" max="4325" width="13" style="4" customWidth="1"/>
    <col min="4326" max="4326" width="5.33203125" style="4" customWidth="1"/>
    <col min="4327" max="4327" width="12.6640625" style="4" customWidth="1"/>
    <col min="4328" max="4328" width="6.5" style="4" customWidth="1"/>
    <col min="4329" max="4329" width="12.5" style="4" customWidth="1"/>
    <col min="4330" max="4330" width="7" style="4" customWidth="1"/>
    <col min="4331" max="4331" width="12" style="4" customWidth="1"/>
    <col min="4332" max="4332" width="6.83203125" style="4" customWidth="1"/>
    <col min="4333" max="4333" width="12.33203125" style="4" customWidth="1"/>
    <col min="4334" max="4334" width="5.6640625" style="4" customWidth="1"/>
    <col min="4335" max="4335" width="12.6640625" style="4" customWidth="1"/>
    <col min="4336" max="4336" width="6.6640625" style="4" customWidth="1"/>
    <col min="4337" max="4337" width="11.5" style="4" customWidth="1"/>
    <col min="4338" max="4338" width="5.5" style="4" customWidth="1"/>
    <col min="4339" max="4339" width="13.33203125" style="4" customWidth="1"/>
    <col min="4340" max="4580" width="9.33203125" style="4"/>
    <col min="4581" max="4581" width="13" style="4" customWidth="1"/>
    <col min="4582" max="4582" width="5.33203125" style="4" customWidth="1"/>
    <col min="4583" max="4583" width="12.6640625" style="4" customWidth="1"/>
    <col min="4584" max="4584" width="6.5" style="4" customWidth="1"/>
    <col min="4585" max="4585" width="12.5" style="4" customWidth="1"/>
    <col min="4586" max="4586" width="7" style="4" customWidth="1"/>
    <col min="4587" max="4587" width="12" style="4" customWidth="1"/>
    <col min="4588" max="4588" width="6.83203125" style="4" customWidth="1"/>
    <col min="4589" max="4589" width="12.33203125" style="4" customWidth="1"/>
    <col min="4590" max="4590" width="5.6640625" style="4" customWidth="1"/>
    <col min="4591" max="4591" width="12.6640625" style="4" customWidth="1"/>
    <col min="4592" max="4592" width="6.6640625" style="4" customWidth="1"/>
    <col min="4593" max="4593" width="11.5" style="4" customWidth="1"/>
    <col min="4594" max="4594" width="5.5" style="4" customWidth="1"/>
    <col min="4595" max="4595" width="13.33203125" style="4" customWidth="1"/>
    <col min="4596" max="4836" width="9.33203125" style="4"/>
    <col min="4837" max="4837" width="13" style="4" customWidth="1"/>
    <col min="4838" max="4838" width="5.33203125" style="4" customWidth="1"/>
    <col min="4839" max="4839" width="12.6640625" style="4" customWidth="1"/>
    <col min="4840" max="4840" width="6.5" style="4" customWidth="1"/>
    <col min="4841" max="4841" width="12.5" style="4" customWidth="1"/>
    <col min="4842" max="4842" width="7" style="4" customWidth="1"/>
    <col min="4843" max="4843" width="12" style="4" customWidth="1"/>
    <col min="4844" max="4844" width="6.83203125" style="4" customWidth="1"/>
    <col min="4845" max="4845" width="12.33203125" style="4" customWidth="1"/>
    <col min="4846" max="4846" width="5.6640625" style="4" customWidth="1"/>
    <col min="4847" max="4847" width="12.6640625" style="4" customWidth="1"/>
    <col min="4848" max="4848" width="6.6640625" style="4" customWidth="1"/>
    <col min="4849" max="4849" width="11.5" style="4" customWidth="1"/>
    <col min="4850" max="4850" width="5.5" style="4" customWidth="1"/>
    <col min="4851" max="4851" width="13.33203125" style="4" customWidth="1"/>
    <col min="4852" max="5092" width="9.33203125" style="4"/>
    <col min="5093" max="5093" width="13" style="4" customWidth="1"/>
    <col min="5094" max="5094" width="5.33203125" style="4" customWidth="1"/>
    <col min="5095" max="5095" width="12.6640625" style="4" customWidth="1"/>
    <col min="5096" max="5096" width="6.5" style="4" customWidth="1"/>
    <col min="5097" max="5097" width="12.5" style="4" customWidth="1"/>
    <col min="5098" max="5098" width="7" style="4" customWidth="1"/>
    <col min="5099" max="5099" width="12" style="4" customWidth="1"/>
    <col min="5100" max="5100" width="6.83203125" style="4" customWidth="1"/>
    <col min="5101" max="5101" width="12.33203125" style="4" customWidth="1"/>
    <col min="5102" max="5102" width="5.6640625" style="4" customWidth="1"/>
    <col min="5103" max="5103" width="12.6640625" style="4" customWidth="1"/>
    <col min="5104" max="5104" width="6.6640625" style="4" customWidth="1"/>
    <col min="5105" max="5105" width="11.5" style="4" customWidth="1"/>
    <col min="5106" max="5106" width="5.5" style="4" customWidth="1"/>
    <col min="5107" max="5107" width="13.33203125" style="4" customWidth="1"/>
    <col min="5108" max="5348" width="9.33203125" style="4"/>
    <col min="5349" max="5349" width="13" style="4" customWidth="1"/>
    <col min="5350" max="5350" width="5.33203125" style="4" customWidth="1"/>
    <col min="5351" max="5351" width="12.6640625" style="4" customWidth="1"/>
    <col min="5352" max="5352" width="6.5" style="4" customWidth="1"/>
    <col min="5353" max="5353" width="12.5" style="4" customWidth="1"/>
    <col min="5354" max="5354" width="7" style="4" customWidth="1"/>
    <col min="5355" max="5355" width="12" style="4" customWidth="1"/>
    <col min="5356" max="5356" width="6.83203125" style="4" customWidth="1"/>
    <col min="5357" max="5357" width="12.33203125" style="4" customWidth="1"/>
    <col min="5358" max="5358" width="5.6640625" style="4" customWidth="1"/>
    <col min="5359" max="5359" width="12.6640625" style="4" customWidth="1"/>
    <col min="5360" max="5360" width="6.6640625" style="4" customWidth="1"/>
    <col min="5361" max="5361" width="11.5" style="4" customWidth="1"/>
    <col min="5362" max="5362" width="5.5" style="4" customWidth="1"/>
    <col min="5363" max="5363" width="13.33203125" style="4" customWidth="1"/>
    <col min="5364" max="5604" width="9.33203125" style="4"/>
    <col min="5605" max="5605" width="13" style="4" customWidth="1"/>
    <col min="5606" max="5606" width="5.33203125" style="4" customWidth="1"/>
    <col min="5607" max="5607" width="12.6640625" style="4" customWidth="1"/>
    <col min="5608" max="5608" width="6.5" style="4" customWidth="1"/>
    <col min="5609" max="5609" width="12.5" style="4" customWidth="1"/>
    <col min="5610" max="5610" width="7" style="4" customWidth="1"/>
    <col min="5611" max="5611" width="12" style="4" customWidth="1"/>
    <col min="5612" max="5612" width="6.83203125" style="4" customWidth="1"/>
    <col min="5613" max="5613" width="12.33203125" style="4" customWidth="1"/>
    <col min="5614" max="5614" width="5.6640625" style="4" customWidth="1"/>
    <col min="5615" max="5615" width="12.6640625" style="4" customWidth="1"/>
    <col min="5616" max="5616" width="6.6640625" style="4" customWidth="1"/>
    <col min="5617" max="5617" width="11.5" style="4" customWidth="1"/>
    <col min="5618" max="5618" width="5.5" style="4" customWidth="1"/>
    <col min="5619" max="5619" width="13.33203125" style="4" customWidth="1"/>
    <col min="5620" max="5860" width="9.33203125" style="4"/>
    <col min="5861" max="5861" width="13" style="4" customWidth="1"/>
    <col min="5862" max="5862" width="5.33203125" style="4" customWidth="1"/>
    <col min="5863" max="5863" width="12.6640625" style="4" customWidth="1"/>
    <col min="5864" max="5864" width="6.5" style="4" customWidth="1"/>
    <col min="5865" max="5865" width="12.5" style="4" customWidth="1"/>
    <col min="5866" max="5866" width="7" style="4" customWidth="1"/>
    <col min="5867" max="5867" width="12" style="4" customWidth="1"/>
    <col min="5868" max="5868" width="6.83203125" style="4" customWidth="1"/>
    <col min="5869" max="5869" width="12.33203125" style="4" customWidth="1"/>
    <col min="5870" max="5870" width="5.6640625" style="4" customWidth="1"/>
    <col min="5871" max="5871" width="12.6640625" style="4" customWidth="1"/>
    <col min="5872" max="5872" width="6.6640625" style="4" customWidth="1"/>
    <col min="5873" max="5873" width="11.5" style="4" customWidth="1"/>
    <col min="5874" max="5874" width="5.5" style="4" customWidth="1"/>
    <col min="5875" max="5875" width="13.33203125" style="4" customWidth="1"/>
    <col min="5876" max="6116" width="9.33203125" style="4"/>
    <col min="6117" max="6117" width="13" style="4" customWidth="1"/>
    <col min="6118" max="6118" width="5.33203125" style="4" customWidth="1"/>
    <col min="6119" max="6119" width="12.6640625" style="4" customWidth="1"/>
    <col min="6120" max="6120" width="6.5" style="4" customWidth="1"/>
    <col min="6121" max="6121" width="12.5" style="4" customWidth="1"/>
    <col min="6122" max="6122" width="7" style="4" customWidth="1"/>
    <col min="6123" max="6123" width="12" style="4" customWidth="1"/>
    <col min="6124" max="6124" width="6.83203125" style="4" customWidth="1"/>
    <col min="6125" max="6125" width="12.33203125" style="4" customWidth="1"/>
    <col min="6126" max="6126" width="5.6640625" style="4" customWidth="1"/>
    <col min="6127" max="6127" width="12.6640625" style="4" customWidth="1"/>
    <col min="6128" max="6128" width="6.6640625" style="4" customWidth="1"/>
    <col min="6129" max="6129" width="11.5" style="4" customWidth="1"/>
    <col min="6130" max="6130" width="5.5" style="4" customWidth="1"/>
    <col min="6131" max="6131" width="13.33203125" style="4" customWidth="1"/>
    <col min="6132" max="6372" width="9.33203125" style="4"/>
    <col min="6373" max="6373" width="13" style="4" customWidth="1"/>
    <col min="6374" max="6374" width="5.33203125" style="4" customWidth="1"/>
    <col min="6375" max="6375" width="12.6640625" style="4" customWidth="1"/>
    <col min="6376" max="6376" width="6.5" style="4" customWidth="1"/>
    <col min="6377" max="6377" width="12.5" style="4" customWidth="1"/>
    <col min="6378" max="6378" width="7" style="4" customWidth="1"/>
    <col min="6379" max="6379" width="12" style="4" customWidth="1"/>
    <col min="6380" max="6380" width="6.83203125" style="4" customWidth="1"/>
    <col min="6381" max="6381" width="12.33203125" style="4" customWidth="1"/>
    <col min="6382" max="6382" width="5.6640625" style="4" customWidth="1"/>
    <col min="6383" max="6383" width="12.6640625" style="4" customWidth="1"/>
    <col min="6384" max="6384" width="6.6640625" style="4" customWidth="1"/>
    <col min="6385" max="6385" width="11.5" style="4" customWidth="1"/>
    <col min="6386" max="6386" width="5.5" style="4" customWidth="1"/>
    <col min="6387" max="6387" width="13.33203125" style="4" customWidth="1"/>
    <col min="6388" max="6628" width="9.33203125" style="4"/>
    <col min="6629" max="6629" width="13" style="4" customWidth="1"/>
    <col min="6630" max="6630" width="5.33203125" style="4" customWidth="1"/>
    <col min="6631" max="6631" width="12.6640625" style="4" customWidth="1"/>
    <col min="6632" max="6632" width="6.5" style="4" customWidth="1"/>
    <col min="6633" max="6633" width="12.5" style="4" customWidth="1"/>
    <col min="6634" max="6634" width="7" style="4" customWidth="1"/>
    <col min="6635" max="6635" width="12" style="4" customWidth="1"/>
    <col min="6636" max="6636" width="6.83203125" style="4" customWidth="1"/>
    <col min="6637" max="6637" width="12.33203125" style="4" customWidth="1"/>
    <col min="6638" max="6638" width="5.6640625" style="4" customWidth="1"/>
    <col min="6639" max="6639" width="12.6640625" style="4" customWidth="1"/>
    <col min="6640" max="6640" width="6.6640625" style="4" customWidth="1"/>
    <col min="6641" max="6641" width="11.5" style="4" customWidth="1"/>
    <col min="6642" max="6642" width="5.5" style="4" customWidth="1"/>
    <col min="6643" max="6643" width="13.33203125" style="4" customWidth="1"/>
    <col min="6644" max="6884" width="9.33203125" style="4"/>
    <col min="6885" max="6885" width="13" style="4" customWidth="1"/>
    <col min="6886" max="6886" width="5.33203125" style="4" customWidth="1"/>
    <col min="6887" max="6887" width="12.6640625" style="4" customWidth="1"/>
    <col min="6888" max="6888" width="6.5" style="4" customWidth="1"/>
    <col min="6889" max="6889" width="12.5" style="4" customWidth="1"/>
    <col min="6890" max="6890" width="7" style="4" customWidth="1"/>
    <col min="6891" max="6891" width="12" style="4" customWidth="1"/>
    <col min="6892" max="6892" width="6.83203125" style="4" customWidth="1"/>
    <col min="6893" max="6893" width="12.33203125" style="4" customWidth="1"/>
    <col min="6894" max="6894" width="5.6640625" style="4" customWidth="1"/>
    <col min="6895" max="6895" width="12.6640625" style="4" customWidth="1"/>
    <col min="6896" max="6896" width="6.6640625" style="4" customWidth="1"/>
    <col min="6897" max="6897" width="11.5" style="4" customWidth="1"/>
    <col min="6898" max="6898" width="5.5" style="4" customWidth="1"/>
    <col min="6899" max="6899" width="13.33203125" style="4" customWidth="1"/>
    <col min="6900" max="7140" width="9.33203125" style="4"/>
    <col min="7141" max="7141" width="13" style="4" customWidth="1"/>
    <col min="7142" max="7142" width="5.33203125" style="4" customWidth="1"/>
    <col min="7143" max="7143" width="12.6640625" style="4" customWidth="1"/>
    <col min="7144" max="7144" width="6.5" style="4" customWidth="1"/>
    <col min="7145" max="7145" width="12.5" style="4" customWidth="1"/>
    <col min="7146" max="7146" width="7" style="4" customWidth="1"/>
    <col min="7147" max="7147" width="12" style="4" customWidth="1"/>
    <col min="7148" max="7148" width="6.83203125" style="4" customWidth="1"/>
    <col min="7149" max="7149" width="12.33203125" style="4" customWidth="1"/>
    <col min="7150" max="7150" width="5.6640625" style="4" customWidth="1"/>
    <col min="7151" max="7151" width="12.6640625" style="4" customWidth="1"/>
    <col min="7152" max="7152" width="6.6640625" style="4" customWidth="1"/>
    <col min="7153" max="7153" width="11.5" style="4" customWidth="1"/>
    <col min="7154" max="7154" width="5.5" style="4" customWidth="1"/>
    <col min="7155" max="7155" width="13.33203125" style="4" customWidth="1"/>
    <col min="7156" max="7396" width="9.33203125" style="4"/>
    <col min="7397" max="7397" width="13" style="4" customWidth="1"/>
    <col min="7398" max="7398" width="5.33203125" style="4" customWidth="1"/>
    <col min="7399" max="7399" width="12.6640625" style="4" customWidth="1"/>
    <col min="7400" max="7400" width="6.5" style="4" customWidth="1"/>
    <col min="7401" max="7401" width="12.5" style="4" customWidth="1"/>
    <col min="7402" max="7402" width="7" style="4" customWidth="1"/>
    <col min="7403" max="7403" width="12" style="4" customWidth="1"/>
    <col min="7404" max="7404" width="6.83203125" style="4" customWidth="1"/>
    <col min="7405" max="7405" width="12.33203125" style="4" customWidth="1"/>
    <col min="7406" max="7406" width="5.6640625" style="4" customWidth="1"/>
    <col min="7407" max="7407" width="12.6640625" style="4" customWidth="1"/>
    <col min="7408" max="7408" width="6.6640625" style="4" customWidth="1"/>
    <col min="7409" max="7409" width="11.5" style="4" customWidth="1"/>
    <col min="7410" max="7410" width="5.5" style="4" customWidth="1"/>
    <col min="7411" max="7411" width="13.33203125" style="4" customWidth="1"/>
    <col min="7412" max="7652" width="9.33203125" style="4"/>
    <col min="7653" max="7653" width="13" style="4" customWidth="1"/>
    <col min="7654" max="7654" width="5.33203125" style="4" customWidth="1"/>
    <col min="7655" max="7655" width="12.6640625" style="4" customWidth="1"/>
    <col min="7656" max="7656" width="6.5" style="4" customWidth="1"/>
    <col min="7657" max="7657" width="12.5" style="4" customWidth="1"/>
    <col min="7658" max="7658" width="7" style="4" customWidth="1"/>
    <col min="7659" max="7659" width="12" style="4" customWidth="1"/>
    <col min="7660" max="7660" width="6.83203125" style="4" customWidth="1"/>
    <col min="7661" max="7661" width="12.33203125" style="4" customWidth="1"/>
    <col min="7662" max="7662" width="5.6640625" style="4" customWidth="1"/>
    <col min="7663" max="7663" width="12.6640625" style="4" customWidth="1"/>
    <col min="7664" max="7664" width="6.6640625" style="4" customWidth="1"/>
    <col min="7665" max="7665" width="11.5" style="4" customWidth="1"/>
    <col min="7666" max="7666" width="5.5" style="4" customWidth="1"/>
    <col min="7667" max="7667" width="13.33203125" style="4" customWidth="1"/>
    <col min="7668" max="7908" width="9.33203125" style="4"/>
    <col min="7909" max="7909" width="13" style="4" customWidth="1"/>
    <col min="7910" max="7910" width="5.33203125" style="4" customWidth="1"/>
    <col min="7911" max="7911" width="12.6640625" style="4" customWidth="1"/>
    <col min="7912" max="7912" width="6.5" style="4" customWidth="1"/>
    <col min="7913" max="7913" width="12.5" style="4" customWidth="1"/>
    <col min="7914" max="7914" width="7" style="4" customWidth="1"/>
    <col min="7915" max="7915" width="12" style="4" customWidth="1"/>
    <col min="7916" max="7916" width="6.83203125" style="4" customWidth="1"/>
    <col min="7917" max="7917" width="12.33203125" style="4" customWidth="1"/>
    <col min="7918" max="7918" width="5.6640625" style="4" customWidth="1"/>
    <col min="7919" max="7919" width="12.6640625" style="4" customWidth="1"/>
    <col min="7920" max="7920" width="6.6640625" style="4" customWidth="1"/>
    <col min="7921" max="7921" width="11.5" style="4" customWidth="1"/>
    <col min="7922" max="7922" width="5.5" style="4" customWidth="1"/>
    <col min="7923" max="7923" width="13.33203125" style="4" customWidth="1"/>
    <col min="7924" max="8164" width="9.33203125" style="4"/>
    <col min="8165" max="8165" width="13" style="4" customWidth="1"/>
    <col min="8166" max="8166" width="5.33203125" style="4" customWidth="1"/>
    <col min="8167" max="8167" width="12.6640625" style="4" customWidth="1"/>
    <col min="8168" max="8168" width="6.5" style="4" customWidth="1"/>
    <col min="8169" max="8169" width="12.5" style="4" customWidth="1"/>
    <col min="8170" max="8170" width="7" style="4" customWidth="1"/>
    <col min="8171" max="8171" width="12" style="4" customWidth="1"/>
    <col min="8172" max="8172" width="6.83203125" style="4" customWidth="1"/>
    <col min="8173" max="8173" width="12.33203125" style="4" customWidth="1"/>
    <col min="8174" max="8174" width="5.6640625" style="4" customWidth="1"/>
    <col min="8175" max="8175" width="12.6640625" style="4" customWidth="1"/>
    <col min="8176" max="8176" width="6.6640625" style="4" customWidth="1"/>
    <col min="8177" max="8177" width="11.5" style="4" customWidth="1"/>
    <col min="8178" max="8178" width="5.5" style="4" customWidth="1"/>
    <col min="8179" max="8179" width="13.33203125" style="4" customWidth="1"/>
    <col min="8180" max="8420" width="9.33203125" style="4"/>
    <col min="8421" max="8421" width="13" style="4" customWidth="1"/>
    <col min="8422" max="8422" width="5.33203125" style="4" customWidth="1"/>
    <col min="8423" max="8423" width="12.6640625" style="4" customWidth="1"/>
    <col min="8424" max="8424" width="6.5" style="4" customWidth="1"/>
    <col min="8425" max="8425" width="12.5" style="4" customWidth="1"/>
    <col min="8426" max="8426" width="7" style="4" customWidth="1"/>
    <col min="8427" max="8427" width="12" style="4" customWidth="1"/>
    <col min="8428" max="8428" width="6.83203125" style="4" customWidth="1"/>
    <col min="8429" max="8429" width="12.33203125" style="4" customWidth="1"/>
    <col min="8430" max="8430" width="5.6640625" style="4" customWidth="1"/>
    <col min="8431" max="8431" width="12.6640625" style="4" customWidth="1"/>
    <col min="8432" max="8432" width="6.6640625" style="4" customWidth="1"/>
    <col min="8433" max="8433" width="11.5" style="4" customWidth="1"/>
    <col min="8434" max="8434" width="5.5" style="4" customWidth="1"/>
    <col min="8435" max="8435" width="13.33203125" style="4" customWidth="1"/>
    <col min="8436" max="8676" width="9.33203125" style="4"/>
    <col min="8677" max="8677" width="13" style="4" customWidth="1"/>
    <col min="8678" max="8678" width="5.33203125" style="4" customWidth="1"/>
    <col min="8679" max="8679" width="12.6640625" style="4" customWidth="1"/>
    <col min="8680" max="8680" width="6.5" style="4" customWidth="1"/>
    <col min="8681" max="8681" width="12.5" style="4" customWidth="1"/>
    <col min="8682" max="8682" width="7" style="4" customWidth="1"/>
    <col min="8683" max="8683" width="12" style="4" customWidth="1"/>
    <col min="8684" max="8684" width="6.83203125" style="4" customWidth="1"/>
    <col min="8685" max="8685" width="12.33203125" style="4" customWidth="1"/>
    <col min="8686" max="8686" width="5.6640625" style="4" customWidth="1"/>
    <col min="8687" max="8687" width="12.6640625" style="4" customWidth="1"/>
    <col min="8688" max="8688" width="6.6640625" style="4" customWidth="1"/>
    <col min="8689" max="8689" width="11.5" style="4" customWidth="1"/>
    <col min="8690" max="8690" width="5.5" style="4" customWidth="1"/>
    <col min="8691" max="8691" width="13.33203125" style="4" customWidth="1"/>
    <col min="8692" max="8932" width="9.33203125" style="4"/>
    <col min="8933" max="8933" width="13" style="4" customWidth="1"/>
    <col min="8934" max="8934" width="5.33203125" style="4" customWidth="1"/>
    <col min="8935" max="8935" width="12.6640625" style="4" customWidth="1"/>
    <col min="8936" max="8936" width="6.5" style="4" customWidth="1"/>
    <col min="8937" max="8937" width="12.5" style="4" customWidth="1"/>
    <col min="8938" max="8938" width="7" style="4" customWidth="1"/>
    <col min="8939" max="8939" width="12" style="4" customWidth="1"/>
    <col min="8940" max="8940" width="6.83203125" style="4" customWidth="1"/>
    <col min="8941" max="8941" width="12.33203125" style="4" customWidth="1"/>
    <col min="8942" max="8942" width="5.6640625" style="4" customWidth="1"/>
    <col min="8943" max="8943" width="12.6640625" style="4" customWidth="1"/>
    <col min="8944" max="8944" width="6.6640625" style="4" customWidth="1"/>
    <col min="8945" max="8945" width="11.5" style="4" customWidth="1"/>
    <col min="8946" max="8946" width="5.5" style="4" customWidth="1"/>
    <col min="8947" max="8947" width="13.33203125" style="4" customWidth="1"/>
    <col min="8948" max="9188" width="9.33203125" style="4"/>
    <col min="9189" max="9189" width="13" style="4" customWidth="1"/>
    <col min="9190" max="9190" width="5.33203125" style="4" customWidth="1"/>
    <col min="9191" max="9191" width="12.6640625" style="4" customWidth="1"/>
    <col min="9192" max="9192" width="6.5" style="4" customWidth="1"/>
    <col min="9193" max="9193" width="12.5" style="4" customWidth="1"/>
    <col min="9194" max="9194" width="7" style="4" customWidth="1"/>
    <col min="9195" max="9195" width="12" style="4" customWidth="1"/>
    <col min="9196" max="9196" width="6.83203125" style="4" customWidth="1"/>
    <col min="9197" max="9197" width="12.33203125" style="4" customWidth="1"/>
    <col min="9198" max="9198" width="5.6640625" style="4" customWidth="1"/>
    <col min="9199" max="9199" width="12.6640625" style="4" customWidth="1"/>
    <col min="9200" max="9200" width="6.6640625" style="4" customWidth="1"/>
    <col min="9201" max="9201" width="11.5" style="4" customWidth="1"/>
    <col min="9202" max="9202" width="5.5" style="4" customWidth="1"/>
    <col min="9203" max="9203" width="13.33203125" style="4" customWidth="1"/>
    <col min="9204" max="9444" width="9.33203125" style="4"/>
    <col min="9445" max="9445" width="13" style="4" customWidth="1"/>
    <col min="9446" max="9446" width="5.33203125" style="4" customWidth="1"/>
    <col min="9447" max="9447" width="12.6640625" style="4" customWidth="1"/>
    <col min="9448" max="9448" width="6.5" style="4" customWidth="1"/>
    <col min="9449" max="9449" width="12.5" style="4" customWidth="1"/>
    <col min="9450" max="9450" width="7" style="4" customWidth="1"/>
    <col min="9451" max="9451" width="12" style="4" customWidth="1"/>
    <col min="9452" max="9452" width="6.83203125" style="4" customWidth="1"/>
    <col min="9453" max="9453" width="12.33203125" style="4" customWidth="1"/>
    <col min="9454" max="9454" width="5.6640625" style="4" customWidth="1"/>
    <col min="9455" max="9455" width="12.6640625" style="4" customWidth="1"/>
    <col min="9456" max="9456" width="6.6640625" style="4" customWidth="1"/>
    <col min="9457" max="9457" width="11.5" style="4" customWidth="1"/>
    <col min="9458" max="9458" width="5.5" style="4" customWidth="1"/>
    <col min="9459" max="9459" width="13.33203125" style="4" customWidth="1"/>
    <col min="9460" max="9700" width="9.33203125" style="4"/>
    <col min="9701" max="9701" width="13" style="4" customWidth="1"/>
    <col min="9702" max="9702" width="5.33203125" style="4" customWidth="1"/>
    <col min="9703" max="9703" width="12.6640625" style="4" customWidth="1"/>
    <col min="9704" max="9704" width="6.5" style="4" customWidth="1"/>
    <col min="9705" max="9705" width="12.5" style="4" customWidth="1"/>
    <col min="9706" max="9706" width="7" style="4" customWidth="1"/>
    <col min="9707" max="9707" width="12" style="4" customWidth="1"/>
    <col min="9708" max="9708" width="6.83203125" style="4" customWidth="1"/>
    <col min="9709" max="9709" width="12.33203125" style="4" customWidth="1"/>
    <col min="9710" max="9710" width="5.6640625" style="4" customWidth="1"/>
    <col min="9711" max="9711" width="12.6640625" style="4" customWidth="1"/>
    <col min="9712" max="9712" width="6.6640625" style="4" customWidth="1"/>
    <col min="9713" max="9713" width="11.5" style="4" customWidth="1"/>
    <col min="9714" max="9714" width="5.5" style="4" customWidth="1"/>
    <col min="9715" max="9715" width="13.33203125" style="4" customWidth="1"/>
    <col min="9716" max="9956" width="9.33203125" style="4"/>
    <col min="9957" max="9957" width="13" style="4" customWidth="1"/>
    <col min="9958" max="9958" width="5.33203125" style="4" customWidth="1"/>
    <col min="9959" max="9959" width="12.6640625" style="4" customWidth="1"/>
    <col min="9960" max="9960" width="6.5" style="4" customWidth="1"/>
    <col min="9961" max="9961" width="12.5" style="4" customWidth="1"/>
    <col min="9962" max="9962" width="7" style="4" customWidth="1"/>
    <col min="9963" max="9963" width="12" style="4" customWidth="1"/>
    <col min="9964" max="9964" width="6.83203125" style="4" customWidth="1"/>
    <col min="9965" max="9965" width="12.33203125" style="4" customWidth="1"/>
    <col min="9966" max="9966" width="5.6640625" style="4" customWidth="1"/>
    <col min="9967" max="9967" width="12.6640625" style="4" customWidth="1"/>
    <col min="9968" max="9968" width="6.6640625" style="4" customWidth="1"/>
    <col min="9969" max="9969" width="11.5" style="4" customWidth="1"/>
    <col min="9970" max="9970" width="5.5" style="4" customWidth="1"/>
    <col min="9971" max="9971" width="13.33203125" style="4" customWidth="1"/>
    <col min="9972" max="10212" width="9.33203125" style="4"/>
    <col min="10213" max="10213" width="13" style="4" customWidth="1"/>
    <col min="10214" max="10214" width="5.33203125" style="4" customWidth="1"/>
    <col min="10215" max="10215" width="12.6640625" style="4" customWidth="1"/>
    <col min="10216" max="10216" width="6.5" style="4" customWidth="1"/>
    <col min="10217" max="10217" width="12.5" style="4" customWidth="1"/>
    <col min="10218" max="10218" width="7" style="4" customWidth="1"/>
    <col min="10219" max="10219" width="12" style="4" customWidth="1"/>
    <col min="10220" max="10220" width="6.83203125" style="4" customWidth="1"/>
    <col min="10221" max="10221" width="12.33203125" style="4" customWidth="1"/>
    <col min="10222" max="10222" width="5.6640625" style="4" customWidth="1"/>
    <col min="10223" max="10223" width="12.6640625" style="4" customWidth="1"/>
    <col min="10224" max="10224" width="6.6640625" style="4" customWidth="1"/>
    <col min="10225" max="10225" width="11.5" style="4" customWidth="1"/>
    <col min="10226" max="10226" width="5.5" style="4" customWidth="1"/>
    <col min="10227" max="10227" width="13.33203125" style="4" customWidth="1"/>
    <col min="10228" max="10468" width="9.33203125" style="4"/>
    <col min="10469" max="10469" width="13" style="4" customWidth="1"/>
    <col min="10470" max="10470" width="5.33203125" style="4" customWidth="1"/>
    <col min="10471" max="10471" width="12.6640625" style="4" customWidth="1"/>
    <col min="10472" max="10472" width="6.5" style="4" customWidth="1"/>
    <col min="10473" max="10473" width="12.5" style="4" customWidth="1"/>
    <col min="10474" max="10474" width="7" style="4" customWidth="1"/>
    <col min="10475" max="10475" width="12" style="4" customWidth="1"/>
    <col min="10476" max="10476" width="6.83203125" style="4" customWidth="1"/>
    <col min="10477" max="10477" width="12.33203125" style="4" customWidth="1"/>
    <col min="10478" max="10478" width="5.6640625" style="4" customWidth="1"/>
    <col min="10479" max="10479" width="12.6640625" style="4" customWidth="1"/>
    <col min="10480" max="10480" width="6.6640625" style="4" customWidth="1"/>
    <col min="10481" max="10481" width="11.5" style="4" customWidth="1"/>
    <col min="10482" max="10482" width="5.5" style="4" customWidth="1"/>
    <col min="10483" max="10483" width="13.33203125" style="4" customWidth="1"/>
    <col min="10484" max="10724" width="9.33203125" style="4"/>
    <col min="10725" max="10725" width="13" style="4" customWidth="1"/>
    <col min="10726" max="10726" width="5.33203125" style="4" customWidth="1"/>
    <col min="10727" max="10727" width="12.6640625" style="4" customWidth="1"/>
    <col min="10728" max="10728" width="6.5" style="4" customWidth="1"/>
    <col min="10729" max="10729" width="12.5" style="4" customWidth="1"/>
    <col min="10730" max="10730" width="7" style="4" customWidth="1"/>
    <col min="10731" max="10731" width="12" style="4" customWidth="1"/>
    <col min="10732" max="10732" width="6.83203125" style="4" customWidth="1"/>
    <col min="10733" max="10733" width="12.33203125" style="4" customWidth="1"/>
    <col min="10734" max="10734" width="5.6640625" style="4" customWidth="1"/>
    <col min="10735" max="10735" width="12.6640625" style="4" customWidth="1"/>
    <col min="10736" max="10736" width="6.6640625" style="4" customWidth="1"/>
    <col min="10737" max="10737" width="11.5" style="4" customWidth="1"/>
    <col min="10738" max="10738" width="5.5" style="4" customWidth="1"/>
    <col min="10739" max="10739" width="13.33203125" style="4" customWidth="1"/>
    <col min="10740" max="10980" width="9.33203125" style="4"/>
    <col min="10981" max="10981" width="13" style="4" customWidth="1"/>
    <col min="10982" max="10982" width="5.33203125" style="4" customWidth="1"/>
    <col min="10983" max="10983" width="12.6640625" style="4" customWidth="1"/>
    <col min="10984" max="10984" width="6.5" style="4" customWidth="1"/>
    <col min="10985" max="10985" width="12.5" style="4" customWidth="1"/>
    <col min="10986" max="10986" width="7" style="4" customWidth="1"/>
    <col min="10987" max="10987" width="12" style="4" customWidth="1"/>
    <col min="10988" max="10988" width="6.83203125" style="4" customWidth="1"/>
    <col min="10989" max="10989" width="12.33203125" style="4" customWidth="1"/>
    <col min="10990" max="10990" width="5.6640625" style="4" customWidth="1"/>
    <col min="10991" max="10991" width="12.6640625" style="4" customWidth="1"/>
    <col min="10992" max="10992" width="6.6640625" style="4" customWidth="1"/>
    <col min="10993" max="10993" width="11.5" style="4" customWidth="1"/>
    <col min="10994" max="10994" width="5.5" style="4" customWidth="1"/>
    <col min="10995" max="10995" width="13.33203125" style="4" customWidth="1"/>
    <col min="10996" max="11236" width="9.33203125" style="4"/>
    <col min="11237" max="11237" width="13" style="4" customWidth="1"/>
    <col min="11238" max="11238" width="5.33203125" style="4" customWidth="1"/>
    <col min="11239" max="11239" width="12.6640625" style="4" customWidth="1"/>
    <col min="11240" max="11240" width="6.5" style="4" customWidth="1"/>
    <col min="11241" max="11241" width="12.5" style="4" customWidth="1"/>
    <col min="11242" max="11242" width="7" style="4" customWidth="1"/>
    <col min="11243" max="11243" width="12" style="4" customWidth="1"/>
    <col min="11244" max="11244" width="6.83203125" style="4" customWidth="1"/>
    <col min="11245" max="11245" width="12.33203125" style="4" customWidth="1"/>
    <col min="11246" max="11246" width="5.6640625" style="4" customWidth="1"/>
    <col min="11247" max="11247" width="12.6640625" style="4" customWidth="1"/>
    <col min="11248" max="11248" width="6.6640625" style="4" customWidth="1"/>
    <col min="11249" max="11249" width="11.5" style="4" customWidth="1"/>
    <col min="11250" max="11250" width="5.5" style="4" customWidth="1"/>
    <col min="11251" max="11251" width="13.33203125" style="4" customWidth="1"/>
    <col min="11252" max="11492" width="9.33203125" style="4"/>
    <col min="11493" max="11493" width="13" style="4" customWidth="1"/>
    <col min="11494" max="11494" width="5.33203125" style="4" customWidth="1"/>
    <col min="11495" max="11495" width="12.6640625" style="4" customWidth="1"/>
    <col min="11496" max="11496" width="6.5" style="4" customWidth="1"/>
    <col min="11497" max="11497" width="12.5" style="4" customWidth="1"/>
    <col min="11498" max="11498" width="7" style="4" customWidth="1"/>
    <col min="11499" max="11499" width="12" style="4" customWidth="1"/>
    <col min="11500" max="11500" width="6.83203125" style="4" customWidth="1"/>
    <col min="11501" max="11501" width="12.33203125" style="4" customWidth="1"/>
    <col min="11502" max="11502" width="5.6640625" style="4" customWidth="1"/>
    <col min="11503" max="11503" width="12.6640625" style="4" customWidth="1"/>
    <col min="11504" max="11504" width="6.6640625" style="4" customWidth="1"/>
    <col min="11505" max="11505" width="11.5" style="4" customWidth="1"/>
    <col min="11506" max="11506" width="5.5" style="4" customWidth="1"/>
    <col min="11507" max="11507" width="13.33203125" style="4" customWidth="1"/>
    <col min="11508" max="11748" width="9.33203125" style="4"/>
    <col min="11749" max="11749" width="13" style="4" customWidth="1"/>
    <col min="11750" max="11750" width="5.33203125" style="4" customWidth="1"/>
    <col min="11751" max="11751" width="12.6640625" style="4" customWidth="1"/>
    <col min="11752" max="11752" width="6.5" style="4" customWidth="1"/>
    <col min="11753" max="11753" width="12.5" style="4" customWidth="1"/>
    <col min="11754" max="11754" width="7" style="4" customWidth="1"/>
    <col min="11755" max="11755" width="12" style="4" customWidth="1"/>
    <col min="11756" max="11756" width="6.83203125" style="4" customWidth="1"/>
    <col min="11757" max="11757" width="12.33203125" style="4" customWidth="1"/>
    <col min="11758" max="11758" width="5.6640625" style="4" customWidth="1"/>
    <col min="11759" max="11759" width="12.6640625" style="4" customWidth="1"/>
    <col min="11760" max="11760" width="6.6640625" style="4" customWidth="1"/>
    <col min="11761" max="11761" width="11.5" style="4" customWidth="1"/>
    <col min="11762" max="11762" width="5.5" style="4" customWidth="1"/>
    <col min="11763" max="11763" width="13.33203125" style="4" customWidth="1"/>
    <col min="11764" max="12004" width="9.33203125" style="4"/>
    <col min="12005" max="12005" width="13" style="4" customWidth="1"/>
    <col min="12006" max="12006" width="5.33203125" style="4" customWidth="1"/>
    <col min="12007" max="12007" width="12.6640625" style="4" customWidth="1"/>
    <col min="12008" max="12008" width="6.5" style="4" customWidth="1"/>
    <col min="12009" max="12009" width="12.5" style="4" customWidth="1"/>
    <col min="12010" max="12010" width="7" style="4" customWidth="1"/>
    <col min="12011" max="12011" width="12" style="4" customWidth="1"/>
    <col min="12012" max="12012" width="6.83203125" style="4" customWidth="1"/>
    <col min="12013" max="12013" width="12.33203125" style="4" customWidth="1"/>
    <col min="12014" max="12014" width="5.6640625" style="4" customWidth="1"/>
    <col min="12015" max="12015" width="12.6640625" style="4" customWidth="1"/>
    <col min="12016" max="12016" width="6.6640625" style="4" customWidth="1"/>
    <col min="12017" max="12017" width="11.5" style="4" customWidth="1"/>
    <col min="12018" max="12018" width="5.5" style="4" customWidth="1"/>
    <col min="12019" max="12019" width="13.33203125" style="4" customWidth="1"/>
    <col min="12020" max="12260" width="9.33203125" style="4"/>
    <col min="12261" max="12261" width="13" style="4" customWidth="1"/>
    <col min="12262" max="12262" width="5.33203125" style="4" customWidth="1"/>
    <col min="12263" max="12263" width="12.6640625" style="4" customWidth="1"/>
    <col min="12264" max="12264" width="6.5" style="4" customWidth="1"/>
    <col min="12265" max="12265" width="12.5" style="4" customWidth="1"/>
    <col min="12266" max="12266" width="7" style="4" customWidth="1"/>
    <col min="12267" max="12267" width="12" style="4" customWidth="1"/>
    <col min="12268" max="12268" width="6.83203125" style="4" customWidth="1"/>
    <col min="12269" max="12269" width="12.33203125" style="4" customWidth="1"/>
    <col min="12270" max="12270" width="5.6640625" style="4" customWidth="1"/>
    <col min="12271" max="12271" width="12.6640625" style="4" customWidth="1"/>
    <col min="12272" max="12272" width="6.6640625" style="4" customWidth="1"/>
    <col min="12273" max="12273" width="11.5" style="4" customWidth="1"/>
    <col min="12274" max="12274" width="5.5" style="4" customWidth="1"/>
    <col min="12275" max="12275" width="13.33203125" style="4" customWidth="1"/>
    <col min="12276" max="12516" width="9.33203125" style="4"/>
    <col min="12517" max="12517" width="13" style="4" customWidth="1"/>
    <col min="12518" max="12518" width="5.33203125" style="4" customWidth="1"/>
    <col min="12519" max="12519" width="12.6640625" style="4" customWidth="1"/>
    <col min="12520" max="12520" width="6.5" style="4" customWidth="1"/>
    <col min="12521" max="12521" width="12.5" style="4" customWidth="1"/>
    <col min="12522" max="12522" width="7" style="4" customWidth="1"/>
    <col min="12523" max="12523" width="12" style="4" customWidth="1"/>
    <col min="12524" max="12524" width="6.83203125" style="4" customWidth="1"/>
    <col min="12525" max="12525" width="12.33203125" style="4" customWidth="1"/>
    <col min="12526" max="12526" width="5.6640625" style="4" customWidth="1"/>
    <col min="12527" max="12527" width="12.6640625" style="4" customWidth="1"/>
    <col min="12528" max="12528" width="6.6640625" style="4" customWidth="1"/>
    <col min="12529" max="12529" width="11.5" style="4" customWidth="1"/>
    <col min="12530" max="12530" width="5.5" style="4" customWidth="1"/>
    <col min="12531" max="12531" width="13.33203125" style="4" customWidth="1"/>
    <col min="12532" max="12772" width="9.33203125" style="4"/>
    <col min="12773" max="12773" width="13" style="4" customWidth="1"/>
    <col min="12774" max="12774" width="5.33203125" style="4" customWidth="1"/>
    <col min="12775" max="12775" width="12.6640625" style="4" customWidth="1"/>
    <col min="12776" max="12776" width="6.5" style="4" customWidth="1"/>
    <col min="12777" max="12777" width="12.5" style="4" customWidth="1"/>
    <col min="12778" max="12778" width="7" style="4" customWidth="1"/>
    <col min="12779" max="12779" width="12" style="4" customWidth="1"/>
    <col min="12780" max="12780" width="6.83203125" style="4" customWidth="1"/>
    <col min="12781" max="12781" width="12.33203125" style="4" customWidth="1"/>
    <col min="12782" max="12782" width="5.6640625" style="4" customWidth="1"/>
    <col min="12783" max="12783" width="12.6640625" style="4" customWidth="1"/>
    <col min="12784" max="12784" width="6.6640625" style="4" customWidth="1"/>
    <col min="12785" max="12785" width="11.5" style="4" customWidth="1"/>
    <col min="12786" max="12786" width="5.5" style="4" customWidth="1"/>
    <col min="12787" max="12787" width="13.33203125" style="4" customWidth="1"/>
    <col min="12788" max="13028" width="9.33203125" style="4"/>
    <col min="13029" max="13029" width="13" style="4" customWidth="1"/>
    <col min="13030" max="13030" width="5.33203125" style="4" customWidth="1"/>
    <col min="13031" max="13031" width="12.6640625" style="4" customWidth="1"/>
    <col min="13032" max="13032" width="6.5" style="4" customWidth="1"/>
    <col min="13033" max="13033" width="12.5" style="4" customWidth="1"/>
    <col min="13034" max="13034" width="7" style="4" customWidth="1"/>
    <col min="13035" max="13035" width="12" style="4" customWidth="1"/>
    <col min="13036" max="13036" width="6.83203125" style="4" customWidth="1"/>
    <col min="13037" max="13037" width="12.33203125" style="4" customWidth="1"/>
    <col min="13038" max="13038" width="5.6640625" style="4" customWidth="1"/>
    <col min="13039" max="13039" width="12.6640625" style="4" customWidth="1"/>
    <col min="13040" max="13040" width="6.6640625" style="4" customWidth="1"/>
    <col min="13041" max="13041" width="11.5" style="4" customWidth="1"/>
    <col min="13042" max="13042" width="5.5" style="4" customWidth="1"/>
    <col min="13043" max="13043" width="13.33203125" style="4" customWidth="1"/>
    <col min="13044" max="13284" width="9.33203125" style="4"/>
    <col min="13285" max="13285" width="13" style="4" customWidth="1"/>
    <col min="13286" max="13286" width="5.33203125" style="4" customWidth="1"/>
    <col min="13287" max="13287" width="12.6640625" style="4" customWidth="1"/>
    <col min="13288" max="13288" width="6.5" style="4" customWidth="1"/>
    <col min="13289" max="13289" width="12.5" style="4" customWidth="1"/>
    <col min="13290" max="13290" width="7" style="4" customWidth="1"/>
    <col min="13291" max="13291" width="12" style="4" customWidth="1"/>
    <col min="13292" max="13292" width="6.83203125" style="4" customWidth="1"/>
    <col min="13293" max="13293" width="12.33203125" style="4" customWidth="1"/>
    <col min="13294" max="13294" width="5.6640625" style="4" customWidth="1"/>
    <col min="13295" max="13295" width="12.6640625" style="4" customWidth="1"/>
    <col min="13296" max="13296" width="6.6640625" style="4" customWidth="1"/>
    <col min="13297" max="13297" width="11.5" style="4" customWidth="1"/>
    <col min="13298" max="13298" width="5.5" style="4" customWidth="1"/>
    <col min="13299" max="13299" width="13.33203125" style="4" customWidth="1"/>
    <col min="13300" max="13540" width="9.33203125" style="4"/>
    <col min="13541" max="13541" width="13" style="4" customWidth="1"/>
    <col min="13542" max="13542" width="5.33203125" style="4" customWidth="1"/>
    <col min="13543" max="13543" width="12.6640625" style="4" customWidth="1"/>
    <col min="13544" max="13544" width="6.5" style="4" customWidth="1"/>
    <col min="13545" max="13545" width="12.5" style="4" customWidth="1"/>
    <col min="13546" max="13546" width="7" style="4" customWidth="1"/>
    <col min="13547" max="13547" width="12" style="4" customWidth="1"/>
    <col min="13548" max="13548" width="6.83203125" style="4" customWidth="1"/>
    <col min="13549" max="13549" width="12.33203125" style="4" customWidth="1"/>
    <col min="13550" max="13550" width="5.6640625" style="4" customWidth="1"/>
    <col min="13551" max="13551" width="12.6640625" style="4" customWidth="1"/>
    <col min="13552" max="13552" width="6.6640625" style="4" customWidth="1"/>
    <col min="13553" max="13553" width="11.5" style="4" customWidth="1"/>
    <col min="13554" max="13554" width="5.5" style="4" customWidth="1"/>
    <col min="13555" max="13555" width="13.33203125" style="4" customWidth="1"/>
    <col min="13556" max="13796" width="9.33203125" style="4"/>
    <col min="13797" max="13797" width="13" style="4" customWidth="1"/>
    <col min="13798" max="13798" width="5.33203125" style="4" customWidth="1"/>
    <col min="13799" max="13799" width="12.6640625" style="4" customWidth="1"/>
    <col min="13800" max="13800" width="6.5" style="4" customWidth="1"/>
    <col min="13801" max="13801" width="12.5" style="4" customWidth="1"/>
    <col min="13802" max="13802" width="7" style="4" customWidth="1"/>
    <col min="13803" max="13803" width="12" style="4" customWidth="1"/>
    <col min="13804" max="13804" width="6.83203125" style="4" customWidth="1"/>
    <col min="13805" max="13805" width="12.33203125" style="4" customWidth="1"/>
    <col min="13806" max="13806" width="5.6640625" style="4" customWidth="1"/>
    <col min="13807" max="13807" width="12.6640625" style="4" customWidth="1"/>
    <col min="13808" max="13808" width="6.6640625" style="4" customWidth="1"/>
    <col min="13809" max="13809" width="11.5" style="4" customWidth="1"/>
    <col min="13810" max="13810" width="5.5" style="4" customWidth="1"/>
    <col min="13811" max="13811" width="13.33203125" style="4" customWidth="1"/>
    <col min="13812" max="14052" width="9.33203125" style="4"/>
    <col min="14053" max="14053" width="13" style="4" customWidth="1"/>
    <col min="14054" max="14054" width="5.33203125" style="4" customWidth="1"/>
    <col min="14055" max="14055" width="12.6640625" style="4" customWidth="1"/>
    <col min="14056" max="14056" width="6.5" style="4" customWidth="1"/>
    <col min="14057" max="14057" width="12.5" style="4" customWidth="1"/>
    <col min="14058" max="14058" width="7" style="4" customWidth="1"/>
    <col min="14059" max="14059" width="12" style="4" customWidth="1"/>
    <col min="14060" max="14060" width="6.83203125" style="4" customWidth="1"/>
    <col min="14061" max="14061" width="12.33203125" style="4" customWidth="1"/>
    <col min="14062" max="14062" width="5.6640625" style="4" customWidth="1"/>
    <col min="14063" max="14063" width="12.6640625" style="4" customWidth="1"/>
    <col min="14064" max="14064" width="6.6640625" style="4" customWidth="1"/>
    <col min="14065" max="14065" width="11.5" style="4" customWidth="1"/>
    <col min="14066" max="14066" width="5.5" style="4" customWidth="1"/>
    <col min="14067" max="14067" width="13.33203125" style="4" customWidth="1"/>
    <col min="14068" max="14308" width="9.33203125" style="4"/>
    <col min="14309" max="14309" width="13" style="4" customWidth="1"/>
    <col min="14310" max="14310" width="5.33203125" style="4" customWidth="1"/>
    <col min="14311" max="14311" width="12.6640625" style="4" customWidth="1"/>
    <col min="14312" max="14312" width="6.5" style="4" customWidth="1"/>
    <col min="14313" max="14313" width="12.5" style="4" customWidth="1"/>
    <col min="14314" max="14314" width="7" style="4" customWidth="1"/>
    <col min="14315" max="14315" width="12" style="4" customWidth="1"/>
    <col min="14316" max="14316" width="6.83203125" style="4" customWidth="1"/>
    <col min="14317" max="14317" width="12.33203125" style="4" customWidth="1"/>
    <col min="14318" max="14318" width="5.6640625" style="4" customWidth="1"/>
    <col min="14319" max="14319" width="12.6640625" style="4" customWidth="1"/>
    <col min="14320" max="14320" width="6.6640625" style="4" customWidth="1"/>
    <col min="14321" max="14321" width="11.5" style="4" customWidth="1"/>
    <col min="14322" max="14322" width="5.5" style="4" customWidth="1"/>
    <col min="14323" max="14323" width="13.33203125" style="4" customWidth="1"/>
    <col min="14324" max="14564" width="9.33203125" style="4"/>
    <col min="14565" max="14565" width="13" style="4" customWidth="1"/>
    <col min="14566" max="14566" width="5.33203125" style="4" customWidth="1"/>
    <col min="14567" max="14567" width="12.6640625" style="4" customWidth="1"/>
    <col min="14568" max="14568" width="6.5" style="4" customWidth="1"/>
    <col min="14569" max="14569" width="12.5" style="4" customWidth="1"/>
    <col min="14570" max="14570" width="7" style="4" customWidth="1"/>
    <col min="14571" max="14571" width="12" style="4" customWidth="1"/>
    <col min="14572" max="14572" width="6.83203125" style="4" customWidth="1"/>
    <col min="14573" max="14573" width="12.33203125" style="4" customWidth="1"/>
    <col min="14574" max="14574" width="5.6640625" style="4" customWidth="1"/>
    <col min="14575" max="14575" width="12.6640625" style="4" customWidth="1"/>
    <col min="14576" max="14576" width="6.6640625" style="4" customWidth="1"/>
    <col min="14577" max="14577" width="11.5" style="4" customWidth="1"/>
    <col min="14578" max="14578" width="5.5" style="4" customWidth="1"/>
    <col min="14579" max="14579" width="13.33203125" style="4" customWidth="1"/>
    <col min="14580" max="14820" width="9.33203125" style="4"/>
    <col min="14821" max="14821" width="13" style="4" customWidth="1"/>
    <col min="14822" max="14822" width="5.33203125" style="4" customWidth="1"/>
    <col min="14823" max="14823" width="12.6640625" style="4" customWidth="1"/>
    <col min="14824" max="14824" width="6.5" style="4" customWidth="1"/>
    <col min="14825" max="14825" width="12.5" style="4" customWidth="1"/>
    <col min="14826" max="14826" width="7" style="4" customWidth="1"/>
    <col min="14827" max="14827" width="12" style="4" customWidth="1"/>
    <col min="14828" max="14828" width="6.83203125" style="4" customWidth="1"/>
    <col min="14829" max="14829" width="12.33203125" style="4" customWidth="1"/>
    <col min="14830" max="14830" width="5.6640625" style="4" customWidth="1"/>
    <col min="14831" max="14831" width="12.6640625" style="4" customWidth="1"/>
    <col min="14832" max="14832" width="6.6640625" style="4" customWidth="1"/>
    <col min="14833" max="14833" width="11.5" style="4" customWidth="1"/>
    <col min="14834" max="14834" width="5.5" style="4" customWidth="1"/>
    <col min="14835" max="14835" width="13.33203125" style="4" customWidth="1"/>
    <col min="14836" max="15076" width="9.33203125" style="4"/>
    <col min="15077" max="15077" width="13" style="4" customWidth="1"/>
    <col min="15078" max="15078" width="5.33203125" style="4" customWidth="1"/>
    <col min="15079" max="15079" width="12.6640625" style="4" customWidth="1"/>
    <col min="15080" max="15080" width="6.5" style="4" customWidth="1"/>
    <col min="15081" max="15081" width="12.5" style="4" customWidth="1"/>
    <col min="15082" max="15082" width="7" style="4" customWidth="1"/>
    <col min="15083" max="15083" width="12" style="4" customWidth="1"/>
    <col min="15084" max="15084" width="6.83203125" style="4" customWidth="1"/>
    <col min="15085" max="15085" width="12.33203125" style="4" customWidth="1"/>
    <col min="15086" max="15086" width="5.6640625" style="4" customWidth="1"/>
    <col min="15087" max="15087" width="12.6640625" style="4" customWidth="1"/>
    <col min="15088" max="15088" width="6.6640625" style="4" customWidth="1"/>
    <col min="15089" max="15089" width="11.5" style="4" customWidth="1"/>
    <col min="15090" max="15090" width="5.5" style="4" customWidth="1"/>
    <col min="15091" max="15091" width="13.33203125" style="4" customWidth="1"/>
    <col min="15092" max="15332" width="9.33203125" style="4"/>
    <col min="15333" max="15333" width="13" style="4" customWidth="1"/>
    <col min="15334" max="15334" width="5.33203125" style="4" customWidth="1"/>
    <col min="15335" max="15335" width="12.6640625" style="4" customWidth="1"/>
    <col min="15336" max="15336" width="6.5" style="4" customWidth="1"/>
    <col min="15337" max="15337" width="12.5" style="4" customWidth="1"/>
    <col min="15338" max="15338" width="7" style="4" customWidth="1"/>
    <col min="15339" max="15339" width="12" style="4" customWidth="1"/>
    <col min="15340" max="15340" width="6.83203125" style="4" customWidth="1"/>
    <col min="15341" max="15341" width="12.33203125" style="4" customWidth="1"/>
    <col min="15342" max="15342" width="5.6640625" style="4" customWidth="1"/>
    <col min="15343" max="15343" width="12.6640625" style="4" customWidth="1"/>
    <col min="15344" max="15344" width="6.6640625" style="4" customWidth="1"/>
    <col min="15345" max="15345" width="11.5" style="4" customWidth="1"/>
    <col min="15346" max="15346" width="5.5" style="4" customWidth="1"/>
    <col min="15347" max="15347" width="13.33203125" style="4" customWidth="1"/>
    <col min="15348" max="15588" width="9.33203125" style="4"/>
    <col min="15589" max="15589" width="13" style="4" customWidth="1"/>
    <col min="15590" max="15590" width="5.33203125" style="4" customWidth="1"/>
    <col min="15591" max="15591" width="12.6640625" style="4" customWidth="1"/>
    <col min="15592" max="15592" width="6.5" style="4" customWidth="1"/>
    <col min="15593" max="15593" width="12.5" style="4" customWidth="1"/>
    <col min="15594" max="15594" width="7" style="4" customWidth="1"/>
    <col min="15595" max="15595" width="12" style="4" customWidth="1"/>
    <col min="15596" max="15596" width="6.83203125" style="4" customWidth="1"/>
    <col min="15597" max="15597" width="12.33203125" style="4" customWidth="1"/>
    <col min="15598" max="15598" width="5.6640625" style="4" customWidth="1"/>
    <col min="15599" max="15599" width="12.6640625" style="4" customWidth="1"/>
    <col min="15600" max="15600" width="6.6640625" style="4" customWidth="1"/>
    <col min="15601" max="15601" width="11.5" style="4" customWidth="1"/>
    <col min="15602" max="15602" width="5.5" style="4" customWidth="1"/>
    <col min="15603" max="15603" width="13.33203125" style="4" customWidth="1"/>
    <col min="15604" max="15844" width="9.33203125" style="4"/>
    <col min="15845" max="15845" width="13" style="4" customWidth="1"/>
    <col min="15846" max="15846" width="5.33203125" style="4" customWidth="1"/>
    <col min="15847" max="15847" width="12.6640625" style="4" customWidth="1"/>
    <col min="15848" max="15848" width="6.5" style="4" customWidth="1"/>
    <col min="15849" max="15849" width="12.5" style="4" customWidth="1"/>
    <col min="15850" max="15850" width="7" style="4" customWidth="1"/>
    <col min="15851" max="15851" width="12" style="4" customWidth="1"/>
    <col min="15852" max="15852" width="6.83203125" style="4" customWidth="1"/>
    <col min="15853" max="15853" width="12.33203125" style="4" customWidth="1"/>
    <col min="15854" max="15854" width="5.6640625" style="4" customWidth="1"/>
    <col min="15855" max="15855" width="12.6640625" style="4" customWidth="1"/>
    <col min="15856" max="15856" width="6.6640625" style="4" customWidth="1"/>
    <col min="15857" max="15857" width="11.5" style="4" customWidth="1"/>
    <col min="15858" max="15858" width="5.5" style="4" customWidth="1"/>
    <col min="15859" max="15859" width="13.33203125" style="4" customWidth="1"/>
    <col min="15860" max="16100" width="9.33203125" style="4"/>
    <col min="16101" max="16101" width="13" style="4" customWidth="1"/>
    <col min="16102" max="16102" width="5.33203125" style="4" customWidth="1"/>
    <col min="16103" max="16103" width="12.6640625" style="4" customWidth="1"/>
    <col min="16104" max="16104" width="6.5" style="4" customWidth="1"/>
    <col min="16105" max="16105" width="12.5" style="4" customWidth="1"/>
    <col min="16106" max="16106" width="7" style="4" customWidth="1"/>
    <col min="16107" max="16107" width="12" style="4" customWidth="1"/>
    <col min="16108" max="16108" width="6.83203125" style="4" customWidth="1"/>
    <col min="16109" max="16109" width="12.33203125" style="4" customWidth="1"/>
    <col min="16110" max="16110" width="5.6640625" style="4" customWidth="1"/>
    <col min="16111" max="16111" width="12.6640625" style="4" customWidth="1"/>
    <col min="16112" max="16112" width="6.6640625" style="4" customWidth="1"/>
    <col min="16113" max="16113" width="11.5" style="4" customWidth="1"/>
    <col min="16114" max="16114" width="5.5" style="4" customWidth="1"/>
    <col min="16115" max="16115" width="13.33203125" style="4" customWidth="1"/>
    <col min="16116" max="16384" width="9.33203125" style="4"/>
  </cols>
  <sheetData>
    <row r="1" spans="1:17" s="183" customFormat="1" ht="14.25" customHeight="1">
      <c r="A1" s="795" t="s">
        <v>568</v>
      </c>
      <c r="B1" s="795"/>
      <c r="C1" s="795"/>
      <c r="D1" s="795"/>
      <c r="E1" s="795"/>
      <c r="F1" s="795"/>
      <c r="G1" s="795"/>
      <c r="H1" s="795"/>
      <c r="I1" s="795"/>
      <c r="J1" s="795"/>
      <c r="K1" s="795"/>
      <c r="L1" s="795"/>
      <c r="M1" s="795"/>
      <c r="N1" s="795"/>
      <c r="O1" s="795"/>
      <c r="P1" s="795"/>
      <c r="Q1" s="795"/>
    </row>
    <row r="2" spans="1:17" ht="12" customHeight="1">
      <c r="A2" s="797" t="s">
        <v>66</v>
      </c>
      <c r="B2" s="799" t="s">
        <v>31</v>
      </c>
      <c r="C2" s="799"/>
      <c r="D2" s="801" t="s">
        <v>226</v>
      </c>
      <c r="E2" s="801"/>
      <c r="F2" s="801"/>
      <c r="G2" s="801"/>
      <c r="H2" s="794" t="s">
        <v>227</v>
      </c>
      <c r="I2" s="794"/>
      <c r="J2" s="794"/>
      <c r="K2" s="794"/>
      <c r="L2" s="794"/>
      <c r="M2" s="794"/>
      <c r="N2" s="794"/>
      <c r="O2" s="794"/>
      <c r="P2" s="794"/>
      <c r="Q2" s="794"/>
    </row>
    <row r="3" spans="1:17" ht="12" customHeight="1">
      <c r="A3" s="798"/>
      <c r="B3" s="800"/>
      <c r="C3" s="800"/>
      <c r="D3" s="796" t="s">
        <v>203</v>
      </c>
      <c r="E3" s="796"/>
      <c r="F3" s="796" t="s">
        <v>32</v>
      </c>
      <c r="G3" s="796"/>
      <c r="H3" s="796" t="s">
        <v>33</v>
      </c>
      <c r="I3" s="796"/>
      <c r="J3" s="796" t="s">
        <v>34</v>
      </c>
      <c r="K3" s="796"/>
      <c r="L3" s="796" t="s">
        <v>35</v>
      </c>
      <c r="M3" s="796"/>
      <c r="N3" s="796" t="s">
        <v>36</v>
      </c>
      <c r="O3" s="796"/>
      <c r="P3" s="793" t="s">
        <v>163</v>
      </c>
      <c r="Q3" s="793"/>
    </row>
    <row r="4" spans="1:17" ht="12" customHeight="1">
      <c r="A4" s="798"/>
      <c r="B4" s="34" t="s">
        <v>12</v>
      </c>
      <c r="C4" s="233" t="s">
        <v>167</v>
      </c>
      <c r="D4" s="34" t="s">
        <v>12</v>
      </c>
      <c r="E4" s="233" t="s">
        <v>167</v>
      </c>
      <c r="F4" s="34" t="s">
        <v>12</v>
      </c>
      <c r="G4" s="233" t="s">
        <v>167</v>
      </c>
      <c r="H4" s="34" t="s">
        <v>12</v>
      </c>
      <c r="I4" s="233" t="s">
        <v>167</v>
      </c>
      <c r="J4" s="34" t="s">
        <v>12</v>
      </c>
      <c r="K4" s="233" t="s">
        <v>167</v>
      </c>
      <c r="L4" s="34" t="s">
        <v>12</v>
      </c>
      <c r="M4" s="233" t="s">
        <v>167</v>
      </c>
      <c r="N4" s="34" t="s">
        <v>12</v>
      </c>
      <c r="O4" s="233" t="s">
        <v>167</v>
      </c>
      <c r="P4" s="34" t="s">
        <v>12</v>
      </c>
      <c r="Q4" s="233" t="s">
        <v>167</v>
      </c>
    </row>
    <row r="5" spans="1:17" ht="12" customHeight="1">
      <c r="A5" s="109">
        <v>1</v>
      </c>
      <c r="B5" s="38">
        <v>2</v>
      </c>
      <c r="C5" s="38">
        <v>3</v>
      </c>
      <c r="D5" s="38">
        <v>4</v>
      </c>
      <c r="E5" s="38">
        <v>5</v>
      </c>
      <c r="F5" s="38">
        <v>6</v>
      </c>
      <c r="G5" s="38">
        <v>7</v>
      </c>
      <c r="H5" s="38">
        <v>8</v>
      </c>
      <c r="I5" s="38">
        <v>9</v>
      </c>
      <c r="J5" s="38">
        <v>10</v>
      </c>
      <c r="K5" s="38">
        <v>11</v>
      </c>
      <c r="L5" s="38">
        <v>12</v>
      </c>
      <c r="M5" s="38">
        <v>13</v>
      </c>
      <c r="N5" s="38">
        <v>14</v>
      </c>
      <c r="O5" s="38">
        <v>15</v>
      </c>
      <c r="P5" s="39">
        <v>16</v>
      </c>
      <c r="Q5" s="39">
        <v>17</v>
      </c>
    </row>
    <row r="6" spans="1:17" ht="12" customHeight="1">
      <c r="A6" s="193">
        <v>40269</v>
      </c>
      <c r="B6" s="35">
        <v>6</v>
      </c>
      <c r="C6" s="35">
        <v>3978.6</v>
      </c>
      <c r="D6" s="35">
        <v>5</v>
      </c>
      <c r="E6" s="35">
        <v>2916.09</v>
      </c>
      <c r="F6" s="35">
        <v>1</v>
      </c>
      <c r="G6" s="35">
        <v>1062.51</v>
      </c>
      <c r="H6" s="35">
        <v>2</v>
      </c>
      <c r="I6" s="35">
        <v>3324.51</v>
      </c>
      <c r="J6" s="35">
        <v>0</v>
      </c>
      <c r="K6" s="35">
        <v>0</v>
      </c>
      <c r="L6" s="35">
        <v>3</v>
      </c>
      <c r="M6" s="35">
        <v>249.09</v>
      </c>
      <c r="N6" s="35">
        <v>1</v>
      </c>
      <c r="O6" s="35">
        <v>405</v>
      </c>
      <c r="P6" s="35">
        <v>0</v>
      </c>
      <c r="Q6" s="36">
        <v>0</v>
      </c>
    </row>
    <row r="7" spans="1:17" ht="12" customHeight="1">
      <c r="A7" s="193">
        <v>40299</v>
      </c>
      <c r="B7" s="35">
        <v>2</v>
      </c>
      <c r="C7" s="35">
        <v>2986.8</v>
      </c>
      <c r="D7" s="35">
        <v>2</v>
      </c>
      <c r="E7" s="35">
        <v>2986.8</v>
      </c>
      <c r="F7" s="35">
        <v>0</v>
      </c>
      <c r="G7" s="35">
        <v>0</v>
      </c>
      <c r="H7" s="35">
        <v>0</v>
      </c>
      <c r="I7" s="35">
        <v>0</v>
      </c>
      <c r="J7" s="35">
        <v>0</v>
      </c>
      <c r="K7" s="35">
        <v>0</v>
      </c>
      <c r="L7" s="35">
        <v>0</v>
      </c>
      <c r="M7" s="35">
        <v>0</v>
      </c>
      <c r="N7" s="35">
        <v>1</v>
      </c>
      <c r="O7" s="35">
        <v>500</v>
      </c>
      <c r="P7" s="35">
        <v>1</v>
      </c>
      <c r="Q7" s="36">
        <v>2486.8000000000002</v>
      </c>
    </row>
    <row r="8" spans="1:17" ht="12" customHeight="1">
      <c r="A8" s="193">
        <v>40330</v>
      </c>
      <c r="B8" s="35">
        <v>7</v>
      </c>
      <c r="C8" s="35">
        <v>2961.79</v>
      </c>
      <c r="D8" s="35">
        <v>7</v>
      </c>
      <c r="E8" s="35">
        <v>2961.79</v>
      </c>
      <c r="F8" s="35">
        <v>0</v>
      </c>
      <c r="G8" s="35">
        <v>0</v>
      </c>
      <c r="H8" s="35">
        <v>3</v>
      </c>
      <c r="I8" s="35">
        <v>1517.04</v>
      </c>
      <c r="J8" s="35">
        <v>0</v>
      </c>
      <c r="K8" s="35">
        <v>0</v>
      </c>
      <c r="L8" s="35">
        <v>3</v>
      </c>
      <c r="M8" s="35">
        <v>1424.75</v>
      </c>
      <c r="N8" s="35">
        <v>1</v>
      </c>
      <c r="O8" s="35">
        <v>20</v>
      </c>
      <c r="P8" s="35">
        <v>0</v>
      </c>
      <c r="Q8" s="36">
        <v>0</v>
      </c>
    </row>
    <row r="9" spans="1:17" ht="12" customHeight="1">
      <c r="A9" s="193">
        <v>40360</v>
      </c>
      <c r="B9" s="35">
        <v>5</v>
      </c>
      <c r="C9" s="35">
        <v>2961.87</v>
      </c>
      <c r="D9" s="35">
        <v>4</v>
      </c>
      <c r="E9" s="35">
        <v>2002.52</v>
      </c>
      <c r="F9" s="35">
        <v>1</v>
      </c>
      <c r="G9" s="35">
        <v>959.35</v>
      </c>
      <c r="H9" s="35">
        <v>2</v>
      </c>
      <c r="I9" s="35">
        <v>1003.24</v>
      </c>
      <c r="J9" s="35">
        <v>1</v>
      </c>
      <c r="K9" s="35">
        <v>270</v>
      </c>
      <c r="L9" s="35">
        <v>0</v>
      </c>
      <c r="M9" s="35">
        <v>0</v>
      </c>
      <c r="N9" s="35">
        <v>2</v>
      </c>
      <c r="O9" s="35">
        <v>1688.6299999999999</v>
      </c>
      <c r="P9" s="35">
        <v>0</v>
      </c>
      <c r="Q9" s="36">
        <v>0</v>
      </c>
    </row>
    <row r="10" spans="1:17" ht="12" customHeight="1">
      <c r="A10" s="193">
        <v>40391</v>
      </c>
      <c r="B10" s="35">
        <v>7</v>
      </c>
      <c r="C10" s="35">
        <v>1539.99</v>
      </c>
      <c r="D10" s="35">
        <v>7</v>
      </c>
      <c r="E10" s="35">
        <v>1539.99</v>
      </c>
      <c r="F10" s="35">
        <v>0</v>
      </c>
      <c r="G10" s="35">
        <v>0</v>
      </c>
      <c r="H10" s="35">
        <v>0</v>
      </c>
      <c r="I10" s="35">
        <v>0</v>
      </c>
      <c r="J10" s="35">
        <v>0</v>
      </c>
      <c r="K10" s="35">
        <v>0</v>
      </c>
      <c r="L10" s="35">
        <v>6</v>
      </c>
      <c r="M10" s="35">
        <v>1460.67</v>
      </c>
      <c r="N10" s="35">
        <v>1</v>
      </c>
      <c r="O10" s="35">
        <v>79.319999999999993</v>
      </c>
      <c r="P10" s="35">
        <v>0</v>
      </c>
      <c r="Q10" s="36">
        <v>0</v>
      </c>
    </row>
    <row r="11" spans="1:17" ht="12" customHeight="1">
      <c r="A11" s="193">
        <v>40422</v>
      </c>
      <c r="B11" s="35">
        <v>18</v>
      </c>
      <c r="C11" s="35">
        <v>4802.4399999999996</v>
      </c>
      <c r="D11" s="35">
        <v>17</v>
      </c>
      <c r="E11" s="35">
        <v>4219.24</v>
      </c>
      <c r="F11" s="35">
        <v>1</v>
      </c>
      <c r="G11" s="35">
        <v>583.20000000000005</v>
      </c>
      <c r="H11" s="35">
        <v>6</v>
      </c>
      <c r="I11" s="35">
        <v>1004.02</v>
      </c>
      <c r="J11" s="35">
        <v>4</v>
      </c>
      <c r="K11" s="35">
        <v>530.83000000000004</v>
      </c>
      <c r="L11" s="35">
        <v>4</v>
      </c>
      <c r="M11" s="35">
        <v>781.8</v>
      </c>
      <c r="N11" s="35">
        <v>4</v>
      </c>
      <c r="O11" s="35">
        <v>2485.79</v>
      </c>
      <c r="P11" s="35">
        <v>0</v>
      </c>
      <c r="Q11" s="36">
        <v>0</v>
      </c>
    </row>
    <row r="12" spans="1:17" ht="12" customHeight="1">
      <c r="A12" s="193">
        <v>40461</v>
      </c>
      <c r="B12" s="35">
        <v>7</v>
      </c>
      <c r="C12" s="35">
        <v>18933.919999999998</v>
      </c>
      <c r="D12" s="35">
        <v>5</v>
      </c>
      <c r="E12" s="35">
        <v>2734.48</v>
      </c>
      <c r="F12" s="35">
        <v>2</v>
      </c>
      <c r="G12" s="35">
        <v>16199.44</v>
      </c>
      <c r="H12" s="35">
        <v>0</v>
      </c>
      <c r="I12" s="35">
        <v>0</v>
      </c>
      <c r="J12" s="35">
        <v>1</v>
      </c>
      <c r="K12" s="35">
        <v>15199.44</v>
      </c>
      <c r="L12" s="35">
        <v>3</v>
      </c>
      <c r="M12" s="35">
        <v>2083.2799999999997</v>
      </c>
      <c r="N12" s="35">
        <v>3</v>
      </c>
      <c r="O12" s="35">
        <v>1651.2</v>
      </c>
      <c r="P12" s="35">
        <v>0</v>
      </c>
      <c r="Q12" s="36">
        <v>0</v>
      </c>
    </row>
    <row r="13" spans="1:17" ht="12" customHeight="1">
      <c r="A13" s="193">
        <v>40483</v>
      </c>
      <c r="B13" s="35">
        <v>8</v>
      </c>
      <c r="C13" s="35">
        <v>10534.4</v>
      </c>
      <c r="D13" s="35">
        <v>5</v>
      </c>
      <c r="E13" s="35">
        <v>689.65999999999985</v>
      </c>
      <c r="F13" s="35">
        <v>3</v>
      </c>
      <c r="G13" s="35">
        <v>9844.74</v>
      </c>
      <c r="H13" s="35">
        <v>1</v>
      </c>
      <c r="I13" s="35">
        <v>7442.34</v>
      </c>
      <c r="J13" s="35">
        <v>0</v>
      </c>
      <c r="K13" s="35">
        <v>0</v>
      </c>
      <c r="L13" s="35">
        <v>4</v>
      </c>
      <c r="M13" s="35">
        <v>2747.4</v>
      </c>
      <c r="N13" s="35">
        <v>3</v>
      </c>
      <c r="O13" s="35">
        <v>344.65999999999997</v>
      </c>
      <c r="P13" s="35">
        <v>0</v>
      </c>
      <c r="Q13" s="36">
        <v>0</v>
      </c>
    </row>
    <row r="14" spans="1:17" ht="12" customHeight="1">
      <c r="A14" s="193">
        <v>40513</v>
      </c>
      <c r="B14" s="35">
        <v>6</v>
      </c>
      <c r="C14" s="35">
        <v>1556.67</v>
      </c>
      <c r="D14" s="35">
        <v>5</v>
      </c>
      <c r="E14" s="35">
        <v>1085.8500000000001</v>
      </c>
      <c r="F14" s="35">
        <v>1</v>
      </c>
      <c r="G14" s="35">
        <v>470.82</v>
      </c>
      <c r="H14" s="35">
        <v>2</v>
      </c>
      <c r="I14" s="35">
        <v>1247.07</v>
      </c>
      <c r="J14" s="35">
        <v>0</v>
      </c>
      <c r="K14" s="35">
        <v>0</v>
      </c>
      <c r="L14" s="35">
        <v>2</v>
      </c>
      <c r="M14" s="35">
        <v>201</v>
      </c>
      <c r="N14" s="35">
        <v>2</v>
      </c>
      <c r="O14" s="35">
        <v>108.6</v>
      </c>
      <c r="P14" s="35">
        <v>0</v>
      </c>
      <c r="Q14" s="36">
        <v>0</v>
      </c>
    </row>
    <row r="15" spans="1:17" ht="12" customHeight="1">
      <c r="A15" s="193">
        <v>40544</v>
      </c>
      <c r="B15" s="35">
        <v>4</v>
      </c>
      <c r="C15" s="35">
        <v>3617.94</v>
      </c>
      <c r="D15" s="35">
        <v>4</v>
      </c>
      <c r="E15" s="35">
        <v>3617.94</v>
      </c>
      <c r="F15" s="35">
        <v>0</v>
      </c>
      <c r="G15" s="35">
        <v>0</v>
      </c>
      <c r="H15" s="35">
        <v>0</v>
      </c>
      <c r="I15" s="35">
        <v>0</v>
      </c>
      <c r="J15" s="35">
        <v>0</v>
      </c>
      <c r="K15" s="35">
        <v>0</v>
      </c>
      <c r="L15" s="35">
        <v>3</v>
      </c>
      <c r="M15" s="35">
        <v>3557.94</v>
      </c>
      <c r="N15" s="35">
        <v>1</v>
      </c>
      <c r="O15" s="35">
        <v>60</v>
      </c>
      <c r="P15" s="35">
        <v>0</v>
      </c>
      <c r="Q15" s="36">
        <v>0</v>
      </c>
    </row>
    <row r="16" spans="1:17" ht="12" customHeight="1">
      <c r="A16" s="193">
        <v>40575</v>
      </c>
      <c r="B16" s="35">
        <v>7</v>
      </c>
      <c r="C16" s="35">
        <v>6996.32</v>
      </c>
      <c r="D16" s="35">
        <v>6</v>
      </c>
      <c r="E16" s="35">
        <v>1499.33</v>
      </c>
      <c r="F16" s="35">
        <v>1</v>
      </c>
      <c r="G16" s="35">
        <v>5496.99</v>
      </c>
      <c r="H16" s="35">
        <v>0</v>
      </c>
      <c r="I16" s="35">
        <v>0</v>
      </c>
      <c r="J16" s="35">
        <v>0</v>
      </c>
      <c r="K16" s="35">
        <v>0</v>
      </c>
      <c r="L16" s="35">
        <v>3</v>
      </c>
      <c r="M16" s="35">
        <v>5596.44</v>
      </c>
      <c r="N16" s="35">
        <v>4</v>
      </c>
      <c r="O16" s="35">
        <v>1399.88</v>
      </c>
      <c r="P16" s="35">
        <v>0</v>
      </c>
      <c r="Q16" s="36">
        <v>0</v>
      </c>
    </row>
    <row r="17" spans="1:17" ht="12" customHeight="1">
      <c r="A17" s="193">
        <v>40603</v>
      </c>
      <c r="B17" s="35">
        <v>14</v>
      </c>
      <c r="C17" s="35">
        <v>6514.2199999999993</v>
      </c>
      <c r="D17" s="35">
        <v>10</v>
      </c>
      <c r="E17" s="35">
        <v>2908.2300000000005</v>
      </c>
      <c r="F17" s="35">
        <v>4</v>
      </c>
      <c r="G17" s="35">
        <v>3605.9900000000002</v>
      </c>
      <c r="H17" s="35">
        <v>4</v>
      </c>
      <c r="I17" s="35">
        <v>817.56000000000006</v>
      </c>
      <c r="J17" s="35">
        <v>2</v>
      </c>
      <c r="K17" s="35">
        <v>1189.83</v>
      </c>
      <c r="L17" s="35">
        <v>4</v>
      </c>
      <c r="M17" s="35">
        <v>3376.86</v>
      </c>
      <c r="N17" s="35">
        <v>4</v>
      </c>
      <c r="O17" s="35">
        <v>1129.97</v>
      </c>
      <c r="P17" s="35">
        <v>0</v>
      </c>
      <c r="Q17" s="36">
        <v>0</v>
      </c>
    </row>
    <row r="18" spans="1:17" ht="12" customHeight="1">
      <c r="A18" s="193">
        <v>40634</v>
      </c>
      <c r="B18" s="35">
        <v>6</v>
      </c>
      <c r="C18" s="35">
        <v>2023.49</v>
      </c>
      <c r="D18" s="35">
        <v>6</v>
      </c>
      <c r="E18" s="35">
        <v>2023.49</v>
      </c>
      <c r="F18" s="35">
        <v>0</v>
      </c>
      <c r="G18" s="35">
        <v>0</v>
      </c>
      <c r="H18" s="35">
        <v>0</v>
      </c>
      <c r="I18" s="35">
        <v>0</v>
      </c>
      <c r="J18" s="35">
        <v>1</v>
      </c>
      <c r="K18" s="35">
        <v>49</v>
      </c>
      <c r="L18" s="35">
        <v>3</v>
      </c>
      <c r="M18" s="35">
        <v>1013.24</v>
      </c>
      <c r="N18" s="35">
        <v>2</v>
      </c>
      <c r="O18" s="35">
        <v>961.25</v>
      </c>
      <c r="P18" s="35">
        <v>0</v>
      </c>
      <c r="Q18" s="36">
        <v>0</v>
      </c>
    </row>
    <row r="19" spans="1:17" ht="12" customHeight="1">
      <c r="A19" s="193">
        <v>40664</v>
      </c>
      <c r="B19" s="35">
        <v>5</v>
      </c>
      <c r="C19" s="35">
        <v>4781.0999999999995</v>
      </c>
      <c r="D19" s="35">
        <v>4</v>
      </c>
      <c r="E19" s="35">
        <v>202.90000000000055</v>
      </c>
      <c r="F19" s="35">
        <v>1</v>
      </c>
      <c r="G19" s="35">
        <v>4578.2</v>
      </c>
      <c r="H19" s="35">
        <v>1</v>
      </c>
      <c r="I19" s="35">
        <v>4578.2</v>
      </c>
      <c r="J19" s="35">
        <v>0</v>
      </c>
      <c r="K19" s="35">
        <v>0</v>
      </c>
      <c r="L19" s="35">
        <v>4</v>
      </c>
      <c r="M19" s="35">
        <v>202.9</v>
      </c>
      <c r="N19" s="35">
        <v>0</v>
      </c>
      <c r="O19" s="35">
        <v>0</v>
      </c>
      <c r="P19" s="35">
        <v>0</v>
      </c>
      <c r="Q19" s="36">
        <v>0</v>
      </c>
    </row>
    <row r="20" spans="1:17" ht="12" customHeight="1">
      <c r="A20" s="193">
        <v>40695</v>
      </c>
      <c r="B20" s="35">
        <v>7</v>
      </c>
      <c r="C20" s="35">
        <v>1195.6199999999999</v>
      </c>
      <c r="D20" s="35">
        <v>7</v>
      </c>
      <c r="E20" s="35">
        <v>1195.6199999999999</v>
      </c>
      <c r="F20" s="35">
        <v>0</v>
      </c>
      <c r="G20" s="35">
        <v>0</v>
      </c>
      <c r="H20" s="35">
        <v>1</v>
      </c>
      <c r="I20" s="35">
        <v>20.6</v>
      </c>
      <c r="J20" s="35">
        <v>0</v>
      </c>
      <c r="K20" s="35">
        <v>0</v>
      </c>
      <c r="L20" s="35">
        <v>4</v>
      </c>
      <c r="M20" s="35">
        <v>170.03</v>
      </c>
      <c r="N20" s="35">
        <v>2</v>
      </c>
      <c r="O20" s="35">
        <v>1004.99</v>
      </c>
      <c r="P20" s="35">
        <v>0</v>
      </c>
      <c r="Q20" s="36">
        <v>0</v>
      </c>
    </row>
    <row r="21" spans="1:17" ht="12" customHeight="1">
      <c r="A21" s="193">
        <v>40725</v>
      </c>
      <c r="B21" s="35">
        <v>5</v>
      </c>
      <c r="C21" s="35">
        <v>1446.94</v>
      </c>
      <c r="D21" s="35">
        <v>5</v>
      </c>
      <c r="E21" s="35">
        <v>1446.94</v>
      </c>
      <c r="F21" s="35">
        <v>0</v>
      </c>
      <c r="G21" s="35">
        <v>0</v>
      </c>
      <c r="H21" s="35">
        <v>1</v>
      </c>
      <c r="I21" s="35">
        <v>55.1</v>
      </c>
      <c r="J21" s="35">
        <v>0</v>
      </c>
      <c r="K21" s="35">
        <v>0</v>
      </c>
      <c r="L21" s="35">
        <v>2</v>
      </c>
      <c r="M21" s="35">
        <v>1326.9</v>
      </c>
      <c r="N21" s="35">
        <v>2</v>
      </c>
      <c r="O21" s="35">
        <v>64.94</v>
      </c>
      <c r="P21" s="35">
        <v>0</v>
      </c>
      <c r="Q21" s="36">
        <v>0</v>
      </c>
    </row>
    <row r="22" spans="1:17" ht="12" customHeight="1">
      <c r="A22" s="193">
        <v>40766</v>
      </c>
      <c r="B22" s="35">
        <v>11</v>
      </c>
      <c r="C22" s="35">
        <v>3558.9799999999996</v>
      </c>
      <c r="D22" s="35">
        <v>11</v>
      </c>
      <c r="E22" s="35">
        <v>3558.9799999999996</v>
      </c>
      <c r="F22" s="35">
        <v>0</v>
      </c>
      <c r="G22" s="35">
        <v>0</v>
      </c>
      <c r="H22" s="35">
        <v>3</v>
      </c>
      <c r="I22" s="35">
        <v>1016</v>
      </c>
      <c r="J22" s="35">
        <v>1</v>
      </c>
      <c r="K22" s="35">
        <v>11.36</v>
      </c>
      <c r="L22" s="35">
        <v>2</v>
      </c>
      <c r="M22" s="35">
        <v>358.23</v>
      </c>
      <c r="N22" s="35">
        <v>5</v>
      </c>
      <c r="O22" s="35">
        <v>2173.3899999999994</v>
      </c>
      <c r="P22" s="35">
        <v>0</v>
      </c>
      <c r="Q22" s="36">
        <v>0</v>
      </c>
    </row>
    <row r="23" spans="1:17" ht="12" customHeight="1">
      <c r="A23" s="193">
        <v>40797</v>
      </c>
      <c r="B23" s="35">
        <v>13</v>
      </c>
      <c r="C23" s="35">
        <v>3124.78</v>
      </c>
      <c r="D23" s="35">
        <v>12</v>
      </c>
      <c r="E23" s="35">
        <v>3029.1400000000003</v>
      </c>
      <c r="F23" s="35">
        <v>1</v>
      </c>
      <c r="G23" s="35">
        <v>95.64</v>
      </c>
      <c r="H23" s="35">
        <v>3</v>
      </c>
      <c r="I23" s="35">
        <v>970.09000000000026</v>
      </c>
      <c r="J23" s="35">
        <v>2</v>
      </c>
      <c r="K23" s="35">
        <v>140.18</v>
      </c>
      <c r="L23" s="35">
        <v>7</v>
      </c>
      <c r="M23" s="35">
        <v>1932.01</v>
      </c>
      <c r="N23" s="35">
        <v>1</v>
      </c>
      <c r="O23" s="35">
        <v>82.5</v>
      </c>
      <c r="P23" s="35">
        <v>0</v>
      </c>
      <c r="Q23" s="36">
        <v>0</v>
      </c>
    </row>
    <row r="24" spans="1:17" ht="12" customHeight="1">
      <c r="A24" s="193">
        <v>40827</v>
      </c>
      <c r="B24" s="35">
        <v>0</v>
      </c>
      <c r="C24" s="35">
        <v>0</v>
      </c>
      <c r="D24" s="35">
        <v>0</v>
      </c>
      <c r="E24" s="35">
        <v>0</v>
      </c>
      <c r="F24" s="35">
        <v>0</v>
      </c>
      <c r="G24" s="35">
        <v>0</v>
      </c>
      <c r="H24" s="35">
        <v>0</v>
      </c>
      <c r="I24" s="35">
        <v>0</v>
      </c>
      <c r="J24" s="35">
        <v>0</v>
      </c>
      <c r="K24" s="35">
        <v>0</v>
      </c>
      <c r="L24" s="35">
        <v>0</v>
      </c>
      <c r="M24" s="35">
        <v>0</v>
      </c>
      <c r="N24" s="35">
        <v>0</v>
      </c>
      <c r="O24" s="35">
        <v>0</v>
      </c>
      <c r="P24" s="35">
        <v>0</v>
      </c>
      <c r="Q24" s="36">
        <v>0</v>
      </c>
    </row>
    <row r="25" spans="1:17" ht="12" customHeight="1">
      <c r="A25" s="193">
        <v>40858</v>
      </c>
      <c r="B25" s="35">
        <v>2</v>
      </c>
      <c r="C25" s="35">
        <v>1062.03</v>
      </c>
      <c r="D25" s="35">
        <v>2</v>
      </c>
      <c r="E25" s="35">
        <v>1062.03</v>
      </c>
      <c r="F25" s="35">
        <v>0</v>
      </c>
      <c r="G25" s="35">
        <v>0</v>
      </c>
      <c r="H25" s="35">
        <v>0</v>
      </c>
      <c r="I25" s="35">
        <v>0</v>
      </c>
      <c r="J25" s="35">
        <v>0</v>
      </c>
      <c r="K25" s="35">
        <v>0</v>
      </c>
      <c r="L25" s="35">
        <v>1</v>
      </c>
      <c r="M25" s="35">
        <v>532.62</v>
      </c>
      <c r="N25" s="35">
        <v>1</v>
      </c>
      <c r="O25" s="35">
        <v>529.41</v>
      </c>
      <c r="P25" s="35">
        <v>0</v>
      </c>
      <c r="Q25" s="36">
        <v>0</v>
      </c>
    </row>
    <row r="26" spans="1:17" ht="12" customHeight="1">
      <c r="A26" s="193">
        <v>40888</v>
      </c>
      <c r="B26" s="35">
        <v>3</v>
      </c>
      <c r="C26" s="35">
        <v>14492.45</v>
      </c>
      <c r="D26" s="35">
        <v>1</v>
      </c>
      <c r="E26" s="35">
        <v>459.31999999999971</v>
      </c>
      <c r="F26" s="35">
        <v>2</v>
      </c>
      <c r="G26" s="35">
        <v>14033.130000000001</v>
      </c>
      <c r="H26" s="35">
        <v>2</v>
      </c>
      <c r="I26" s="35">
        <v>14033.130000000001</v>
      </c>
      <c r="J26" s="35">
        <v>0</v>
      </c>
      <c r="K26" s="35">
        <v>0</v>
      </c>
      <c r="L26" s="35">
        <v>0</v>
      </c>
      <c r="M26" s="35">
        <v>0</v>
      </c>
      <c r="N26" s="35">
        <v>1</v>
      </c>
      <c r="O26" s="35">
        <v>459.32</v>
      </c>
      <c r="P26" s="35">
        <v>0</v>
      </c>
      <c r="Q26" s="36">
        <v>0</v>
      </c>
    </row>
    <row r="27" spans="1:17" ht="12" customHeight="1">
      <c r="A27" s="201">
        <v>40920</v>
      </c>
      <c r="B27" s="35">
        <f>H27+J27+L27+N27</f>
        <v>4</v>
      </c>
      <c r="C27" s="35">
        <f>I27+K27+M27+O27</f>
        <v>12108.12</v>
      </c>
      <c r="D27" s="35">
        <v>2</v>
      </c>
      <c r="E27" s="35">
        <v>5360.39</v>
      </c>
      <c r="F27" s="35">
        <v>2</v>
      </c>
      <c r="G27" s="35">
        <v>6747.7300000000005</v>
      </c>
      <c r="H27" s="35">
        <v>2</v>
      </c>
      <c r="I27" s="35">
        <v>10953.61</v>
      </c>
      <c r="J27" s="35">
        <v>0</v>
      </c>
      <c r="K27" s="35">
        <v>0</v>
      </c>
      <c r="L27" s="35">
        <v>0</v>
      </c>
      <c r="M27" s="35">
        <v>0</v>
      </c>
      <c r="N27" s="35">
        <v>2</v>
      </c>
      <c r="O27" s="35">
        <v>1154.51</v>
      </c>
      <c r="P27" s="35">
        <v>0</v>
      </c>
      <c r="Q27" s="36">
        <v>0</v>
      </c>
    </row>
    <row r="28" spans="1:17" ht="12" customHeight="1">
      <c r="A28" s="193">
        <v>40951</v>
      </c>
      <c r="B28" s="35">
        <f t="shared" ref="B28:B37" si="0">H28+J28+L28+N28</f>
        <v>5</v>
      </c>
      <c r="C28" s="35">
        <f>I28+K28+M28+O28</f>
        <v>791.79</v>
      </c>
      <c r="D28" s="35">
        <v>5</v>
      </c>
      <c r="E28" s="35">
        <v>791.79000000000008</v>
      </c>
      <c r="F28" s="35">
        <v>0</v>
      </c>
      <c r="G28" s="35">
        <v>0</v>
      </c>
      <c r="H28" s="35">
        <v>5</v>
      </c>
      <c r="I28" s="35">
        <v>791.79</v>
      </c>
      <c r="J28" s="35">
        <v>0</v>
      </c>
      <c r="K28" s="35">
        <v>0</v>
      </c>
      <c r="L28" s="35">
        <v>0</v>
      </c>
      <c r="M28" s="35">
        <v>0</v>
      </c>
      <c r="N28" s="35">
        <v>0</v>
      </c>
      <c r="O28" s="35">
        <v>0</v>
      </c>
      <c r="P28" s="35">
        <v>0</v>
      </c>
      <c r="Q28" s="36">
        <v>0</v>
      </c>
    </row>
    <row r="29" spans="1:17" ht="12" customHeight="1">
      <c r="A29" s="193">
        <v>40980</v>
      </c>
      <c r="B29" s="35">
        <f t="shared" si="0"/>
        <v>9</v>
      </c>
      <c r="C29" s="35">
        <f t="shared" ref="C29:C37" si="1">I29+K29+M29+O29</f>
        <v>3857.5999999999995</v>
      </c>
      <c r="D29" s="35">
        <v>7</v>
      </c>
      <c r="E29" s="35">
        <v>730.4</v>
      </c>
      <c r="F29" s="35">
        <v>2</v>
      </c>
      <c r="G29" s="35">
        <v>3127.2</v>
      </c>
      <c r="H29" s="35">
        <v>2</v>
      </c>
      <c r="I29" s="35">
        <v>3127.2</v>
      </c>
      <c r="J29" s="35">
        <v>0</v>
      </c>
      <c r="K29" s="35">
        <v>0</v>
      </c>
      <c r="L29" s="35">
        <v>2</v>
      </c>
      <c r="M29" s="35">
        <v>278.15999999999997</v>
      </c>
      <c r="N29" s="35">
        <v>5</v>
      </c>
      <c r="O29" s="35">
        <v>452.24</v>
      </c>
      <c r="P29" s="35">
        <v>0</v>
      </c>
      <c r="Q29" s="36">
        <v>0</v>
      </c>
    </row>
    <row r="30" spans="1:17" ht="12" customHeight="1">
      <c r="A30" s="193">
        <v>41000</v>
      </c>
      <c r="B30" s="35">
        <f t="shared" si="0"/>
        <v>1</v>
      </c>
      <c r="C30" s="35">
        <f t="shared" si="1"/>
        <v>200</v>
      </c>
      <c r="D30" s="35">
        <v>1</v>
      </c>
      <c r="E30" s="35">
        <v>200</v>
      </c>
      <c r="F30" s="35">
        <v>0</v>
      </c>
      <c r="G30" s="35">
        <v>0</v>
      </c>
      <c r="H30" s="35">
        <v>0</v>
      </c>
      <c r="I30" s="35">
        <v>0</v>
      </c>
      <c r="J30" s="35">
        <v>0</v>
      </c>
      <c r="K30" s="35">
        <v>0</v>
      </c>
      <c r="L30" s="35">
        <v>1</v>
      </c>
      <c r="M30" s="35">
        <v>200</v>
      </c>
      <c r="N30" s="35">
        <v>0</v>
      </c>
      <c r="O30" s="35">
        <v>0</v>
      </c>
      <c r="P30" s="35">
        <v>0</v>
      </c>
      <c r="Q30" s="36">
        <v>0</v>
      </c>
    </row>
    <row r="31" spans="1:17" ht="12" customHeight="1">
      <c r="A31" s="193">
        <v>41041</v>
      </c>
      <c r="B31" s="35">
        <f t="shared" si="0"/>
        <v>4</v>
      </c>
      <c r="C31" s="35">
        <f t="shared" si="1"/>
        <v>245.98</v>
      </c>
      <c r="D31" s="35">
        <v>4</v>
      </c>
      <c r="E31" s="35">
        <v>245.98</v>
      </c>
      <c r="F31" s="35">
        <v>0</v>
      </c>
      <c r="G31" s="35">
        <v>0</v>
      </c>
      <c r="H31" s="35">
        <v>0</v>
      </c>
      <c r="I31" s="35">
        <v>0</v>
      </c>
      <c r="J31" s="35">
        <v>0</v>
      </c>
      <c r="K31" s="35">
        <v>0</v>
      </c>
      <c r="L31" s="35">
        <v>4</v>
      </c>
      <c r="M31" s="35">
        <v>245.98</v>
      </c>
      <c r="N31" s="35">
        <v>0</v>
      </c>
      <c r="O31" s="35">
        <v>0</v>
      </c>
      <c r="P31" s="35">
        <v>0</v>
      </c>
      <c r="Q31" s="36">
        <v>0</v>
      </c>
    </row>
    <row r="32" spans="1:17" ht="12" customHeight="1">
      <c r="A32" s="193">
        <v>41082</v>
      </c>
      <c r="B32" s="35">
        <f t="shared" si="0"/>
        <v>2</v>
      </c>
      <c r="C32" s="35">
        <f t="shared" si="1"/>
        <v>63</v>
      </c>
      <c r="D32" s="35">
        <v>2</v>
      </c>
      <c r="E32" s="35">
        <v>63</v>
      </c>
      <c r="F32" s="35">
        <v>0</v>
      </c>
      <c r="G32" s="35">
        <v>0</v>
      </c>
      <c r="H32" s="35">
        <v>0</v>
      </c>
      <c r="I32" s="35">
        <v>0</v>
      </c>
      <c r="J32" s="35">
        <v>0</v>
      </c>
      <c r="K32" s="35">
        <v>0</v>
      </c>
      <c r="L32" s="35">
        <v>2</v>
      </c>
      <c r="M32" s="35">
        <v>63</v>
      </c>
      <c r="N32" s="35">
        <v>0</v>
      </c>
      <c r="O32" s="35">
        <v>0</v>
      </c>
      <c r="P32" s="35">
        <v>0</v>
      </c>
      <c r="Q32" s="36">
        <v>0</v>
      </c>
    </row>
    <row r="33" spans="1:17" ht="12" customHeight="1">
      <c r="A33" s="193">
        <v>41102</v>
      </c>
      <c r="B33" s="35">
        <f t="shared" si="0"/>
        <v>4</v>
      </c>
      <c r="C33" s="35">
        <f t="shared" si="1"/>
        <v>618.5</v>
      </c>
      <c r="D33" s="35">
        <v>3</v>
      </c>
      <c r="E33" s="35">
        <v>18.5</v>
      </c>
      <c r="F33" s="35">
        <v>1</v>
      </c>
      <c r="G33" s="35">
        <v>600</v>
      </c>
      <c r="H33" s="35">
        <v>0</v>
      </c>
      <c r="I33" s="35">
        <v>0</v>
      </c>
      <c r="J33" s="35">
        <v>0</v>
      </c>
      <c r="K33" s="35">
        <v>0</v>
      </c>
      <c r="L33" s="35">
        <v>2</v>
      </c>
      <c r="M33" s="35">
        <v>9.15</v>
      </c>
      <c r="N33" s="35">
        <v>2</v>
      </c>
      <c r="O33" s="35">
        <v>609.35</v>
      </c>
      <c r="P33" s="35">
        <v>0</v>
      </c>
      <c r="Q33" s="36">
        <v>0</v>
      </c>
    </row>
    <row r="34" spans="1:17" ht="12" customHeight="1">
      <c r="A34" s="193">
        <v>41122</v>
      </c>
      <c r="B34" s="35">
        <f t="shared" si="0"/>
        <v>2</v>
      </c>
      <c r="C34" s="35">
        <f t="shared" si="1"/>
        <v>12.36</v>
      </c>
      <c r="D34" s="35">
        <v>2</v>
      </c>
      <c r="E34" s="35">
        <v>12.36</v>
      </c>
      <c r="F34" s="35">
        <v>0</v>
      </c>
      <c r="G34" s="35">
        <v>0</v>
      </c>
      <c r="H34" s="35">
        <v>1</v>
      </c>
      <c r="I34" s="35">
        <v>5.35</v>
      </c>
      <c r="J34" s="35">
        <v>0</v>
      </c>
      <c r="K34" s="35">
        <v>0</v>
      </c>
      <c r="L34" s="35">
        <v>1</v>
      </c>
      <c r="M34" s="35">
        <v>7.01</v>
      </c>
      <c r="N34" s="35">
        <v>0</v>
      </c>
      <c r="O34" s="35">
        <v>0</v>
      </c>
      <c r="P34" s="35">
        <v>0</v>
      </c>
      <c r="Q34" s="36">
        <v>0</v>
      </c>
    </row>
    <row r="35" spans="1:17" ht="12" customHeight="1">
      <c r="A35" s="193">
        <v>41173</v>
      </c>
      <c r="B35" s="35">
        <f t="shared" si="0"/>
        <v>16</v>
      </c>
      <c r="C35" s="35">
        <f t="shared" si="1"/>
        <v>8335.2380000000012</v>
      </c>
      <c r="D35" s="35">
        <v>11</v>
      </c>
      <c r="E35" s="35">
        <v>6717.8566000000001</v>
      </c>
      <c r="F35" s="35">
        <v>5</v>
      </c>
      <c r="G35" s="35">
        <v>1617.38</v>
      </c>
      <c r="H35" s="35">
        <v>4</v>
      </c>
      <c r="I35" s="35">
        <v>5758.0380000000005</v>
      </c>
      <c r="J35" s="35">
        <v>1</v>
      </c>
      <c r="K35" s="35">
        <v>76.790000000000006</v>
      </c>
      <c r="L35" s="35">
        <v>6</v>
      </c>
      <c r="M35" s="35">
        <v>1658.25</v>
      </c>
      <c r="N35" s="35">
        <v>5</v>
      </c>
      <c r="O35" s="35">
        <v>842.16000000000008</v>
      </c>
      <c r="P35" s="35">
        <v>0</v>
      </c>
      <c r="Q35" s="36">
        <v>0</v>
      </c>
    </row>
    <row r="36" spans="1:17" ht="12" customHeight="1">
      <c r="A36" s="193">
        <v>41204</v>
      </c>
      <c r="B36" s="35">
        <f t="shared" si="0"/>
        <v>1</v>
      </c>
      <c r="C36" s="35">
        <f t="shared" si="1"/>
        <v>8.56</v>
      </c>
      <c r="D36" s="35">
        <v>1</v>
      </c>
      <c r="E36" s="35">
        <v>8.56</v>
      </c>
      <c r="F36" s="35">
        <v>0</v>
      </c>
      <c r="G36" s="35">
        <v>0</v>
      </c>
      <c r="H36" s="35">
        <v>0</v>
      </c>
      <c r="I36" s="35">
        <v>0</v>
      </c>
      <c r="J36" s="35">
        <v>1</v>
      </c>
      <c r="K36" s="35">
        <v>8.56</v>
      </c>
      <c r="L36" s="35">
        <v>0</v>
      </c>
      <c r="M36" s="35">
        <v>0</v>
      </c>
      <c r="N36" s="35">
        <v>0</v>
      </c>
      <c r="O36" s="35">
        <v>0</v>
      </c>
      <c r="P36" s="35">
        <v>0</v>
      </c>
      <c r="Q36" s="36">
        <v>0</v>
      </c>
    </row>
    <row r="37" spans="1:17" ht="12" customHeight="1">
      <c r="A37" s="193">
        <v>41235</v>
      </c>
      <c r="B37" s="35">
        <f t="shared" si="0"/>
        <v>1</v>
      </c>
      <c r="C37" s="35">
        <f t="shared" si="1"/>
        <v>179.5</v>
      </c>
      <c r="D37" s="35">
        <v>1</v>
      </c>
      <c r="E37" s="35">
        <v>179.5</v>
      </c>
      <c r="F37" s="35">
        <v>0</v>
      </c>
      <c r="G37" s="35">
        <v>0</v>
      </c>
      <c r="H37" s="35">
        <v>0</v>
      </c>
      <c r="I37" s="35">
        <v>0</v>
      </c>
      <c r="J37" s="35">
        <v>0</v>
      </c>
      <c r="K37" s="35">
        <v>0</v>
      </c>
      <c r="L37" s="35">
        <v>1</v>
      </c>
      <c r="M37" s="35">
        <v>179.5</v>
      </c>
      <c r="N37" s="35">
        <v>0</v>
      </c>
      <c r="O37" s="35">
        <v>0</v>
      </c>
      <c r="P37" s="35">
        <v>0</v>
      </c>
      <c r="Q37" s="36">
        <v>0</v>
      </c>
    </row>
    <row r="38" spans="1:17" ht="12" customHeight="1">
      <c r="A38" s="193">
        <v>41266</v>
      </c>
      <c r="B38" s="35">
        <v>9</v>
      </c>
      <c r="C38" s="35">
        <v>11205.52</v>
      </c>
      <c r="D38" s="35">
        <v>6</v>
      </c>
      <c r="E38" s="35">
        <v>5604.55</v>
      </c>
      <c r="F38" s="35">
        <v>3</v>
      </c>
      <c r="G38" s="35">
        <v>5600.9699999999993</v>
      </c>
      <c r="H38" s="35">
        <v>6</v>
      </c>
      <c r="I38" s="35">
        <v>10382.560000000001</v>
      </c>
      <c r="J38" s="35">
        <v>0</v>
      </c>
      <c r="K38" s="35">
        <v>0</v>
      </c>
      <c r="L38" s="35">
        <v>2</v>
      </c>
      <c r="M38" s="35">
        <v>564.98</v>
      </c>
      <c r="N38" s="35">
        <v>1</v>
      </c>
      <c r="O38" s="35">
        <v>257.98</v>
      </c>
      <c r="P38" s="35">
        <v>0</v>
      </c>
      <c r="Q38" s="36">
        <v>0</v>
      </c>
    </row>
    <row r="39" spans="1:17" ht="12" customHeight="1">
      <c r="A39" s="193">
        <v>41297</v>
      </c>
      <c r="B39" s="35">
        <v>4</v>
      </c>
      <c r="C39" s="35">
        <v>8053.25</v>
      </c>
      <c r="D39" s="35">
        <v>2</v>
      </c>
      <c r="E39" s="35">
        <v>485.52</v>
      </c>
      <c r="F39" s="35">
        <v>2</v>
      </c>
      <c r="G39" s="35">
        <v>7567.7300000000005</v>
      </c>
      <c r="H39" s="35">
        <v>4</v>
      </c>
      <c r="I39" s="35">
        <v>8053.25</v>
      </c>
      <c r="J39" s="35">
        <v>0</v>
      </c>
      <c r="K39" s="35">
        <v>0</v>
      </c>
      <c r="L39" s="35">
        <v>0</v>
      </c>
      <c r="M39" s="35">
        <v>0</v>
      </c>
      <c r="N39" s="35">
        <v>0</v>
      </c>
      <c r="O39" s="35">
        <v>0</v>
      </c>
      <c r="P39" s="35">
        <v>0</v>
      </c>
      <c r="Q39" s="36">
        <v>0</v>
      </c>
    </row>
    <row r="40" spans="1:17" ht="12" customHeight="1">
      <c r="A40" s="193">
        <v>41328</v>
      </c>
      <c r="B40" s="35">
        <v>11</v>
      </c>
      <c r="C40" s="35">
        <v>2164.9760000000001</v>
      </c>
      <c r="D40" s="35">
        <v>5</v>
      </c>
      <c r="E40" s="35">
        <v>865.41600000000005</v>
      </c>
      <c r="F40" s="35">
        <v>6</v>
      </c>
      <c r="G40" s="35">
        <v>1299.5600000000002</v>
      </c>
      <c r="H40" s="35">
        <v>8</v>
      </c>
      <c r="I40" s="35">
        <v>1405.6459999999993</v>
      </c>
      <c r="J40" s="35">
        <v>0</v>
      </c>
      <c r="K40" s="35">
        <v>0</v>
      </c>
      <c r="L40" s="35">
        <v>3</v>
      </c>
      <c r="M40" s="35">
        <v>759.33</v>
      </c>
      <c r="N40" s="35">
        <v>0</v>
      </c>
      <c r="O40" s="35">
        <v>0</v>
      </c>
      <c r="P40" s="35">
        <v>0</v>
      </c>
      <c r="Q40" s="36">
        <v>0</v>
      </c>
    </row>
    <row r="41" spans="1:17" ht="12" customHeight="1">
      <c r="A41" s="193">
        <v>41356</v>
      </c>
      <c r="B41" s="35">
        <v>14</v>
      </c>
      <c r="C41" s="35">
        <v>1367.9162000000001</v>
      </c>
      <c r="D41" s="35">
        <v>11</v>
      </c>
      <c r="E41" s="35">
        <v>1071.5062</v>
      </c>
      <c r="F41" s="35">
        <v>3</v>
      </c>
      <c r="G41" s="35">
        <v>296.40999999999997</v>
      </c>
      <c r="H41" s="35">
        <v>2</v>
      </c>
      <c r="I41" s="35">
        <v>211.98</v>
      </c>
      <c r="J41" s="35">
        <v>1</v>
      </c>
      <c r="K41" s="35">
        <v>12.18</v>
      </c>
      <c r="L41" s="35">
        <v>8</v>
      </c>
      <c r="M41" s="35">
        <v>812.1862000000001</v>
      </c>
      <c r="N41" s="35">
        <v>3</v>
      </c>
      <c r="O41" s="35">
        <v>331.57</v>
      </c>
      <c r="P41" s="35">
        <v>0</v>
      </c>
      <c r="Q41" s="36">
        <v>0</v>
      </c>
    </row>
    <row r="42" spans="1:17" ht="12" customHeight="1">
      <c r="A42" s="193">
        <v>41365</v>
      </c>
      <c r="B42" s="35">
        <f t="shared" ref="B42:C49" si="2">H42+J42+L42+N42+P42</f>
        <v>1</v>
      </c>
      <c r="C42" s="35">
        <f t="shared" si="2"/>
        <v>134</v>
      </c>
      <c r="D42" s="35">
        <v>1</v>
      </c>
      <c r="E42" s="35">
        <v>134</v>
      </c>
      <c r="F42" s="35">
        <v>0</v>
      </c>
      <c r="G42" s="35">
        <v>0</v>
      </c>
      <c r="H42" s="35">
        <v>0</v>
      </c>
      <c r="I42" s="35">
        <v>0</v>
      </c>
      <c r="J42" s="35">
        <v>1</v>
      </c>
      <c r="K42" s="35">
        <v>134</v>
      </c>
      <c r="L42" s="35">
        <v>0</v>
      </c>
      <c r="M42" s="35">
        <v>0</v>
      </c>
      <c r="N42" s="35">
        <v>0</v>
      </c>
      <c r="O42" s="35">
        <v>0</v>
      </c>
      <c r="P42" s="35">
        <v>0</v>
      </c>
      <c r="Q42" s="36">
        <v>0</v>
      </c>
    </row>
    <row r="43" spans="1:17" ht="12" customHeight="1">
      <c r="A43" s="193">
        <v>41395</v>
      </c>
      <c r="B43" s="35">
        <f t="shared" si="2"/>
        <v>3</v>
      </c>
      <c r="C43" s="35">
        <f t="shared" si="2"/>
        <v>927.93999999999994</v>
      </c>
      <c r="D43" s="35">
        <v>3</v>
      </c>
      <c r="E43" s="35">
        <v>927.94</v>
      </c>
      <c r="F43" s="35">
        <v>0</v>
      </c>
      <c r="G43" s="35">
        <v>0</v>
      </c>
      <c r="H43" s="35">
        <v>1</v>
      </c>
      <c r="I43" s="35">
        <v>6</v>
      </c>
      <c r="J43" s="35">
        <v>0</v>
      </c>
      <c r="K43" s="35">
        <v>0</v>
      </c>
      <c r="L43" s="35">
        <v>1</v>
      </c>
      <c r="M43" s="35">
        <v>919.14</v>
      </c>
      <c r="N43" s="35">
        <v>1</v>
      </c>
      <c r="O43" s="35">
        <v>2.8</v>
      </c>
      <c r="P43" s="35">
        <v>0</v>
      </c>
      <c r="Q43" s="36">
        <v>0</v>
      </c>
    </row>
    <row r="44" spans="1:17" ht="12" customHeight="1">
      <c r="A44" s="193">
        <v>41426</v>
      </c>
      <c r="B44" s="35">
        <f t="shared" si="2"/>
        <v>2</v>
      </c>
      <c r="C44" s="35">
        <f t="shared" si="2"/>
        <v>431.8</v>
      </c>
      <c r="D44" s="35">
        <v>2</v>
      </c>
      <c r="E44" s="35">
        <v>431.8</v>
      </c>
      <c r="F44" s="35">
        <v>0</v>
      </c>
      <c r="G44" s="35">
        <v>0</v>
      </c>
      <c r="H44" s="35">
        <v>1</v>
      </c>
      <c r="I44" s="35">
        <v>15.6</v>
      </c>
      <c r="J44" s="35">
        <v>1</v>
      </c>
      <c r="K44" s="35">
        <v>416.2</v>
      </c>
      <c r="L44" s="35">
        <v>0</v>
      </c>
      <c r="M44" s="35">
        <v>0</v>
      </c>
      <c r="N44" s="35">
        <v>0</v>
      </c>
      <c r="O44" s="35">
        <v>0</v>
      </c>
      <c r="P44" s="35">
        <v>0</v>
      </c>
      <c r="Q44" s="36">
        <v>0</v>
      </c>
    </row>
    <row r="45" spans="1:17" ht="12" customHeight="1">
      <c r="A45" s="193">
        <v>41456</v>
      </c>
      <c r="B45" s="35">
        <f t="shared" si="2"/>
        <v>3</v>
      </c>
      <c r="C45" s="35">
        <f t="shared" si="2"/>
        <v>746.9</v>
      </c>
      <c r="D45" s="35">
        <v>3</v>
      </c>
      <c r="E45" s="35">
        <v>747</v>
      </c>
      <c r="F45" s="35">
        <v>0</v>
      </c>
      <c r="G45" s="35">
        <v>0</v>
      </c>
      <c r="H45" s="35">
        <v>0</v>
      </c>
      <c r="I45" s="35">
        <v>0</v>
      </c>
      <c r="J45" s="35">
        <v>0</v>
      </c>
      <c r="K45" s="35">
        <v>0</v>
      </c>
      <c r="L45" s="35">
        <v>2</v>
      </c>
      <c r="M45" s="35">
        <v>11</v>
      </c>
      <c r="N45" s="35">
        <v>1</v>
      </c>
      <c r="O45" s="35">
        <v>735.9</v>
      </c>
      <c r="P45" s="35">
        <v>0</v>
      </c>
      <c r="Q45" s="36">
        <v>0</v>
      </c>
    </row>
    <row r="46" spans="1:17" ht="12" customHeight="1">
      <c r="A46" s="193">
        <v>41487</v>
      </c>
      <c r="B46" s="35">
        <f t="shared" si="2"/>
        <v>9</v>
      </c>
      <c r="C46" s="35">
        <f t="shared" si="2"/>
        <v>1726.12</v>
      </c>
      <c r="D46" s="35">
        <v>9</v>
      </c>
      <c r="E46" s="35">
        <v>1726.12</v>
      </c>
      <c r="F46" s="35">
        <v>0</v>
      </c>
      <c r="G46" s="35">
        <v>0</v>
      </c>
      <c r="H46" s="35">
        <v>3</v>
      </c>
      <c r="I46" s="35">
        <v>269.76</v>
      </c>
      <c r="J46" s="35">
        <v>2</v>
      </c>
      <c r="K46" s="35">
        <v>19.02</v>
      </c>
      <c r="L46" s="35">
        <v>4</v>
      </c>
      <c r="M46" s="35">
        <v>1437.34</v>
      </c>
      <c r="N46" s="35">
        <v>0</v>
      </c>
      <c r="O46" s="35">
        <v>0</v>
      </c>
      <c r="P46" s="35">
        <v>0</v>
      </c>
      <c r="Q46" s="36">
        <v>0</v>
      </c>
    </row>
    <row r="47" spans="1:17" ht="12" customHeight="1">
      <c r="A47" s="193">
        <v>41518</v>
      </c>
      <c r="B47" s="35">
        <f t="shared" si="2"/>
        <v>12</v>
      </c>
      <c r="C47" s="35">
        <f t="shared" si="2"/>
        <v>5020</v>
      </c>
      <c r="D47" s="35">
        <v>11</v>
      </c>
      <c r="E47" s="35">
        <v>1579.3999999999999</v>
      </c>
      <c r="F47" s="35">
        <v>1</v>
      </c>
      <c r="G47" s="35">
        <v>3440.6</v>
      </c>
      <c r="H47" s="35">
        <v>2</v>
      </c>
      <c r="I47" s="35">
        <v>3454.11</v>
      </c>
      <c r="J47" s="35">
        <v>2</v>
      </c>
      <c r="K47" s="35">
        <v>108.96000000000001</v>
      </c>
      <c r="L47" s="35">
        <v>5</v>
      </c>
      <c r="M47" s="35">
        <v>1141.42</v>
      </c>
      <c r="N47" s="35">
        <v>3</v>
      </c>
      <c r="O47" s="35">
        <v>315.51</v>
      </c>
      <c r="P47" s="35">
        <v>0</v>
      </c>
      <c r="Q47" s="36">
        <v>0</v>
      </c>
    </row>
    <row r="48" spans="1:17" ht="12" customHeight="1">
      <c r="A48" s="193">
        <v>41548</v>
      </c>
      <c r="B48" s="35">
        <f t="shared" si="2"/>
        <v>10</v>
      </c>
      <c r="C48" s="35">
        <f t="shared" si="2"/>
        <v>5166.9800000000005</v>
      </c>
      <c r="D48" s="35">
        <v>7</v>
      </c>
      <c r="E48" s="35">
        <v>583.98</v>
      </c>
      <c r="F48" s="35">
        <v>3</v>
      </c>
      <c r="G48" s="35">
        <v>4583</v>
      </c>
      <c r="H48" s="35">
        <v>4</v>
      </c>
      <c r="I48" s="35">
        <v>4592</v>
      </c>
      <c r="J48" s="35">
        <v>1</v>
      </c>
      <c r="K48" s="35">
        <v>0.42</v>
      </c>
      <c r="L48" s="35">
        <v>4</v>
      </c>
      <c r="M48" s="35">
        <v>74.56</v>
      </c>
      <c r="N48" s="35">
        <v>1</v>
      </c>
      <c r="O48" s="35">
        <v>500</v>
      </c>
      <c r="P48" s="35">
        <v>0</v>
      </c>
      <c r="Q48" s="36">
        <v>0</v>
      </c>
    </row>
    <row r="49" spans="1:19" ht="12" customHeight="1">
      <c r="A49" s="193">
        <v>41579</v>
      </c>
      <c r="B49" s="35">
        <f t="shared" si="2"/>
        <v>3</v>
      </c>
      <c r="C49" s="35">
        <f t="shared" si="2"/>
        <v>4181.84</v>
      </c>
      <c r="D49" s="35">
        <v>2</v>
      </c>
      <c r="E49" s="35">
        <v>305.94</v>
      </c>
      <c r="F49" s="35">
        <v>1</v>
      </c>
      <c r="G49" s="35">
        <v>3875.9</v>
      </c>
      <c r="H49" s="35">
        <v>1</v>
      </c>
      <c r="I49" s="35">
        <v>3875.9</v>
      </c>
      <c r="J49" s="35">
        <v>0</v>
      </c>
      <c r="K49" s="35">
        <v>0</v>
      </c>
      <c r="L49" s="35">
        <v>1</v>
      </c>
      <c r="M49" s="35">
        <v>5.94</v>
      </c>
      <c r="N49" s="35">
        <v>1</v>
      </c>
      <c r="O49" s="35">
        <v>300</v>
      </c>
      <c r="P49" s="35">
        <v>0</v>
      </c>
      <c r="Q49" s="36">
        <v>0</v>
      </c>
    </row>
    <row r="50" spans="1:19" ht="12" customHeight="1">
      <c r="A50" s="193">
        <v>41609</v>
      </c>
      <c r="B50" s="35">
        <v>7</v>
      </c>
      <c r="C50" s="35">
        <v>9380.41</v>
      </c>
      <c r="D50" s="35">
        <v>5</v>
      </c>
      <c r="E50" s="35">
        <v>671.77000000000044</v>
      </c>
      <c r="F50" s="35">
        <v>2</v>
      </c>
      <c r="G50" s="35">
        <v>8708.64</v>
      </c>
      <c r="H50" s="35">
        <v>4</v>
      </c>
      <c r="I50" s="35">
        <v>8722.2799999999988</v>
      </c>
      <c r="J50" s="35">
        <v>0</v>
      </c>
      <c r="K50" s="35">
        <v>0</v>
      </c>
      <c r="L50" s="35">
        <v>2</v>
      </c>
      <c r="M50" s="35">
        <v>504.53</v>
      </c>
      <c r="N50" s="35">
        <v>1</v>
      </c>
      <c r="O50" s="35">
        <v>153.6</v>
      </c>
      <c r="P50" s="35">
        <v>0</v>
      </c>
      <c r="Q50" s="36">
        <v>0</v>
      </c>
    </row>
    <row r="51" spans="1:19" ht="12" customHeight="1">
      <c r="A51" s="193">
        <v>41662</v>
      </c>
      <c r="B51" s="35">
        <v>12</v>
      </c>
      <c r="C51" s="35">
        <v>12327.38</v>
      </c>
      <c r="D51" s="35">
        <v>8</v>
      </c>
      <c r="E51" s="35">
        <v>1493.42</v>
      </c>
      <c r="F51" s="35">
        <v>4</v>
      </c>
      <c r="G51" s="35">
        <v>11349</v>
      </c>
      <c r="H51" s="35">
        <v>5</v>
      </c>
      <c r="I51" s="35">
        <v>10956.96</v>
      </c>
      <c r="J51" s="35">
        <v>1</v>
      </c>
      <c r="K51" s="35">
        <v>100</v>
      </c>
      <c r="L51" s="35">
        <v>3</v>
      </c>
      <c r="M51" s="35">
        <v>510.45</v>
      </c>
      <c r="N51" s="35">
        <v>3</v>
      </c>
      <c r="O51" s="35">
        <v>759.97</v>
      </c>
      <c r="P51" s="35">
        <v>0</v>
      </c>
      <c r="Q51" s="36">
        <v>0</v>
      </c>
    </row>
    <row r="52" spans="1:19" ht="12" customHeight="1">
      <c r="A52" s="193">
        <v>41693</v>
      </c>
      <c r="B52" s="35">
        <v>10</v>
      </c>
      <c r="C52" s="35">
        <v>4860.0199999999995</v>
      </c>
      <c r="D52" s="35">
        <v>8</v>
      </c>
      <c r="E52" s="35">
        <v>278.77</v>
      </c>
      <c r="F52" s="35">
        <v>2</v>
      </c>
      <c r="G52" s="35">
        <v>4581.25</v>
      </c>
      <c r="H52" s="35">
        <v>4</v>
      </c>
      <c r="I52" s="35">
        <v>4595.9399999999996</v>
      </c>
      <c r="J52" s="35">
        <v>3</v>
      </c>
      <c r="K52" s="35">
        <v>17.170000000000002</v>
      </c>
      <c r="L52" s="35">
        <v>2</v>
      </c>
      <c r="M52" s="35">
        <v>160.4</v>
      </c>
      <c r="N52" s="35">
        <v>1</v>
      </c>
      <c r="O52" s="35">
        <v>86.51</v>
      </c>
      <c r="P52" s="35">
        <v>0</v>
      </c>
      <c r="Q52" s="36">
        <v>0</v>
      </c>
    </row>
    <row r="53" spans="1:19" ht="12" customHeight="1">
      <c r="A53" s="193">
        <v>41721</v>
      </c>
      <c r="B53" s="35">
        <v>18</v>
      </c>
      <c r="C53" s="35">
        <v>10748.61</v>
      </c>
      <c r="D53" s="35">
        <v>11</v>
      </c>
      <c r="E53" s="35">
        <v>2790.380000000001</v>
      </c>
      <c r="F53" s="35">
        <v>7</v>
      </c>
      <c r="G53" s="35">
        <v>7431.6100000000006</v>
      </c>
      <c r="H53" s="35">
        <v>8</v>
      </c>
      <c r="I53" s="35">
        <v>7472.4499999999971</v>
      </c>
      <c r="J53" s="35">
        <v>1</v>
      </c>
      <c r="K53" s="35">
        <v>112.00999999999999</v>
      </c>
      <c r="L53" s="35">
        <v>4</v>
      </c>
      <c r="M53" s="35">
        <v>2203.8100000000004</v>
      </c>
      <c r="N53" s="35">
        <v>5</v>
      </c>
      <c r="O53" s="35">
        <v>960.81</v>
      </c>
      <c r="P53" s="35">
        <v>0</v>
      </c>
      <c r="Q53" s="36">
        <v>0</v>
      </c>
      <c r="S53" s="343"/>
    </row>
    <row r="54" spans="1:19" ht="12" customHeight="1">
      <c r="A54" s="193">
        <v>41730</v>
      </c>
      <c r="B54" s="35">
        <v>5</v>
      </c>
      <c r="C54" s="35">
        <v>979.56</v>
      </c>
      <c r="D54" s="35">
        <v>4</v>
      </c>
      <c r="E54" s="35">
        <v>779.56</v>
      </c>
      <c r="F54" s="35">
        <v>1</v>
      </c>
      <c r="G54" s="35">
        <v>200</v>
      </c>
      <c r="H54" s="35">
        <v>1</v>
      </c>
      <c r="I54" s="35">
        <v>14.86</v>
      </c>
      <c r="J54" s="35">
        <v>0</v>
      </c>
      <c r="K54" s="35">
        <v>0</v>
      </c>
      <c r="L54" s="35">
        <v>1</v>
      </c>
      <c r="M54" s="35">
        <v>524.52</v>
      </c>
      <c r="N54" s="35">
        <v>3</v>
      </c>
      <c r="O54" s="35">
        <v>440</v>
      </c>
      <c r="P54" s="35">
        <v>0</v>
      </c>
      <c r="Q54" s="36">
        <v>0</v>
      </c>
      <c r="S54" s="313"/>
    </row>
    <row r="55" spans="1:19" ht="12" customHeight="1">
      <c r="A55" s="193">
        <v>41760</v>
      </c>
      <c r="B55" s="35">
        <v>7</v>
      </c>
      <c r="C55" s="35">
        <v>419.71</v>
      </c>
      <c r="D55" s="35">
        <v>5</v>
      </c>
      <c r="E55" s="35">
        <v>169.71</v>
      </c>
      <c r="F55" s="35">
        <v>2</v>
      </c>
      <c r="G55" s="35">
        <v>250</v>
      </c>
      <c r="H55" s="35">
        <v>1</v>
      </c>
      <c r="I55" s="35">
        <v>4.4400000000000004</v>
      </c>
      <c r="J55" s="35">
        <v>1</v>
      </c>
      <c r="K55" s="35">
        <v>150</v>
      </c>
      <c r="L55" s="35">
        <v>3</v>
      </c>
      <c r="M55" s="35">
        <v>41.92</v>
      </c>
      <c r="N55" s="35">
        <v>2</v>
      </c>
      <c r="O55" s="35">
        <v>223</v>
      </c>
      <c r="P55" s="35">
        <v>0</v>
      </c>
      <c r="Q55" s="36">
        <v>0</v>
      </c>
      <c r="S55" s="313"/>
    </row>
    <row r="56" spans="1:19" ht="12" customHeight="1">
      <c r="A56" s="193">
        <v>41791</v>
      </c>
      <c r="B56" s="35">
        <v>6</v>
      </c>
      <c r="C56" s="35">
        <v>915.43</v>
      </c>
      <c r="D56" s="35">
        <v>3</v>
      </c>
      <c r="E56" s="35">
        <v>24.24</v>
      </c>
      <c r="F56" s="35">
        <v>3</v>
      </c>
      <c r="G56" s="35">
        <v>891.19</v>
      </c>
      <c r="H56" s="35">
        <v>2</v>
      </c>
      <c r="I56" s="35">
        <v>41.31</v>
      </c>
      <c r="J56" s="35">
        <v>0</v>
      </c>
      <c r="K56" s="35">
        <v>0</v>
      </c>
      <c r="L56" s="35">
        <v>3</v>
      </c>
      <c r="M56" s="35">
        <v>408.04</v>
      </c>
      <c r="N56" s="35">
        <v>1</v>
      </c>
      <c r="O56" s="35">
        <v>466.19</v>
      </c>
      <c r="P56" s="35">
        <v>0</v>
      </c>
      <c r="Q56" s="36">
        <v>0</v>
      </c>
    </row>
    <row r="57" spans="1:19" ht="12" customHeight="1">
      <c r="A57" s="193">
        <v>41821</v>
      </c>
      <c r="B57" s="35">
        <v>6</v>
      </c>
      <c r="C57" s="35">
        <v>2445.54</v>
      </c>
      <c r="D57" s="35">
        <v>3</v>
      </c>
      <c r="E57" s="35">
        <v>27.07</v>
      </c>
      <c r="F57" s="35">
        <v>3</v>
      </c>
      <c r="G57" s="35">
        <v>2418.4699999999998</v>
      </c>
      <c r="H57" s="35">
        <v>0</v>
      </c>
      <c r="I57" s="35">
        <v>0</v>
      </c>
      <c r="J57" s="35">
        <v>0</v>
      </c>
      <c r="K57" s="35">
        <v>0</v>
      </c>
      <c r="L57" s="35">
        <v>2</v>
      </c>
      <c r="M57" s="35">
        <v>22.11</v>
      </c>
      <c r="N57" s="35">
        <v>4</v>
      </c>
      <c r="O57" s="35">
        <v>2423.4299999999998</v>
      </c>
      <c r="P57" s="35">
        <v>0</v>
      </c>
      <c r="Q57" s="36">
        <v>0</v>
      </c>
    </row>
    <row r="58" spans="1:19" ht="12" customHeight="1">
      <c r="A58" s="193">
        <v>41852</v>
      </c>
      <c r="B58" s="35">
        <v>5</v>
      </c>
      <c r="C58" s="35">
        <v>1868.15</v>
      </c>
      <c r="D58" s="35">
        <v>4</v>
      </c>
      <c r="E58" s="35">
        <v>1718.92</v>
      </c>
      <c r="F58" s="35">
        <v>1</v>
      </c>
      <c r="G58" s="35">
        <v>149.22999999999999</v>
      </c>
      <c r="H58" s="35">
        <v>0</v>
      </c>
      <c r="I58" s="35">
        <v>0</v>
      </c>
      <c r="J58" s="35">
        <v>0</v>
      </c>
      <c r="K58" s="35">
        <v>0</v>
      </c>
      <c r="L58" s="35">
        <v>1</v>
      </c>
      <c r="M58" s="35">
        <v>1000</v>
      </c>
      <c r="N58" s="35">
        <v>3</v>
      </c>
      <c r="O58" s="35">
        <v>756.45</v>
      </c>
      <c r="P58" s="35">
        <v>0</v>
      </c>
      <c r="Q58" s="36">
        <v>0</v>
      </c>
    </row>
    <row r="59" spans="1:19" ht="12" customHeight="1">
      <c r="A59" s="193">
        <v>41883</v>
      </c>
      <c r="B59" s="35">
        <v>18</v>
      </c>
      <c r="C59" s="35">
        <v>1615.78</v>
      </c>
      <c r="D59" s="35">
        <v>18</v>
      </c>
      <c r="E59" s="35">
        <v>1615.78</v>
      </c>
      <c r="F59" s="35">
        <v>0</v>
      </c>
      <c r="G59" s="35">
        <v>0</v>
      </c>
      <c r="H59" s="35">
        <v>1</v>
      </c>
      <c r="I59" s="35">
        <v>2.95</v>
      </c>
      <c r="J59" s="35">
        <v>2</v>
      </c>
      <c r="K59" s="35">
        <v>7.99</v>
      </c>
      <c r="L59" s="35">
        <v>12</v>
      </c>
      <c r="M59" s="35">
        <v>583.64</v>
      </c>
      <c r="N59" s="35">
        <v>2</v>
      </c>
      <c r="O59" s="35">
        <v>623.70000000000005</v>
      </c>
      <c r="P59" s="35">
        <v>0</v>
      </c>
      <c r="Q59" s="36">
        <v>0</v>
      </c>
    </row>
    <row r="60" spans="1:19" ht="12" customHeight="1">
      <c r="A60" s="193">
        <v>41913</v>
      </c>
      <c r="B60" s="35">
        <v>7</v>
      </c>
      <c r="C60" s="35">
        <v>1290.9000000000001</v>
      </c>
      <c r="D60" s="35">
        <v>7</v>
      </c>
      <c r="E60" s="35">
        <v>1290.9000000000001</v>
      </c>
      <c r="F60" s="35">
        <v>0</v>
      </c>
      <c r="G60" s="35">
        <v>0</v>
      </c>
      <c r="H60" s="35">
        <v>0</v>
      </c>
      <c r="I60" s="35">
        <v>0</v>
      </c>
      <c r="J60" s="35">
        <v>1</v>
      </c>
      <c r="K60" s="35">
        <v>336.17</v>
      </c>
      <c r="L60" s="35">
        <v>1</v>
      </c>
      <c r="M60" s="35">
        <v>4.5</v>
      </c>
      <c r="N60" s="35">
        <v>5</v>
      </c>
      <c r="O60" s="35">
        <v>950.23000000000013</v>
      </c>
      <c r="P60" s="35">
        <v>0</v>
      </c>
      <c r="Q60" s="36">
        <v>0</v>
      </c>
    </row>
    <row r="61" spans="1:19" ht="12" customHeight="1">
      <c r="A61" s="193">
        <v>41944</v>
      </c>
      <c r="B61" s="35">
        <v>5</v>
      </c>
      <c r="C61" s="35">
        <v>1248.55</v>
      </c>
      <c r="D61" s="35">
        <v>4</v>
      </c>
      <c r="E61" s="35">
        <v>39.36</v>
      </c>
      <c r="F61" s="35">
        <v>1</v>
      </c>
      <c r="G61" s="35">
        <v>1209.19</v>
      </c>
      <c r="H61" s="35">
        <v>2</v>
      </c>
      <c r="I61" s="35">
        <v>1218.95</v>
      </c>
      <c r="J61" s="35">
        <v>2</v>
      </c>
      <c r="K61" s="35">
        <v>25.01</v>
      </c>
      <c r="L61" s="35">
        <v>1</v>
      </c>
      <c r="M61" s="35">
        <v>4.4000000000000004</v>
      </c>
      <c r="N61" s="35">
        <v>0</v>
      </c>
      <c r="O61" s="35">
        <v>0</v>
      </c>
      <c r="P61" s="35">
        <v>0</v>
      </c>
      <c r="Q61" s="36">
        <v>0</v>
      </c>
    </row>
    <row r="62" spans="1:19" ht="12" customHeight="1">
      <c r="A62" s="193">
        <v>41974</v>
      </c>
      <c r="B62" s="35">
        <v>4</v>
      </c>
      <c r="C62" s="35">
        <v>761</v>
      </c>
      <c r="D62" s="35">
        <v>3</v>
      </c>
      <c r="E62" s="35">
        <v>361.44</v>
      </c>
      <c r="F62" s="35">
        <v>1</v>
      </c>
      <c r="G62" s="35">
        <v>400</v>
      </c>
      <c r="H62" s="35">
        <v>3</v>
      </c>
      <c r="I62" s="35">
        <v>361.44</v>
      </c>
      <c r="J62" s="35">
        <v>0</v>
      </c>
      <c r="K62" s="35">
        <v>0</v>
      </c>
      <c r="L62" s="35">
        <v>0</v>
      </c>
      <c r="M62" s="35">
        <v>0</v>
      </c>
      <c r="N62" s="35">
        <v>1</v>
      </c>
      <c r="O62" s="35">
        <v>400</v>
      </c>
      <c r="P62" s="35">
        <v>0</v>
      </c>
      <c r="Q62" s="36">
        <v>0</v>
      </c>
    </row>
    <row r="63" spans="1:19" ht="12" customHeight="1">
      <c r="A63" s="193">
        <v>42005</v>
      </c>
      <c r="B63" s="35">
        <v>4</v>
      </c>
      <c r="C63" s="35">
        <v>1595.25</v>
      </c>
      <c r="D63" s="35">
        <v>4</v>
      </c>
      <c r="E63" s="35">
        <v>1595.25</v>
      </c>
      <c r="F63" s="35">
        <v>0</v>
      </c>
      <c r="G63" s="35">
        <v>0</v>
      </c>
      <c r="H63" s="35">
        <v>1</v>
      </c>
      <c r="I63" s="35">
        <v>3.96</v>
      </c>
      <c r="J63" s="35">
        <v>0</v>
      </c>
      <c r="K63" s="35">
        <v>0</v>
      </c>
      <c r="L63" s="35">
        <v>3</v>
      </c>
      <c r="M63" s="35">
        <v>1591.29</v>
      </c>
      <c r="N63" s="35">
        <v>0</v>
      </c>
      <c r="O63" s="35">
        <v>0</v>
      </c>
      <c r="P63" s="35">
        <v>0</v>
      </c>
      <c r="Q63" s="36">
        <v>0</v>
      </c>
    </row>
    <row r="64" spans="1:19" ht="12" customHeight="1">
      <c r="A64" s="193">
        <v>42036</v>
      </c>
      <c r="B64" s="35">
        <v>3</v>
      </c>
      <c r="C64" s="35">
        <v>1044.42</v>
      </c>
      <c r="D64" s="35">
        <v>2</v>
      </c>
      <c r="E64" s="35">
        <v>281.35000000000002</v>
      </c>
      <c r="F64" s="35">
        <v>1</v>
      </c>
      <c r="G64" s="35">
        <v>763.07</v>
      </c>
      <c r="H64" s="35">
        <v>1</v>
      </c>
      <c r="I64" s="35">
        <v>763.07</v>
      </c>
      <c r="J64" s="35">
        <v>0</v>
      </c>
      <c r="K64" s="35">
        <v>0</v>
      </c>
      <c r="L64" s="35">
        <v>1</v>
      </c>
      <c r="M64" s="35">
        <v>4.8</v>
      </c>
      <c r="N64" s="35">
        <v>1</v>
      </c>
      <c r="O64" s="35">
        <v>276.55</v>
      </c>
      <c r="P64" s="35">
        <v>0</v>
      </c>
      <c r="Q64" s="36">
        <v>0</v>
      </c>
    </row>
    <row r="65" spans="1:17" ht="12" customHeight="1">
      <c r="A65" s="193">
        <v>42064</v>
      </c>
      <c r="B65" s="35">
        <v>18</v>
      </c>
      <c r="C65" s="35">
        <v>5017.0200000000004</v>
      </c>
      <c r="D65" s="35">
        <v>13</v>
      </c>
      <c r="E65" s="35">
        <v>3204.62</v>
      </c>
      <c r="F65" s="35">
        <v>5</v>
      </c>
      <c r="G65" s="35">
        <v>1812.3999999999999</v>
      </c>
      <c r="H65" s="35">
        <v>6</v>
      </c>
      <c r="I65" s="35">
        <v>1217.6600000000001</v>
      </c>
      <c r="J65" s="35">
        <v>0</v>
      </c>
      <c r="K65" s="35">
        <v>0</v>
      </c>
      <c r="L65" s="35">
        <v>8</v>
      </c>
      <c r="M65" s="35">
        <v>1623.4999999999998</v>
      </c>
      <c r="N65" s="35">
        <v>4</v>
      </c>
      <c r="O65" s="35">
        <v>2175.8599999999997</v>
      </c>
      <c r="P65" s="35">
        <v>0</v>
      </c>
      <c r="Q65" s="36">
        <v>0</v>
      </c>
    </row>
    <row r="66" spans="1:17" ht="12" customHeight="1">
      <c r="A66" s="193">
        <v>42095</v>
      </c>
      <c r="B66" s="35">
        <v>7</v>
      </c>
      <c r="C66" s="35">
        <v>9599.6</v>
      </c>
      <c r="D66" s="35">
        <v>5</v>
      </c>
      <c r="E66" s="35">
        <v>8889.8850139999995</v>
      </c>
      <c r="F66" s="35">
        <v>2</v>
      </c>
      <c r="G66" s="35">
        <v>709.7</v>
      </c>
      <c r="H66" s="35">
        <v>1</v>
      </c>
      <c r="I66" s="35">
        <v>600</v>
      </c>
      <c r="J66" s="35">
        <v>1</v>
      </c>
      <c r="K66" s="35">
        <v>409.7</v>
      </c>
      <c r="L66" s="35">
        <v>3</v>
      </c>
      <c r="M66" s="35">
        <v>7821.98</v>
      </c>
      <c r="N66" s="35">
        <v>2</v>
      </c>
      <c r="O66" s="35">
        <v>767.9</v>
      </c>
      <c r="P66" s="35">
        <v>0</v>
      </c>
      <c r="Q66" s="36">
        <v>0</v>
      </c>
    </row>
    <row r="67" spans="1:17" ht="12" customHeight="1">
      <c r="A67" s="193">
        <v>42125</v>
      </c>
      <c r="B67" s="35">
        <v>2</v>
      </c>
      <c r="C67" s="35">
        <v>493.03</v>
      </c>
      <c r="D67" s="35">
        <v>2</v>
      </c>
      <c r="E67" s="35">
        <v>493.03</v>
      </c>
      <c r="F67" s="35">
        <v>0</v>
      </c>
      <c r="G67" s="35">
        <v>0</v>
      </c>
      <c r="H67" s="598">
        <v>2</v>
      </c>
      <c r="I67" s="598">
        <v>493.03</v>
      </c>
      <c r="J67" s="35">
        <v>0</v>
      </c>
      <c r="K67" s="35">
        <v>0</v>
      </c>
      <c r="L67" s="35">
        <v>0</v>
      </c>
      <c r="M67" s="35">
        <v>0</v>
      </c>
      <c r="N67" s="35">
        <v>0</v>
      </c>
      <c r="O67" s="35">
        <v>0</v>
      </c>
      <c r="P67" s="35">
        <v>0</v>
      </c>
      <c r="Q67" s="36">
        <v>0</v>
      </c>
    </row>
    <row r="68" spans="1:17" ht="12" customHeight="1">
      <c r="A68" s="193">
        <v>42156</v>
      </c>
      <c r="B68" s="35">
        <v>9</v>
      </c>
      <c r="C68" s="35">
        <v>439.2</v>
      </c>
      <c r="D68" s="35">
        <v>9</v>
      </c>
      <c r="E68" s="35">
        <v>439.2</v>
      </c>
      <c r="F68" s="35">
        <v>0</v>
      </c>
      <c r="G68" s="35">
        <v>0</v>
      </c>
      <c r="H68" s="35">
        <v>1</v>
      </c>
      <c r="I68" s="35">
        <v>5.45</v>
      </c>
      <c r="J68" s="35">
        <v>1</v>
      </c>
      <c r="K68" s="35">
        <v>1.56</v>
      </c>
      <c r="L68" s="35">
        <v>5</v>
      </c>
      <c r="M68" s="35">
        <v>429.16</v>
      </c>
      <c r="N68" s="35">
        <v>2</v>
      </c>
      <c r="O68" s="35">
        <v>3.03</v>
      </c>
      <c r="P68" s="35">
        <v>0</v>
      </c>
      <c r="Q68" s="36">
        <v>0</v>
      </c>
    </row>
    <row r="69" spans="1:17" ht="12" customHeight="1">
      <c r="A69" s="193">
        <v>42186</v>
      </c>
      <c r="B69" s="35">
        <v>8</v>
      </c>
      <c r="C69" s="35">
        <v>882.81</v>
      </c>
      <c r="D69" s="35">
        <v>7</v>
      </c>
      <c r="E69" s="35">
        <v>719.27</v>
      </c>
      <c r="F69" s="35">
        <v>1</v>
      </c>
      <c r="G69" s="35">
        <v>163.54</v>
      </c>
      <c r="H69" s="35">
        <v>0</v>
      </c>
      <c r="I69" s="35">
        <v>0</v>
      </c>
      <c r="J69" s="35">
        <v>1</v>
      </c>
      <c r="K69" s="35">
        <v>163.54</v>
      </c>
      <c r="L69" s="35">
        <v>5</v>
      </c>
      <c r="M69" s="35">
        <v>166.97</v>
      </c>
      <c r="N69" s="35">
        <v>2</v>
      </c>
      <c r="O69" s="35">
        <v>552.29999999999995</v>
      </c>
      <c r="P69" s="35">
        <v>0</v>
      </c>
      <c r="Q69" s="36">
        <v>0</v>
      </c>
    </row>
    <row r="70" spans="1:17" ht="12" customHeight="1">
      <c r="A70" s="193">
        <v>42217</v>
      </c>
      <c r="B70" s="35">
        <v>10</v>
      </c>
      <c r="C70" s="35">
        <v>2140.52</v>
      </c>
      <c r="D70" s="35">
        <v>9</v>
      </c>
      <c r="E70" s="35">
        <v>1912.5</v>
      </c>
      <c r="F70" s="35">
        <v>1</v>
      </c>
      <c r="G70" s="35">
        <v>228.27</v>
      </c>
      <c r="H70" s="35">
        <v>0</v>
      </c>
      <c r="I70" s="35">
        <v>0</v>
      </c>
      <c r="J70" s="35">
        <v>0</v>
      </c>
      <c r="K70" s="35">
        <v>0</v>
      </c>
      <c r="L70" s="35">
        <v>8</v>
      </c>
      <c r="M70" s="35">
        <v>1711.36</v>
      </c>
      <c r="N70" s="35">
        <v>2</v>
      </c>
      <c r="O70" s="35">
        <v>429.41</v>
      </c>
      <c r="P70" s="35">
        <v>0</v>
      </c>
      <c r="Q70" s="36">
        <v>0</v>
      </c>
    </row>
    <row r="71" spans="1:17" ht="12" customHeight="1">
      <c r="A71" s="193">
        <v>42248</v>
      </c>
      <c r="B71" s="35">
        <v>14</v>
      </c>
      <c r="C71" s="35">
        <v>909.96</v>
      </c>
      <c r="D71" s="35">
        <v>13</v>
      </c>
      <c r="E71" s="35">
        <v>209.96</v>
      </c>
      <c r="F71" s="35">
        <v>1</v>
      </c>
      <c r="G71" s="35">
        <v>700</v>
      </c>
      <c r="H71" s="35">
        <v>2</v>
      </c>
      <c r="I71" s="35">
        <v>706.24</v>
      </c>
      <c r="J71" s="343">
        <v>1</v>
      </c>
      <c r="K71" s="35">
        <v>5</v>
      </c>
      <c r="L71" s="343">
        <v>9</v>
      </c>
      <c r="M71" s="35">
        <v>87.39</v>
      </c>
      <c r="N71" s="35">
        <v>2</v>
      </c>
      <c r="O71" s="35">
        <v>111.33</v>
      </c>
      <c r="P71" s="35">
        <v>0</v>
      </c>
      <c r="Q71" s="36">
        <v>0</v>
      </c>
    </row>
    <row r="72" spans="1:17" ht="12" customHeight="1">
      <c r="A72" s="193">
        <v>42278</v>
      </c>
      <c r="B72" s="35">
        <v>10</v>
      </c>
      <c r="C72" s="35">
        <v>7714.85</v>
      </c>
      <c r="D72" s="35">
        <v>6</v>
      </c>
      <c r="E72" s="35">
        <v>5514.85</v>
      </c>
      <c r="F72" s="35">
        <v>4</v>
      </c>
      <c r="G72" s="35">
        <v>2200</v>
      </c>
      <c r="H72" s="35">
        <v>2</v>
      </c>
      <c r="I72" s="35">
        <v>3708.5</v>
      </c>
      <c r="J72" s="35">
        <v>0</v>
      </c>
      <c r="K72" s="35">
        <v>0</v>
      </c>
      <c r="L72" s="35">
        <v>5</v>
      </c>
      <c r="M72" s="35">
        <v>2056.35</v>
      </c>
      <c r="N72" s="35">
        <v>3</v>
      </c>
      <c r="O72" s="35">
        <v>1950</v>
      </c>
      <c r="P72" s="35">
        <v>0</v>
      </c>
      <c r="Q72" s="36">
        <v>0</v>
      </c>
    </row>
    <row r="73" spans="1:17" ht="12" customHeight="1">
      <c r="A73" s="193">
        <v>42309</v>
      </c>
      <c r="B73" s="35">
        <v>3</v>
      </c>
      <c r="C73" s="35">
        <v>311.27</v>
      </c>
      <c r="D73" s="35">
        <v>2</v>
      </c>
      <c r="E73" s="35">
        <v>81.27</v>
      </c>
      <c r="F73" s="35">
        <v>1</v>
      </c>
      <c r="G73" s="35">
        <v>230</v>
      </c>
      <c r="H73" s="35">
        <v>0</v>
      </c>
      <c r="I73" s="35">
        <v>0</v>
      </c>
      <c r="J73" s="35">
        <v>0</v>
      </c>
      <c r="K73" s="35">
        <v>0</v>
      </c>
      <c r="L73" s="35">
        <v>2</v>
      </c>
      <c r="M73" s="35">
        <v>81.27</v>
      </c>
      <c r="N73" s="35">
        <v>1</v>
      </c>
      <c r="O73" s="35">
        <v>230</v>
      </c>
      <c r="P73" s="35">
        <v>0</v>
      </c>
      <c r="Q73" s="36">
        <v>0</v>
      </c>
    </row>
    <row r="74" spans="1:17" ht="12" customHeight="1">
      <c r="A74" s="193">
        <v>42339</v>
      </c>
      <c r="B74" s="35">
        <v>8</v>
      </c>
      <c r="C74" s="35">
        <v>17161.91</v>
      </c>
      <c r="D74" s="35">
        <v>6</v>
      </c>
      <c r="E74" s="35">
        <v>2629.91</v>
      </c>
      <c r="F74" s="35">
        <v>2</v>
      </c>
      <c r="G74" s="35">
        <v>14532</v>
      </c>
      <c r="H74" s="35">
        <v>3</v>
      </c>
      <c r="I74" s="35">
        <v>5172.59</v>
      </c>
      <c r="J74" s="35">
        <v>0</v>
      </c>
      <c r="K74" s="35">
        <v>0</v>
      </c>
      <c r="L74" s="35">
        <v>3</v>
      </c>
      <c r="M74" s="35">
        <v>11371.98</v>
      </c>
      <c r="N74" s="35">
        <v>2</v>
      </c>
      <c r="O74" s="35">
        <v>617.34</v>
      </c>
      <c r="P74" s="35">
        <v>0</v>
      </c>
      <c r="Q74" s="36">
        <v>0</v>
      </c>
    </row>
    <row r="75" spans="1:17" ht="12" customHeight="1">
      <c r="A75" s="200" t="s">
        <v>183</v>
      </c>
      <c r="B75" s="31"/>
      <c r="C75" s="31"/>
      <c r="D75" s="31"/>
      <c r="E75" s="31"/>
      <c r="F75" s="31"/>
      <c r="G75" s="31"/>
      <c r="H75" s="31"/>
      <c r="I75" s="31"/>
      <c r="J75" s="31"/>
      <c r="K75" s="31"/>
      <c r="L75" s="31"/>
      <c r="M75" s="31"/>
      <c r="N75" s="31"/>
      <c r="O75" s="31"/>
    </row>
    <row r="76" spans="1:17" ht="12" customHeight="1">
      <c r="A76" s="204"/>
      <c r="B76" s="31"/>
      <c r="C76" s="31"/>
      <c r="D76" s="31"/>
      <c r="E76" s="31"/>
      <c r="F76" s="31"/>
      <c r="G76" s="31"/>
      <c r="H76" s="31"/>
      <c r="I76" s="31"/>
      <c r="J76" s="31"/>
      <c r="K76" s="31"/>
      <c r="L76" s="31"/>
      <c r="M76" s="31"/>
      <c r="N76" s="31"/>
      <c r="O76" s="31"/>
    </row>
    <row r="77" spans="1:17" ht="12" customHeight="1">
      <c r="A77" s="204"/>
      <c r="B77" s="31"/>
      <c r="C77" s="31"/>
      <c r="D77" s="31"/>
      <c r="E77" s="31"/>
      <c r="F77" s="31"/>
      <c r="G77" s="31"/>
      <c r="H77" s="31"/>
      <c r="I77" s="31"/>
      <c r="J77" s="31"/>
      <c r="K77" s="31"/>
      <c r="L77" s="31"/>
      <c r="M77" s="31"/>
      <c r="N77" s="31"/>
      <c r="O77" s="31"/>
    </row>
    <row r="78" spans="1:17" ht="12" customHeight="1">
      <c r="A78" s="204"/>
      <c r="B78" s="31"/>
      <c r="C78" s="31"/>
      <c r="D78" s="31"/>
      <c r="E78" s="31"/>
      <c r="F78" s="31"/>
      <c r="G78" s="31"/>
      <c r="H78" s="31"/>
      <c r="I78" s="31"/>
      <c r="J78" s="31"/>
      <c r="K78" s="31"/>
      <c r="L78" s="31"/>
      <c r="M78" s="31"/>
      <c r="N78" s="31"/>
      <c r="O78" s="31"/>
    </row>
    <row r="79" spans="1:17" ht="12" customHeight="1">
      <c r="A79" s="204"/>
      <c r="B79" s="31"/>
      <c r="C79" s="31"/>
      <c r="D79" s="31"/>
      <c r="E79" s="31"/>
      <c r="F79" s="31"/>
      <c r="G79" s="31"/>
      <c r="H79" s="31"/>
      <c r="I79" s="31"/>
      <c r="J79" s="31"/>
      <c r="K79" s="31"/>
      <c r="L79" s="31"/>
      <c r="M79" s="31"/>
      <c r="N79" s="31"/>
      <c r="O79" s="31"/>
    </row>
    <row r="80" spans="1:17" ht="12" customHeight="1">
      <c r="A80" s="204"/>
      <c r="B80" s="31"/>
      <c r="C80" s="31"/>
      <c r="D80" s="31"/>
      <c r="E80" s="31"/>
      <c r="F80" s="31"/>
      <c r="G80" s="31"/>
      <c r="H80" s="31"/>
      <c r="I80" s="31"/>
      <c r="J80" s="31"/>
      <c r="K80" s="31"/>
      <c r="L80" s="31"/>
      <c r="M80" s="31"/>
      <c r="N80" s="31"/>
      <c r="O80" s="31"/>
    </row>
    <row r="81" spans="1:15" ht="12" customHeight="1">
      <c r="A81" s="204"/>
      <c r="B81" s="31"/>
      <c r="C81" s="31"/>
      <c r="D81" s="31"/>
      <c r="E81" s="31"/>
      <c r="F81" s="31"/>
      <c r="G81" s="31"/>
      <c r="H81" s="31"/>
      <c r="I81" s="31"/>
      <c r="J81" s="31"/>
      <c r="K81" s="31"/>
      <c r="L81" s="31"/>
      <c r="M81" s="31"/>
      <c r="N81" s="31"/>
      <c r="O81" s="31"/>
    </row>
    <row r="82" spans="1:15" ht="12" customHeight="1">
      <c r="A82" s="204"/>
      <c r="B82" s="31"/>
      <c r="C82" s="31"/>
      <c r="D82" s="31"/>
      <c r="E82" s="31"/>
      <c r="F82" s="31"/>
      <c r="G82" s="31"/>
      <c r="H82" s="31"/>
      <c r="I82" s="31"/>
      <c r="J82" s="31"/>
      <c r="K82" s="31"/>
      <c r="L82" s="31"/>
      <c r="M82" s="31"/>
      <c r="N82" s="31"/>
      <c r="O82" s="31"/>
    </row>
    <row r="83" spans="1:15" ht="12" customHeight="1">
      <c r="A83" s="204"/>
      <c r="B83" s="31"/>
      <c r="C83" s="31"/>
      <c r="D83" s="31"/>
      <c r="E83" s="31"/>
      <c r="F83" s="31"/>
      <c r="G83" s="31"/>
      <c r="H83" s="31"/>
      <c r="I83" s="31"/>
      <c r="J83" s="31"/>
      <c r="K83" s="31"/>
      <c r="L83" s="31"/>
      <c r="M83" s="31"/>
      <c r="N83" s="31"/>
      <c r="O83" s="31"/>
    </row>
    <row r="84" spans="1:15" ht="12" customHeight="1">
      <c r="A84" s="204"/>
      <c r="B84" s="31"/>
      <c r="C84" s="31"/>
      <c r="D84" s="31"/>
      <c r="E84" s="31"/>
      <c r="F84" s="31"/>
      <c r="G84" s="31"/>
      <c r="H84" s="31"/>
      <c r="I84" s="31"/>
      <c r="J84" s="31"/>
      <c r="K84" s="31"/>
      <c r="L84" s="31"/>
      <c r="M84" s="31"/>
      <c r="N84" s="31"/>
      <c r="O84" s="31"/>
    </row>
    <row r="85" spans="1:15" ht="12" customHeight="1">
      <c r="A85" s="204"/>
      <c r="B85" s="31"/>
      <c r="C85" s="31"/>
      <c r="D85" s="31"/>
      <c r="E85" s="31"/>
      <c r="F85" s="31"/>
      <c r="G85" s="31"/>
      <c r="H85" s="31"/>
      <c r="I85" s="31"/>
      <c r="J85" s="31"/>
      <c r="K85" s="31"/>
      <c r="L85" s="31"/>
      <c r="M85" s="31"/>
      <c r="N85" s="31"/>
      <c r="O85" s="31"/>
    </row>
    <row r="86" spans="1:15" ht="12" customHeight="1">
      <c r="A86" s="204"/>
      <c r="B86" s="31"/>
      <c r="C86" s="31"/>
      <c r="D86" s="31"/>
      <c r="E86" s="31"/>
      <c r="F86" s="31"/>
      <c r="G86" s="31"/>
      <c r="H86" s="31"/>
      <c r="I86" s="31"/>
      <c r="J86" s="31"/>
      <c r="K86" s="31"/>
      <c r="L86" s="31"/>
      <c r="M86" s="31"/>
      <c r="N86" s="31"/>
      <c r="O86" s="31"/>
    </row>
    <row r="87" spans="1:15" ht="12" customHeight="1">
      <c r="A87" s="204"/>
      <c r="B87" s="31"/>
      <c r="C87" s="31"/>
      <c r="D87" s="31"/>
      <c r="E87" s="31"/>
      <c r="F87" s="31"/>
      <c r="G87" s="31"/>
      <c r="H87" s="31"/>
      <c r="I87" s="31"/>
      <c r="J87" s="31"/>
      <c r="K87" s="31"/>
      <c r="L87" s="31"/>
      <c r="M87" s="31"/>
      <c r="N87" s="31"/>
      <c r="O87" s="31"/>
    </row>
    <row r="88" spans="1:15" ht="12" customHeight="1">
      <c r="A88" s="204"/>
      <c r="B88" s="31"/>
      <c r="C88" s="31"/>
      <c r="D88" s="31"/>
      <c r="E88" s="31"/>
      <c r="F88" s="31"/>
      <c r="G88" s="31"/>
      <c r="H88" s="31"/>
      <c r="I88" s="31"/>
      <c r="J88" s="31"/>
      <c r="K88" s="31"/>
      <c r="L88" s="31"/>
      <c r="M88" s="31"/>
      <c r="N88" s="31"/>
      <c r="O88" s="31"/>
    </row>
    <row r="89" spans="1:15" ht="12" customHeight="1">
      <c r="A89" s="204"/>
      <c r="B89" s="31"/>
      <c r="C89" s="31"/>
      <c r="D89" s="31"/>
      <c r="E89" s="31"/>
      <c r="F89" s="31"/>
      <c r="G89" s="31"/>
      <c r="H89" s="31"/>
      <c r="I89" s="31"/>
      <c r="J89" s="31"/>
      <c r="K89" s="31"/>
      <c r="L89" s="31"/>
      <c r="M89" s="31"/>
      <c r="N89" s="31"/>
      <c r="O89" s="31"/>
    </row>
    <row r="90" spans="1:15" ht="12" customHeight="1">
      <c r="A90" s="204"/>
      <c r="B90" s="31"/>
      <c r="C90" s="31"/>
      <c r="D90" s="31"/>
      <c r="E90" s="31"/>
      <c r="F90" s="31"/>
      <c r="G90" s="31"/>
      <c r="H90" s="31"/>
      <c r="I90" s="31"/>
      <c r="J90" s="31"/>
      <c r="K90" s="31"/>
      <c r="L90" s="31"/>
      <c r="M90" s="31"/>
      <c r="N90" s="31"/>
      <c r="O90" s="31"/>
    </row>
    <row r="91" spans="1:15" ht="12" customHeight="1">
      <c r="A91" s="204"/>
      <c r="B91" s="31"/>
      <c r="C91" s="31"/>
      <c r="D91" s="31"/>
      <c r="E91" s="31"/>
      <c r="F91" s="31"/>
      <c r="G91" s="31"/>
      <c r="H91" s="31"/>
      <c r="I91" s="31"/>
      <c r="J91" s="31"/>
      <c r="K91" s="31"/>
      <c r="L91" s="31"/>
      <c r="M91" s="31"/>
      <c r="N91" s="31"/>
      <c r="O91" s="31"/>
    </row>
    <row r="92" spans="1:15" ht="12" customHeight="1">
      <c r="A92" s="204"/>
      <c r="B92" s="31"/>
      <c r="C92" s="31"/>
      <c r="D92" s="31"/>
      <c r="E92" s="31"/>
      <c r="F92" s="31"/>
      <c r="G92" s="31"/>
      <c r="H92" s="31"/>
      <c r="I92" s="31"/>
      <c r="J92" s="31"/>
      <c r="K92" s="31"/>
      <c r="L92" s="31"/>
      <c r="M92" s="31"/>
      <c r="N92" s="31"/>
      <c r="O92" s="31"/>
    </row>
    <row r="93" spans="1:15" ht="12" customHeight="1">
      <c r="A93" s="204"/>
      <c r="B93" s="31"/>
      <c r="C93" s="31"/>
      <c r="D93" s="31"/>
      <c r="E93" s="31"/>
      <c r="F93" s="31"/>
      <c r="G93" s="31"/>
      <c r="H93" s="31"/>
      <c r="I93" s="31"/>
      <c r="J93" s="31"/>
      <c r="K93" s="31"/>
      <c r="L93" s="31"/>
      <c r="M93" s="31"/>
      <c r="N93" s="31"/>
      <c r="O93" s="31"/>
    </row>
    <row r="94" spans="1:15" ht="12" customHeight="1">
      <c r="A94" s="204"/>
      <c r="B94" s="31"/>
      <c r="C94" s="31"/>
      <c r="D94" s="31"/>
      <c r="E94" s="31"/>
      <c r="F94" s="31"/>
      <c r="G94" s="31"/>
      <c r="H94" s="31"/>
      <c r="I94" s="31"/>
      <c r="J94" s="31"/>
      <c r="K94" s="31"/>
      <c r="L94" s="31"/>
      <c r="M94" s="31"/>
      <c r="N94" s="31"/>
      <c r="O94" s="31"/>
    </row>
    <row r="95" spans="1:15" ht="12" customHeight="1">
      <c r="A95" s="204"/>
      <c r="B95" s="31"/>
      <c r="C95" s="31"/>
      <c r="D95" s="31"/>
      <c r="E95" s="31"/>
      <c r="F95" s="31"/>
      <c r="G95" s="31"/>
      <c r="H95" s="31"/>
      <c r="I95" s="31"/>
      <c r="J95" s="31"/>
      <c r="K95" s="31"/>
      <c r="L95" s="31"/>
      <c r="M95" s="31"/>
      <c r="N95" s="31"/>
      <c r="O95" s="31"/>
    </row>
    <row r="96" spans="1:15" ht="12" customHeight="1">
      <c r="A96" s="204"/>
      <c r="B96" s="31"/>
      <c r="C96" s="31"/>
      <c r="D96" s="31"/>
      <c r="E96" s="31"/>
      <c r="F96" s="31"/>
      <c r="G96" s="31"/>
      <c r="H96" s="31"/>
      <c r="I96" s="31"/>
      <c r="J96" s="31"/>
      <c r="K96" s="31"/>
      <c r="L96" s="31"/>
      <c r="M96" s="31"/>
      <c r="N96" s="31"/>
      <c r="O96" s="31"/>
    </row>
    <row r="97" spans="1:15" ht="12" customHeight="1">
      <c r="A97" s="204"/>
      <c r="B97" s="31"/>
      <c r="C97" s="31"/>
      <c r="D97" s="31"/>
      <c r="E97" s="31"/>
      <c r="F97" s="31"/>
      <c r="G97" s="31"/>
      <c r="H97" s="31"/>
      <c r="I97" s="31"/>
      <c r="J97" s="31"/>
      <c r="K97" s="31"/>
      <c r="L97" s="31"/>
      <c r="M97" s="31"/>
      <c r="N97" s="31"/>
      <c r="O97" s="31"/>
    </row>
    <row r="98" spans="1:15" ht="12" customHeight="1">
      <c r="A98" s="204"/>
      <c r="B98" s="31"/>
      <c r="C98" s="31"/>
      <c r="D98" s="31"/>
      <c r="E98" s="31"/>
      <c r="F98" s="31"/>
      <c r="G98" s="31"/>
      <c r="H98" s="31"/>
      <c r="I98" s="31"/>
      <c r="J98" s="31"/>
      <c r="K98" s="31"/>
      <c r="L98" s="31"/>
      <c r="M98" s="31"/>
      <c r="N98" s="31"/>
      <c r="O98" s="31"/>
    </row>
    <row r="99" spans="1:15" ht="12" customHeight="1">
      <c r="A99" s="204"/>
      <c r="B99" s="31"/>
      <c r="C99" s="31"/>
      <c r="D99" s="31"/>
      <c r="E99" s="31"/>
      <c r="F99" s="31"/>
      <c r="G99" s="31"/>
      <c r="H99" s="31"/>
      <c r="I99" s="31"/>
      <c r="J99" s="31"/>
      <c r="K99" s="31"/>
      <c r="L99" s="31"/>
      <c r="M99" s="31"/>
      <c r="N99" s="31"/>
      <c r="O99" s="31"/>
    </row>
    <row r="100" spans="1:15" ht="12" customHeight="1">
      <c r="A100" s="204"/>
      <c r="B100" s="31"/>
      <c r="C100" s="31"/>
      <c r="D100" s="31"/>
      <c r="E100" s="31"/>
      <c r="F100" s="31"/>
      <c r="G100" s="31"/>
      <c r="H100" s="31"/>
      <c r="I100" s="31"/>
      <c r="J100" s="31"/>
      <c r="K100" s="31"/>
      <c r="L100" s="31"/>
      <c r="M100" s="31"/>
      <c r="N100" s="31"/>
      <c r="O100" s="31"/>
    </row>
    <row r="101" spans="1:15" ht="12" customHeight="1">
      <c r="A101" s="204"/>
      <c r="B101" s="31"/>
      <c r="C101" s="31"/>
      <c r="D101" s="31"/>
      <c r="E101" s="31"/>
      <c r="F101" s="31"/>
      <c r="G101" s="31"/>
      <c r="H101" s="31"/>
      <c r="I101" s="31"/>
      <c r="J101" s="31"/>
      <c r="K101" s="31"/>
      <c r="L101" s="31"/>
      <c r="M101" s="31"/>
      <c r="N101" s="31"/>
      <c r="O101" s="31"/>
    </row>
    <row r="102" spans="1:15" ht="12" customHeight="1">
      <c r="A102" s="204"/>
      <c r="B102" s="31"/>
      <c r="C102" s="31"/>
      <c r="D102" s="31"/>
      <c r="E102" s="31"/>
      <c r="F102" s="31"/>
      <c r="G102" s="31"/>
      <c r="H102" s="31"/>
      <c r="I102" s="31"/>
      <c r="J102" s="31"/>
      <c r="K102" s="31"/>
      <c r="L102" s="31"/>
      <c r="M102" s="31"/>
      <c r="N102" s="31"/>
      <c r="O102" s="31"/>
    </row>
    <row r="103" spans="1:15" ht="12" customHeight="1">
      <c r="A103" s="204"/>
      <c r="B103" s="31"/>
      <c r="C103" s="31"/>
      <c r="D103" s="31"/>
      <c r="E103" s="31"/>
      <c r="F103" s="31"/>
      <c r="G103" s="31"/>
      <c r="H103" s="31"/>
      <c r="I103" s="31"/>
      <c r="J103" s="31"/>
      <c r="K103" s="31"/>
      <c r="L103" s="31"/>
      <c r="M103" s="31"/>
      <c r="N103" s="31"/>
      <c r="O103" s="31"/>
    </row>
    <row r="104" spans="1:15" ht="12" customHeight="1">
      <c r="A104" s="204"/>
      <c r="B104" s="31"/>
      <c r="C104" s="31"/>
      <c r="D104" s="31"/>
      <c r="E104" s="31"/>
      <c r="F104" s="31"/>
      <c r="G104" s="31"/>
      <c r="H104" s="31"/>
      <c r="I104" s="31"/>
      <c r="J104" s="31"/>
      <c r="K104" s="31"/>
      <c r="L104" s="31"/>
      <c r="M104" s="31"/>
      <c r="N104" s="31"/>
      <c r="O104" s="31"/>
    </row>
    <row r="105" spans="1:15" ht="12" customHeight="1">
      <c r="A105" s="204"/>
      <c r="B105" s="31"/>
      <c r="C105" s="31"/>
      <c r="D105" s="31"/>
      <c r="E105" s="31"/>
      <c r="F105" s="31"/>
      <c r="G105" s="31"/>
      <c r="H105" s="31"/>
      <c r="I105" s="31"/>
      <c r="J105" s="31"/>
      <c r="K105" s="31"/>
      <c r="L105" s="31"/>
      <c r="M105" s="31"/>
      <c r="N105" s="31"/>
      <c r="O105" s="31"/>
    </row>
    <row r="106" spans="1:15" ht="12" customHeight="1">
      <c r="A106" s="204"/>
      <c r="B106" s="31"/>
      <c r="C106" s="31"/>
      <c r="D106" s="31"/>
      <c r="E106" s="31"/>
      <c r="F106" s="31"/>
      <c r="G106" s="31"/>
      <c r="H106" s="31"/>
      <c r="I106" s="31"/>
      <c r="J106" s="31"/>
      <c r="K106" s="31"/>
      <c r="L106" s="31"/>
      <c r="M106" s="31"/>
      <c r="N106" s="31"/>
      <c r="O106" s="31"/>
    </row>
    <row r="107" spans="1:15" ht="12" customHeight="1">
      <c r="A107" s="204"/>
      <c r="B107" s="31"/>
      <c r="C107" s="31"/>
      <c r="D107" s="31"/>
      <c r="E107" s="31"/>
      <c r="F107" s="31"/>
      <c r="G107" s="31"/>
      <c r="H107" s="31"/>
      <c r="I107" s="31"/>
      <c r="J107" s="31"/>
      <c r="K107" s="31"/>
      <c r="L107" s="31"/>
      <c r="M107" s="31"/>
      <c r="N107" s="31"/>
      <c r="O107" s="31"/>
    </row>
    <row r="108" spans="1:15" ht="12" customHeight="1">
      <c r="A108" s="204"/>
      <c r="B108" s="31"/>
      <c r="C108" s="31"/>
      <c r="D108" s="31"/>
      <c r="E108" s="31"/>
      <c r="F108" s="31"/>
      <c r="G108" s="31"/>
      <c r="H108" s="31"/>
      <c r="I108" s="31"/>
      <c r="J108" s="31"/>
      <c r="K108" s="31"/>
      <c r="L108" s="31"/>
      <c r="M108" s="31"/>
      <c r="N108" s="31"/>
      <c r="O108" s="31"/>
    </row>
    <row r="109" spans="1:15" ht="12" customHeight="1">
      <c r="A109" s="204"/>
      <c r="B109" s="31"/>
      <c r="C109" s="31"/>
      <c r="D109" s="31"/>
      <c r="E109" s="31"/>
      <c r="F109" s="31"/>
      <c r="G109" s="31"/>
      <c r="H109" s="31"/>
      <c r="I109" s="31"/>
      <c r="J109" s="31"/>
      <c r="K109" s="31"/>
      <c r="L109" s="31"/>
      <c r="M109" s="31"/>
      <c r="N109" s="31"/>
      <c r="O109" s="31"/>
    </row>
    <row r="110" spans="1:15" ht="12" customHeight="1">
      <c r="A110" s="204"/>
      <c r="B110" s="31"/>
      <c r="C110" s="31"/>
      <c r="D110" s="31"/>
      <c r="E110" s="31"/>
      <c r="F110" s="31"/>
      <c r="G110" s="31"/>
      <c r="H110" s="31"/>
      <c r="I110" s="31"/>
      <c r="J110" s="31"/>
      <c r="K110" s="31"/>
      <c r="L110" s="31"/>
      <c r="M110" s="31"/>
      <c r="N110" s="31"/>
      <c r="O110" s="31"/>
    </row>
    <row r="111" spans="1:15" ht="12" customHeight="1">
      <c r="A111" s="204"/>
      <c r="B111" s="31"/>
      <c r="C111" s="31"/>
      <c r="D111" s="31"/>
      <c r="E111" s="31"/>
      <c r="F111" s="31"/>
      <c r="G111" s="31"/>
      <c r="H111" s="31"/>
      <c r="I111" s="31"/>
      <c r="J111" s="31"/>
      <c r="K111" s="31"/>
      <c r="L111" s="31"/>
      <c r="M111" s="31"/>
      <c r="N111" s="31"/>
      <c r="O111" s="31"/>
    </row>
    <row r="112" spans="1:15" ht="12" customHeight="1">
      <c r="A112" s="204"/>
      <c r="B112" s="31"/>
      <c r="C112" s="31"/>
      <c r="D112" s="31"/>
      <c r="E112" s="31"/>
      <c r="F112" s="31"/>
      <c r="G112" s="31"/>
      <c r="H112" s="31"/>
      <c r="I112" s="31"/>
      <c r="J112" s="31"/>
      <c r="K112" s="31"/>
      <c r="L112" s="31"/>
      <c r="M112" s="31"/>
      <c r="N112" s="31"/>
      <c r="O112" s="31"/>
    </row>
    <row r="113" spans="1:15" ht="12" customHeight="1">
      <c r="A113" s="204"/>
      <c r="B113" s="31"/>
      <c r="C113" s="31"/>
      <c r="D113" s="31"/>
      <c r="E113" s="31"/>
      <c r="F113" s="31"/>
      <c r="G113" s="31"/>
      <c r="H113" s="31"/>
      <c r="I113" s="31"/>
      <c r="J113" s="31"/>
      <c r="K113" s="31"/>
      <c r="L113" s="31"/>
      <c r="M113" s="31"/>
      <c r="N113" s="31"/>
      <c r="O113" s="31"/>
    </row>
    <row r="114" spans="1:15" ht="12" customHeight="1">
      <c r="A114" s="204"/>
      <c r="B114" s="31"/>
      <c r="C114" s="31"/>
      <c r="D114" s="31"/>
      <c r="E114" s="31"/>
      <c r="F114" s="31"/>
      <c r="G114" s="31"/>
      <c r="H114" s="31"/>
      <c r="I114" s="31"/>
      <c r="J114" s="31"/>
      <c r="K114" s="31"/>
      <c r="L114" s="31"/>
      <c r="M114" s="31"/>
      <c r="N114" s="31"/>
      <c r="O114" s="31"/>
    </row>
    <row r="115" spans="1:15" ht="12" customHeight="1">
      <c r="A115" s="204"/>
      <c r="B115" s="31"/>
      <c r="C115" s="31"/>
      <c r="D115" s="31"/>
      <c r="E115" s="31"/>
      <c r="F115" s="31"/>
      <c r="G115" s="31"/>
      <c r="H115" s="31"/>
      <c r="I115" s="31"/>
      <c r="J115" s="31"/>
      <c r="K115" s="31"/>
      <c r="L115" s="31"/>
      <c r="M115" s="31"/>
      <c r="N115" s="31"/>
      <c r="O115" s="31"/>
    </row>
    <row r="116" spans="1:15" ht="12" customHeight="1">
      <c r="A116" s="204"/>
      <c r="B116" s="31"/>
      <c r="C116" s="31"/>
      <c r="D116" s="31"/>
      <c r="E116" s="31"/>
      <c r="F116" s="31"/>
      <c r="G116" s="31"/>
      <c r="H116" s="31"/>
      <c r="I116" s="31"/>
      <c r="J116" s="31"/>
      <c r="K116" s="31"/>
      <c r="L116" s="31"/>
      <c r="M116" s="31"/>
      <c r="N116" s="31"/>
      <c r="O116" s="31"/>
    </row>
    <row r="117" spans="1:15" ht="12" customHeight="1">
      <c r="A117" s="204"/>
      <c r="B117" s="31"/>
      <c r="C117" s="31"/>
      <c r="D117" s="31"/>
      <c r="E117" s="31"/>
      <c r="F117" s="31"/>
      <c r="G117" s="31"/>
      <c r="H117" s="31"/>
      <c r="I117" s="31"/>
      <c r="J117" s="31"/>
      <c r="K117" s="31"/>
      <c r="L117" s="31"/>
      <c r="M117" s="31"/>
      <c r="N117" s="31"/>
      <c r="O117" s="31"/>
    </row>
    <row r="118" spans="1:15" ht="12" customHeight="1">
      <c r="A118" s="204"/>
      <c r="B118" s="31"/>
      <c r="C118" s="31"/>
      <c r="D118" s="31"/>
      <c r="E118" s="31"/>
      <c r="F118" s="31"/>
      <c r="G118" s="31"/>
      <c r="H118" s="31"/>
      <c r="I118" s="31"/>
      <c r="J118" s="31"/>
      <c r="K118" s="31"/>
      <c r="L118" s="31"/>
      <c r="M118" s="31"/>
      <c r="N118" s="31"/>
      <c r="O118" s="31"/>
    </row>
    <row r="119" spans="1:15" ht="12" customHeight="1">
      <c r="A119" s="204"/>
      <c r="B119" s="31"/>
      <c r="C119" s="31"/>
      <c r="D119" s="31"/>
      <c r="E119" s="31"/>
      <c r="F119" s="31"/>
      <c r="G119" s="31"/>
      <c r="H119" s="31"/>
      <c r="I119" s="31"/>
      <c r="J119" s="31"/>
      <c r="K119" s="31"/>
      <c r="L119" s="31"/>
      <c r="M119" s="31"/>
      <c r="N119" s="31"/>
      <c r="O119" s="31"/>
    </row>
    <row r="120" spans="1:15" ht="12" customHeight="1">
      <c r="A120" s="204"/>
      <c r="B120" s="31"/>
      <c r="C120" s="31"/>
      <c r="D120" s="31"/>
      <c r="E120" s="31"/>
      <c r="F120" s="31"/>
      <c r="G120" s="31"/>
      <c r="H120" s="31"/>
      <c r="I120" s="31"/>
      <c r="J120" s="31"/>
      <c r="K120" s="31"/>
      <c r="L120" s="31"/>
      <c r="M120" s="31"/>
      <c r="N120" s="31"/>
      <c r="O120" s="31"/>
    </row>
    <row r="121" spans="1:15" ht="12" customHeight="1">
      <c r="A121" s="204"/>
      <c r="B121" s="31"/>
      <c r="C121" s="31"/>
      <c r="D121" s="31"/>
      <c r="E121" s="31"/>
      <c r="F121" s="31"/>
      <c r="G121" s="31"/>
      <c r="H121" s="31"/>
      <c r="I121" s="31"/>
      <c r="J121" s="31"/>
      <c r="K121" s="31"/>
      <c r="L121" s="31"/>
      <c r="M121" s="31"/>
      <c r="N121" s="31"/>
      <c r="O121" s="31"/>
    </row>
    <row r="122" spans="1:15" ht="12" customHeight="1">
      <c r="A122" s="204"/>
      <c r="B122" s="31"/>
      <c r="C122" s="31"/>
      <c r="D122" s="31"/>
      <c r="E122" s="31"/>
      <c r="F122" s="31"/>
      <c r="G122" s="31"/>
      <c r="H122" s="31"/>
      <c r="I122" s="31"/>
      <c r="J122" s="31"/>
      <c r="K122" s="31"/>
      <c r="L122" s="31"/>
      <c r="M122" s="31"/>
      <c r="N122" s="31"/>
      <c r="O122" s="31"/>
    </row>
    <row r="123" spans="1:15" ht="12" customHeight="1">
      <c r="A123" s="204"/>
      <c r="B123" s="31"/>
      <c r="C123" s="31"/>
      <c r="D123" s="31"/>
      <c r="E123" s="31"/>
      <c r="F123" s="31"/>
      <c r="G123" s="31"/>
      <c r="H123" s="31"/>
      <c r="I123" s="31"/>
      <c r="J123" s="31"/>
      <c r="K123" s="31"/>
      <c r="L123" s="31"/>
      <c r="M123" s="31"/>
      <c r="N123" s="31"/>
      <c r="O123" s="31"/>
    </row>
    <row r="124" spans="1:15" ht="12" customHeight="1">
      <c r="A124" s="204"/>
      <c r="B124" s="31"/>
      <c r="C124" s="31"/>
      <c r="D124" s="31"/>
      <c r="E124" s="31"/>
      <c r="F124" s="31"/>
      <c r="G124" s="31"/>
      <c r="H124" s="31"/>
      <c r="I124" s="31"/>
      <c r="J124" s="31"/>
      <c r="K124" s="31"/>
      <c r="L124" s="31"/>
      <c r="M124" s="31"/>
      <c r="N124" s="31"/>
      <c r="O124" s="31"/>
    </row>
    <row r="125" spans="1:15" ht="12" customHeight="1">
      <c r="A125" s="204"/>
      <c r="B125" s="31"/>
      <c r="C125" s="31"/>
      <c r="D125" s="31"/>
      <c r="E125" s="31"/>
      <c r="F125" s="31"/>
      <c r="G125" s="31"/>
      <c r="H125" s="31"/>
      <c r="I125" s="31"/>
      <c r="J125" s="31"/>
      <c r="K125" s="31"/>
      <c r="L125" s="31"/>
      <c r="M125" s="31"/>
      <c r="N125" s="31"/>
      <c r="O125" s="31"/>
    </row>
    <row r="126" spans="1:15" ht="12" customHeight="1">
      <c r="A126" s="204"/>
      <c r="B126" s="31"/>
      <c r="C126" s="31"/>
      <c r="D126" s="31"/>
      <c r="E126" s="31"/>
      <c r="F126" s="31"/>
      <c r="G126" s="31"/>
      <c r="H126" s="31"/>
      <c r="I126" s="31"/>
      <c r="J126" s="31"/>
      <c r="K126" s="31"/>
      <c r="L126" s="31"/>
      <c r="M126" s="31"/>
      <c r="N126" s="31"/>
      <c r="O126" s="31"/>
    </row>
    <row r="127" spans="1:15" ht="12" customHeight="1">
      <c r="A127" s="204"/>
      <c r="B127" s="31"/>
      <c r="C127" s="31"/>
      <c r="D127" s="31"/>
      <c r="E127" s="31"/>
      <c r="F127" s="31"/>
      <c r="G127" s="31"/>
      <c r="H127" s="31"/>
      <c r="I127" s="31"/>
      <c r="J127" s="31"/>
      <c r="K127" s="31"/>
      <c r="L127" s="31"/>
      <c r="M127" s="31"/>
      <c r="N127" s="31"/>
      <c r="O127" s="31"/>
    </row>
    <row r="128" spans="1:15" ht="12" customHeight="1">
      <c r="A128" s="204"/>
      <c r="B128" s="31"/>
      <c r="C128" s="31"/>
      <c r="D128" s="31"/>
      <c r="E128" s="31"/>
      <c r="F128" s="31"/>
      <c r="G128" s="31"/>
      <c r="H128" s="31"/>
      <c r="I128" s="31"/>
      <c r="J128" s="31"/>
      <c r="K128" s="31"/>
      <c r="L128" s="31"/>
      <c r="M128" s="31"/>
      <c r="N128" s="31"/>
      <c r="O128" s="31"/>
    </row>
    <row r="129" spans="1:15" ht="12" customHeight="1">
      <c r="A129" s="204"/>
      <c r="B129" s="31"/>
      <c r="C129" s="31"/>
      <c r="D129" s="31"/>
      <c r="E129" s="31"/>
      <c r="F129" s="31"/>
      <c r="G129" s="31"/>
      <c r="H129" s="31"/>
      <c r="I129" s="31"/>
      <c r="J129" s="31"/>
      <c r="K129" s="31"/>
      <c r="L129" s="31"/>
      <c r="M129" s="31"/>
      <c r="N129" s="31"/>
      <c r="O129" s="31"/>
    </row>
    <row r="130" spans="1:15" ht="12" customHeight="1">
      <c r="A130" s="204"/>
      <c r="B130" s="31"/>
      <c r="C130" s="31"/>
      <c r="D130" s="31"/>
      <c r="E130" s="31"/>
      <c r="F130" s="31"/>
      <c r="G130" s="31"/>
      <c r="H130" s="31"/>
      <c r="I130" s="31"/>
      <c r="J130" s="31"/>
      <c r="K130" s="31"/>
      <c r="L130" s="31"/>
      <c r="M130" s="31"/>
      <c r="N130" s="31"/>
      <c r="O130" s="31"/>
    </row>
    <row r="131" spans="1:15" ht="12" customHeight="1">
      <c r="A131" s="204"/>
      <c r="B131" s="31"/>
      <c r="C131" s="31"/>
      <c r="D131" s="31"/>
      <c r="E131" s="31"/>
      <c r="F131" s="31"/>
      <c r="G131" s="31"/>
      <c r="H131" s="31"/>
      <c r="I131" s="31"/>
      <c r="J131" s="31"/>
      <c r="K131" s="31"/>
      <c r="L131" s="31"/>
      <c r="M131" s="31"/>
      <c r="N131" s="31"/>
      <c r="O131" s="31"/>
    </row>
    <row r="132" spans="1:15" ht="12" customHeight="1">
      <c r="A132" s="204"/>
      <c r="B132" s="31"/>
      <c r="C132" s="31"/>
      <c r="D132" s="31"/>
      <c r="E132" s="31"/>
      <c r="F132" s="31"/>
      <c r="G132" s="31"/>
      <c r="H132" s="31"/>
      <c r="I132" s="31"/>
      <c r="J132" s="31"/>
      <c r="K132" s="31"/>
      <c r="L132" s="31"/>
      <c r="M132" s="31"/>
      <c r="N132" s="31"/>
      <c r="O132" s="31"/>
    </row>
    <row r="133" spans="1:15" ht="12" customHeight="1">
      <c r="A133" s="204"/>
      <c r="B133" s="31"/>
      <c r="C133" s="31"/>
      <c r="D133" s="31"/>
      <c r="E133" s="31"/>
      <c r="F133" s="31"/>
      <c r="G133" s="31"/>
      <c r="H133" s="31"/>
      <c r="I133" s="31"/>
      <c r="J133" s="31"/>
      <c r="K133" s="31"/>
      <c r="L133" s="31"/>
      <c r="M133" s="31"/>
      <c r="N133" s="31"/>
      <c r="O133" s="31"/>
    </row>
    <row r="134" spans="1:15" ht="12" customHeight="1">
      <c r="A134" s="204"/>
      <c r="B134" s="31"/>
      <c r="C134" s="31"/>
      <c r="D134" s="31"/>
      <c r="E134" s="31"/>
      <c r="F134" s="31"/>
      <c r="G134" s="31"/>
      <c r="H134" s="31"/>
      <c r="I134" s="31"/>
      <c r="J134" s="31"/>
      <c r="K134" s="31"/>
      <c r="L134" s="31"/>
      <c r="M134" s="31"/>
      <c r="N134" s="31"/>
      <c r="O134" s="31"/>
    </row>
    <row r="135" spans="1:15" ht="12" customHeight="1">
      <c r="A135" s="204"/>
      <c r="B135" s="31"/>
      <c r="C135" s="31"/>
      <c r="D135" s="31"/>
      <c r="E135" s="31"/>
      <c r="F135" s="31"/>
      <c r="G135" s="31"/>
      <c r="H135" s="31"/>
      <c r="I135" s="31"/>
      <c r="J135" s="31"/>
      <c r="K135" s="31"/>
      <c r="L135" s="31"/>
      <c r="M135" s="31"/>
      <c r="N135" s="31"/>
      <c r="O135" s="31"/>
    </row>
    <row r="136" spans="1:15" ht="12" customHeight="1">
      <c r="A136" s="204"/>
      <c r="B136" s="31"/>
      <c r="C136" s="31"/>
      <c r="D136" s="31"/>
      <c r="E136" s="31"/>
      <c r="F136" s="31"/>
      <c r="G136" s="31"/>
      <c r="H136" s="31"/>
      <c r="I136" s="31"/>
      <c r="J136" s="31"/>
      <c r="K136" s="31"/>
      <c r="L136" s="31"/>
      <c r="M136" s="31"/>
      <c r="N136" s="31"/>
      <c r="O136" s="31"/>
    </row>
    <row r="137" spans="1:15" ht="12" customHeight="1">
      <c r="A137" s="204"/>
      <c r="B137" s="31"/>
      <c r="C137" s="31"/>
      <c r="D137" s="31"/>
      <c r="E137" s="31"/>
      <c r="F137" s="31"/>
      <c r="G137" s="31"/>
      <c r="H137" s="31"/>
      <c r="I137" s="31"/>
      <c r="J137" s="31"/>
      <c r="K137" s="31"/>
      <c r="L137" s="31"/>
      <c r="M137" s="31"/>
      <c r="N137" s="31"/>
      <c r="O137" s="31"/>
    </row>
    <row r="138" spans="1:15" ht="12" customHeight="1">
      <c r="A138" s="204"/>
      <c r="B138" s="31"/>
      <c r="C138" s="31"/>
      <c r="D138" s="31"/>
      <c r="E138" s="31"/>
      <c r="F138" s="31"/>
      <c r="G138" s="31"/>
      <c r="H138" s="31"/>
      <c r="I138" s="31"/>
      <c r="J138" s="31"/>
      <c r="K138" s="31"/>
      <c r="L138" s="31"/>
      <c r="M138" s="31"/>
      <c r="N138" s="31"/>
      <c r="O138" s="31"/>
    </row>
    <row r="139" spans="1:15" ht="12" customHeight="1">
      <c r="A139" s="204"/>
      <c r="B139" s="31"/>
      <c r="C139" s="31"/>
      <c r="D139" s="31"/>
      <c r="E139" s="31"/>
      <c r="F139" s="31"/>
      <c r="G139" s="31"/>
      <c r="H139" s="31"/>
      <c r="I139" s="31"/>
      <c r="J139" s="31"/>
      <c r="K139" s="31"/>
      <c r="L139" s="31"/>
      <c r="M139" s="31"/>
      <c r="N139" s="31"/>
      <c r="O139" s="31"/>
    </row>
    <row r="140" spans="1:15" ht="12" customHeight="1">
      <c r="A140" s="204"/>
      <c r="B140" s="31"/>
      <c r="C140" s="31"/>
      <c r="D140" s="31"/>
      <c r="E140" s="31"/>
      <c r="F140" s="31"/>
      <c r="G140" s="31"/>
      <c r="H140" s="31"/>
      <c r="I140" s="31"/>
      <c r="J140" s="31"/>
      <c r="K140" s="31"/>
      <c r="L140" s="31"/>
      <c r="M140" s="31"/>
      <c r="N140" s="31"/>
      <c r="O140" s="31"/>
    </row>
    <row r="141" spans="1:15" ht="12" customHeight="1">
      <c r="A141" s="204"/>
      <c r="B141" s="31"/>
      <c r="C141" s="31"/>
      <c r="D141" s="31"/>
      <c r="E141" s="31"/>
      <c r="F141" s="31"/>
      <c r="G141" s="31"/>
      <c r="H141" s="31"/>
      <c r="I141" s="31"/>
      <c r="J141" s="31"/>
      <c r="K141" s="31"/>
      <c r="L141" s="31"/>
      <c r="M141" s="31"/>
      <c r="N141" s="31"/>
      <c r="O141" s="31"/>
    </row>
    <row r="142" spans="1:15" ht="12" customHeight="1">
      <c r="A142" s="204"/>
      <c r="B142" s="31"/>
      <c r="C142" s="31"/>
      <c r="D142" s="31"/>
      <c r="E142" s="31"/>
      <c r="F142" s="31"/>
      <c r="G142" s="31"/>
      <c r="H142" s="31"/>
      <c r="I142" s="31"/>
      <c r="J142" s="31"/>
      <c r="K142" s="31"/>
      <c r="L142" s="31"/>
      <c r="M142" s="31"/>
      <c r="N142" s="31"/>
      <c r="O142" s="31"/>
    </row>
    <row r="143" spans="1:15" ht="12" customHeight="1">
      <c r="A143" s="204"/>
      <c r="B143" s="31"/>
      <c r="C143" s="31"/>
      <c r="D143" s="31"/>
      <c r="E143" s="31"/>
      <c r="F143" s="31"/>
      <c r="G143" s="31"/>
      <c r="H143" s="31"/>
      <c r="I143" s="31"/>
      <c r="J143" s="31"/>
      <c r="K143" s="31"/>
      <c r="L143" s="31"/>
      <c r="M143" s="31"/>
      <c r="N143" s="31"/>
      <c r="O143" s="31"/>
    </row>
    <row r="144" spans="1:15" ht="12" customHeight="1">
      <c r="A144" s="204"/>
      <c r="B144" s="31"/>
      <c r="C144" s="31"/>
      <c r="D144" s="31"/>
      <c r="E144" s="31"/>
      <c r="F144" s="31"/>
      <c r="G144" s="31"/>
      <c r="H144" s="31"/>
      <c r="I144" s="31"/>
      <c r="J144" s="31"/>
      <c r="K144" s="31"/>
      <c r="L144" s="31"/>
      <c r="M144" s="31"/>
      <c r="N144" s="31"/>
      <c r="O144" s="31"/>
    </row>
    <row r="145" spans="1:15" ht="12" customHeight="1">
      <c r="A145" s="204"/>
      <c r="B145" s="31"/>
      <c r="C145" s="31"/>
      <c r="D145" s="31"/>
      <c r="E145" s="31"/>
      <c r="F145" s="31"/>
      <c r="G145" s="31"/>
      <c r="H145" s="31"/>
      <c r="I145" s="31"/>
      <c r="J145" s="31"/>
      <c r="K145" s="31"/>
      <c r="L145" s="31"/>
      <c r="M145" s="31"/>
      <c r="N145" s="31"/>
      <c r="O145" s="31"/>
    </row>
    <row r="146" spans="1:15" ht="12" customHeight="1">
      <c r="A146" s="204"/>
      <c r="B146" s="31"/>
      <c r="C146" s="31"/>
      <c r="D146" s="31"/>
      <c r="E146" s="31"/>
      <c r="F146" s="31"/>
      <c r="G146" s="31"/>
      <c r="H146" s="31"/>
      <c r="I146" s="31"/>
      <c r="J146" s="31"/>
      <c r="K146" s="31"/>
      <c r="L146" s="31"/>
      <c r="M146" s="31"/>
      <c r="N146" s="31"/>
      <c r="O146" s="31"/>
    </row>
    <row r="147" spans="1:15" ht="12" customHeight="1">
      <c r="A147" s="204"/>
      <c r="B147" s="31"/>
      <c r="C147" s="31"/>
      <c r="D147" s="31"/>
      <c r="E147" s="31"/>
      <c r="F147" s="31"/>
      <c r="G147" s="31"/>
      <c r="H147" s="31"/>
      <c r="I147" s="31"/>
      <c r="J147" s="31"/>
      <c r="K147" s="31"/>
      <c r="L147" s="31"/>
      <c r="M147" s="31"/>
      <c r="N147" s="31"/>
      <c r="O147" s="31"/>
    </row>
    <row r="148" spans="1:15" ht="12" customHeight="1">
      <c r="A148" s="204"/>
      <c r="B148" s="31"/>
      <c r="C148" s="31"/>
      <c r="D148" s="31"/>
      <c r="E148" s="31"/>
      <c r="F148" s="31"/>
      <c r="G148" s="31"/>
      <c r="H148" s="31"/>
      <c r="I148" s="31"/>
      <c r="J148" s="31"/>
      <c r="K148" s="31"/>
      <c r="L148" s="31"/>
      <c r="M148" s="31"/>
      <c r="N148" s="31"/>
      <c r="O148" s="31"/>
    </row>
    <row r="149" spans="1:15" ht="12" customHeight="1">
      <c r="A149" s="204"/>
      <c r="B149" s="31"/>
      <c r="C149" s="31"/>
      <c r="D149" s="31"/>
      <c r="E149" s="31"/>
      <c r="F149" s="31"/>
      <c r="G149" s="31"/>
      <c r="H149" s="31"/>
      <c r="I149" s="31"/>
      <c r="J149" s="31"/>
      <c r="K149" s="31"/>
      <c r="L149" s="31"/>
      <c r="M149" s="31"/>
      <c r="N149" s="31"/>
      <c r="O149" s="31"/>
    </row>
    <row r="150" spans="1:15" ht="12" customHeight="1">
      <c r="A150" s="204"/>
      <c r="B150" s="31"/>
      <c r="C150" s="31"/>
      <c r="D150" s="31"/>
      <c r="E150" s="31"/>
      <c r="F150" s="31"/>
      <c r="G150" s="31"/>
      <c r="H150" s="31"/>
      <c r="I150" s="31"/>
      <c r="J150" s="31"/>
      <c r="K150" s="31"/>
      <c r="L150" s="31"/>
      <c r="M150" s="31"/>
      <c r="N150" s="31"/>
      <c r="O150" s="31"/>
    </row>
    <row r="151" spans="1:15" ht="12" customHeight="1">
      <c r="A151" s="204"/>
      <c r="B151" s="31"/>
      <c r="C151" s="31"/>
      <c r="D151" s="31"/>
      <c r="E151" s="31"/>
      <c r="F151" s="31"/>
      <c r="G151" s="31"/>
      <c r="H151" s="31"/>
      <c r="I151" s="31"/>
      <c r="J151" s="31"/>
      <c r="K151" s="31"/>
      <c r="L151" s="31"/>
      <c r="M151" s="31"/>
      <c r="N151" s="31"/>
      <c r="O151" s="31"/>
    </row>
    <row r="152" spans="1:15" ht="12" customHeight="1">
      <c r="A152" s="204"/>
      <c r="B152" s="31"/>
      <c r="C152" s="31"/>
      <c r="D152" s="31"/>
      <c r="E152" s="31"/>
      <c r="F152" s="31"/>
      <c r="G152" s="31"/>
      <c r="H152" s="31"/>
      <c r="I152" s="31"/>
      <c r="J152" s="31"/>
      <c r="K152" s="31"/>
      <c r="L152" s="31"/>
      <c r="M152" s="31"/>
      <c r="N152" s="31"/>
      <c r="O152" s="31"/>
    </row>
    <row r="153" spans="1:15" ht="12" customHeight="1">
      <c r="A153" s="204"/>
      <c r="B153" s="31"/>
      <c r="C153" s="31"/>
      <c r="D153" s="31"/>
      <c r="E153" s="31"/>
      <c r="F153" s="31"/>
      <c r="G153" s="31"/>
      <c r="H153" s="31"/>
      <c r="I153" s="31"/>
      <c r="J153" s="31"/>
      <c r="K153" s="31"/>
      <c r="L153" s="31"/>
      <c r="M153" s="31"/>
      <c r="N153" s="31"/>
      <c r="O153" s="31"/>
    </row>
    <row r="154" spans="1:15" ht="12" customHeight="1">
      <c r="A154" s="204"/>
      <c r="B154" s="31"/>
      <c r="C154" s="31"/>
      <c r="D154" s="31"/>
      <c r="E154" s="31"/>
      <c r="F154" s="31"/>
      <c r="G154" s="31"/>
      <c r="H154" s="31"/>
      <c r="I154" s="31"/>
      <c r="J154" s="31"/>
      <c r="K154" s="31"/>
      <c r="L154" s="31"/>
      <c r="M154" s="31"/>
      <c r="N154" s="31"/>
      <c r="O154" s="31"/>
    </row>
    <row r="155" spans="1:15" ht="12" customHeight="1">
      <c r="A155" s="204"/>
      <c r="B155" s="31"/>
      <c r="C155" s="31"/>
      <c r="D155" s="31"/>
      <c r="E155" s="31"/>
      <c r="F155" s="31"/>
      <c r="G155" s="31"/>
      <c r="H155" s="31"/>
      <c r="I155" s="31"/>
      <c r="J155" s="31"/>
      <c r="K155" s="31"/>
      <c r="L155" s="31"/>
      <c r="M155" s="31"/>
      <c r="N155" s="31"/>
      <c r="O155" s="31"/>
    </row>
    <row r="156" spans="1:15" ht="12" customHeight="1">
      <c r="A156" s="204"/>
      <c r="B156" s="31"/>
      <c r="C156" s="31"/>
      <c r="D156" s="31"/>
      <c r="E156" s="31"/>
      <c r="F156" s="31"/>
      <c r="G156" s="31"/>
      <c r="H156" s="31"/>
      <c r="I156" s="31"/>
      <c r="J156" s="31"/>
      <c r="K156" s="31"/>
      <c r="L156" s="31"/>
      <c r="M156" s="31"/>
      <c r="N156" s="31"/>
      <c r="O156" s="31"/>
    </row>
    <row r="157" spans="1:15" ht="12" customHeight="1">
      <c r="A157" s="204"/>
      <c r="B157" s="31"/>
      <c r="C157" s="31"/>
      <c r="D157" s="31"/>
      <c r="E157" s="31"/>
      <c r="F157" s="31"/>
      <c r="G157" s="31"/>
      <c r="H157" s="31"/>
      <c r="I157" s="31"/>
      <c r="J157" s="31"/>
      <c r="K157" s="31"/>
      <c r="L157" s="31"/>
      <c r="M157" s="31"/>
      <c r="N157" s="31"/>
      <c r="O157" s="31"/>
    </row>
    <row r="158" spans="1:15" ht="12" customHeight="1">
      <c r="A158" s="204"/>
      <c r="B158" s="31"/>
      <c r="C158" s="31"/>
      <c r="D158" s="31"/>
      <c r="E158" s="31"/>
      <c r="F158" s="31"/>
      <c r="G158" s="31"/>
      <c r="H158" s="31"/>
      <c r="I158" s="31"/>
      <c r="J158" s="31"/>
      <c r="K158" s="31"/>
      <c r="L158" s="31"/>
      <c r="M158" s="31"/>
      <c r="N158" s="31"/>
      <c r="O158" s="31"/>
    </row>
    <row r="159" spans="1:15" ht="12" customHeight="1">
      <c r="A159" s="204"/>
      <c r="B159" s="31"/>
      <c r="C159" s="31"/>
      <c r="D159" s="31"/>
      <c r="E159" s="31"/>
      <c r="F159" s="31"/>
      <c r="G159" s="31"/>
      <c r="H159" s="31"/>
      <c r="I159" s="31"/>
      <c r="J159" s="31"/>
      <c r="K159" s="31"/>
      <c r="L159" s="31"/>
      <c r="M159" s="31"/>
      <c r="N159" s="31"/>
      <c r="O159" s="31"/>
    </row>
    <row r="160" spans="1:15" ht="12" customHeight="1">
      <c r="A160" s="204"/>
      <c r="B160" s="31"/>
      <c r="C160" s="31"/>
      <c r="D160" s="31"/>
      <c r="E160" s="31"/>
      <c r="F160" s="31"/>
      <c r="G160" s="31"/>
      <c r="H160" s="31"/>
      <c r="I160" s="31"/>
      <c r="J160" s="31"/>
      <c r="K160" s="31"/>
      <c r="L160" s="31"/>
      <c r="M160" s="31"/>
      <c r="N160" s="31"/>
      <c r="O160" s="31"/>
    </row>
    <row r="161" spans="1:15" ht="12" customHeight="1">
      <c r="A161" s="204"/>
      <c r="B161" s="31"/>
      <c r="C161" s="31"/>
      <c r="D161" s="31"/>
      <c r="E161" s="31"/>
      <c r="F161" s="31"/>
      <c r="G161" s="31"/>
      <c r="H161" s="31"/>
      <c r="I161" s="31"/>
      <c r="J161" s="31"/>
      <c r="K161" s="31"/>
      <c r="L161" s="31"/>
      <c r="M161" s="31"/>
      <c r="N161" s="31"/>
      <c r="O161" s="31"/>
    </row>
    <row r="162" spans="1:15" ht="12" customHeight="1">
      <c r="A162" s="204"/>
      <c r="B162" s="31"/>
      <c r="C162" s="31"/>
      <c r="D162" s="31"/>
      <c r="E162" s="31"/>
      <c r="F162" s="31"/>
      <c r="G162" s="31"/>
      <c r="H162" s="31"/>
      <c r="I162" s="31"/>
      <c r="J162" s="31"/>
      <c r="K162" s="31"/>
      <c r="L162" s="31"/>
      <c r="M162" s="31"/>
      <c r="N162" s="31"/>
      <c r="O162" s="31"/>
    </row>
    <row r="163" spans="1:15" ht="12" customHeight="1">
      <c r="A163" s="204"/>
      <c r="B163" s="31"/>
      <c r="C163" s="31"/>
      <c r="D163" s="31"/>
      <c r="E163" s="31"/>
      <c r="F163" s="31"/>
      <c r="G163" s="31"/>
      <c r="H163" s="31"/>
      <c r="I163" s="31"/>
      <c r="J163" s="31"/>
      <c r="K163" s="31"/>
      <c r="L163" s="31"/>
      <c r="M163" s="31"/>
      <c r="N163" s="31"/>
      <c r="O163" s="31"/>
    </row>
    <row r="164" spans="1:15" ht="12" customHeight="1">
      <c r="A164" s="204"/>
      <c r="B164" s="31"/>
      <c r="C164" s="31"/>
      <c r="D164" s="31"/>
      <c r="E164" s="31"/>
      <c r="F164" s="31"/>
      <c r="G164" s="31"/>
      <c r="H164" s="31"/>
      <c r="I164" s="31"/>
      <c r="J164" s="31"/>
      <c r="K164" s="31"/>
      <c r="L164" s="31"/>
      <c r="M164" s="31"/>
      <c r="N164" s="31"/>
      <c r="O164" s="31"/>
    </row>
    <row r="165" spans="1:15" ht="12" customHeight="1">
      <c r="A165" s="204"/>
      <c r="B165" s="31"/>
      <c r="C165" s="31"/>
      <c r="D165" s="31"/>
      <c r="E165" s="31"/>
      <c r="F165" s="31"/>
      <c r="G165" s="31"/>
      <c r="H165" s="31"/>
      <c r="I165" s="31"/>
      <c r="J165" s="31"/>
      <c r="K165" s="31"/>
      <c r="L165" s="31"/>
      <c r="M165" s="31"/>
      <c r="N165" s="31"/>
      <c r="O165" s="31"/>
    </row>
    <row r="166" spans="1:15" ht="12" customHeight="1">
      <c r="A166" s="204"/>
      <c r="B166" s="31"/>
      <c r="C166" s="31"/>
      <c r="D166" s="31"/>
      <c r="E166" s="31"/>
      <c r="F166" s="31"/>
      <c r="G166" s="31"/>
      <c r="H166" s="31"/>
      <c r="I166" s="31"/>
      <c r="J166" s="31"/>
      <c r="K166" s="31"/>
      <c r="L166" s="31"/>
      <c r="M166" s="31"/>
      <c r="N166" s="31"/>
      <c r="O166" s="31"/>
    </row>
    <row r="167" spans="1:15" ht="12" customHeight="1">
      <c r="A167" s="204"/>
      <c r="B167" s="31"/>
      <c r="C167" s="31"/>
      <c r="D167" s="31"/>
      <c r="E167" s="31"/>
      <c r="F167" s="31"/>
      <c r="G167" s="31"/>
      <c r="H167" s="31"/>
      <c r="I167" s="31"/>
      <c r="J167" s="31"/>
      <c r="K167" s="31"/>
      <c r="L167" s="31"/>
      <c r="M167" s="31"/>
      <c r="N167" s="31"/>
      <c r="O167" s="31"/>
    </row>
    <row r="168" spans="1:15" ht="12" customHeight="1">
      <c r="A168" s="204"/>
      <c r="B168" s="31"/>
      <c r="C168" s="31"/>
      <c r="D168" s="31"/>
      <c r="E168" s="31"/>
      <c r="F168" s="31"/>
      <c r="G168" s="31"/>
      <c r="H168" s="31"/>
      <c r="I168" s="31"/>
      <c r="J168" s="31"/>
      <c r="K168" s="31"/>
      <c r="L168" s="31"/>
      <c r="M168" s="31"/>
      <c r="N168" s="31"/>
      <c r="O168" s="31"/>
    </row>
    <row r="169" spans="1:15" ht="12" customHeight="1">
      <c r="A169" s="204"/>
      <c r="B169" s="31"/>
      <c r="C169" s="31"/>
      <c r="D169" s="31"/>
      <c r="E169" s="31"/>
      <c r="F169" s="31"/>
      <c r="G169" s="31"/>
      <c r="H169" s="31"/>
      <c r="I169" s="31"/>
      <c r="J169" s="31"/>
      <c r="K169" s="31"/>
      <c r="L169" s="31"/>
      <c r="M169" s="31"/>
      <c r="N169" s="31"/>
      <c r="O169" s="31"/>
    </row>
    <row r="170" spans="1:15" ht="12" customHeight="1">
      <c r="A170" s="204"/>
      <c r="B170" s="31"/>
      <c r="C170" s="31"/>
      <c r="D170" s="31"/>
      <c r="E170" s="31"/>
      <c r="F170" s="31"/>
      <c r="G170" s="31"/>
      <c r="H170" s="31"/>
      <c r="I170" s="31"/>
      <c r="J170" s="31"/>
      <c r="K170" s="31"/>
      <c r="L170" s="31"/>
      <c r="M170" s="31"/>
      <c r="N170" s="31"/>
      <c r="O170" s="31"/>
    </row>
    <row r="171" spans="1:15" ht="12" customHeight="1">
      <c r="A171" s="204"/>
      <c r="B171" s="31"/>
      <c r="C171" s="31"/>
      <c r="D171" s="31"/>
      <c r="E171" s="31"/>
      <c r="F171" s="31"/>
      <c r="G171" s="31"/>
      <c r="H171" s="31"/>
      <c r="I171" s="31"/>
      <c r="J171" s="31"/>
      <c r="K171" s="31"/>
      <c r="L171" s="31"/>
      <c r="M171" s="31"/>
      <c r="N171" s="31"/>
      <c r="O171" s="31"/>
    </row>
    <row r="172" spans="1:15" ht="12" customHeight="1">
      <c r="A172" s="204"/>
      <c r="B172" s="31"/>
      <c r="C172" s="31"/>
      <c r="D172" s="31"/>
      <c r="E172" s="31"/>
      <c r="F172" s="31"/>
      <c r="G172" s="31"/>
      <c r="H172" s="31"/>
      <c r="I172" s="31"/>
      <c r="J172" s="31"/>
      <c r="K172" s="31"/>
      <c r="L172" s="31"/>
      <c r="M172" s="31"/>
      <c r="N172" s="31"/>
      <c r="O172" s="31"/>
    </row>
    <row r="173" spans="1:15" ht="12" customHeight="1">
      <c r="A173" s="204"/>
      <c r="B173" s="31"/>
      <c r="C173" s="31"/>
      <c r="D173" s="31"/>
      <c r="E173" s="31"/>
      <c r="F173" s="31"/>
      <c r="G173" s="31"/>
      <c r="H173" s="31"/>
      <c r="I173" s="31"/>
      <c r="J173" s="31"/>
      <c r="K173" s="31"/>
      <c r="L173" s="31"/>
      <c r="M173" s="31"/>
      <c r="N173" s="31"/>
      <c r="O173" s="31"/>
    </row>
    <row r="174" spans="1:15" ht="12" customHeight="1">
      <c r="A174" s="204"/>
      <c r="B174" s="31"/>
      <c r="C174" s="31"/>
      <c r="D174" s="31"/>
      <c r="E174" s="31"/>
      <c r="F174" s="31"/>
      <c r="G174" s="31"/>
      <c r="H174" s="31"/>
      <c r="I174" s="31"/>
      <c r="J174" s="31"/>
      <c r="K174" s="31"/>
      <c r="L174" s="31"/>
      <c r="M174" s="31"/>
      <c r="N174" s="31"/>
      <c r="O174" s="31"/>
    </row>
    <row r="175" spans="1:15" ht="12" customHeight="1">
      <c r="A175" s="204"/>
      <c r="B175" s="31"/>
      <c r="C175" s="31"/>
      <c r="D175" s="31"/>
      <c r="E175" s="31"/>
      <c r="F175" s="31"/>
      <c r="G175" s="31"/>
      <c r="H175" s="31"/>
      <c r="I175" s="31"/>
      <c r="J175" s="31"/>
      <c r="K175" s="31"/>
      <c r="L175" s="31"/>
      <c r="M175" s="31"/>
      <c r="N175" s="31"/>
      <c r="O175" s="31"/>
    </row>
    <row r="176" spans="1:15" ht="12" customHeight="1">
      <c r="A176" s="204"/>
      <c r="B176" s="31"/>
      <c r="C176" s="31"/>
      <c r="D176" s="31"/>
      <c r="E176" s="31"/>
      <c r="F176" s="31"/>
      <c r="G176" s="31"/>
      <c r="H176" s="31"/>
      <c r="I176" s="31"/>
      <c r="J176" s="31"/>
      <c r="K176" s="31"/>
      <c r="L176" s="31"/>
      <c r="M176" s="31"/>
      <c r="N176" s="31"/>
      <c r="O176" s="31"/>
    </row>
    <row r="177" spans="1:15" ht="12" customHeight="1">
      <c r="A177" s="204"/>
      <c r="B177" s="31"/>
      <c r="C177" s="31"/>
      <c r="D177" s="31"/>
      <c r="E177" s="31"/>
      <c r="F177" s="31"/>
      <c r="G177" s="31"/>
      <c r="H177" s="31"/>
      <c r="I177" s="31"/>
      <c r="J177" s="31"/>
      <c r="K177" s="31"/>
      <c r="L177" s="31"/>
      <c r="M177" s="31"/>
      <c r="N177" s="31"/>
      <c r="O177" s="31"/>
    </row>
    <row r="178" spans="1:15" ht="12" customHeight="1">
      <c r="A178" s="204"/>
      <c r="B178" s="31"/>
      <c r="C178" s="31"/>
      <c r="D178" s="31"/>
      <c r="E178" s="31"/>
      <c r="F178" s="31"/>
      <c r="G178" s="31"/>
      <c r="H178" s="31"/>
      <c r="I178" s="31"/>
      <c r="J178" s="31"/>
      <c r="K178" s="31"/>
      <c r="L178" s="31"/>
      <c r="M178" s="31"/>
      <c r="N178" s="31"/>
      <c r="O178" s="31"/>
    </row>
    <row r="179" spans="1:15" ht="12" customHeight="1">
      <c r="A179" s="204"/>
      <c r="B179" s="31"/>
      <c r="C179" s="31"/>
      <c r="D179" s="31"/>
      <c r="E179" s="31"/>
      <c r="F179" s="31"/>
      <c r="G179" s="31"/>
      <c r="H179" s="31"/>
      <c r="I179" s="31"/>
      <c r="J179" s="31"/>
      <c r="K179" s="31"/>
      <c r="L179" s="31"/>
      <c r="M179" s="31"/>
      <c r="N179" s="31"/>
      <c r="O179" s="31"/>
    </row>
    <row r="180" spans="1:15" ht="12" customHeight="1">
      <c r="A180" s="204"/>
      <c r="B180" s="31"/>
      <c r="C180" s="31"/>
      <c r="D180" s="31"/>
      <c r="E180" s="31"/>
      <c r="F180" s="31"/>
      <c r="G180" s="31"/>
      <c r="H180" s="31"/>
      <c r="I180" s="31"/>
      <c r="J180" s="31"/>
      <c r="K180" s="31"/>
      <c r="L180" s="31"/>
      <c r="M180" s="31"/>
      <c r="N180" s="31"/>
      <c r="O180" s="31"/>
    </row>
    <row r="181" spans="1:15" ht="12" customHeight="1">
      <c r="A181" s="204"/>
      <c r="B181" s="31"/>
      <c r="C181" s="31"/>
      <c r="D181" s="31"/>
      <c r="E181" s="31"/>
      <c r="F181" s="31"/>
      <c r="G181" s="31"/>
      <c r="H181" s="31"/>
      <c r="I181" s="31"/>
      <c r="J181" s="31"/>
      <c r="K181" s="31"/>
      <c r="L181" s="31"/>
      <c r="M181" s="31"/>
      <c r="N181" s="31"/>
      <c r="O181" s="31"/>
    </row>
    <row r="182" spans="1:15" ht="12" customHeight="1">
      <c r="A182" s="204"/>
      <c r="B182" s="31"/>
      <c r="C182" s="31"/>
      <c r="D182" s="31"/>
      <c r="E182" s="31"/>
      <c r="F182" s="31"/>
      <c r="G182" s="31"/>
      <c r="H182" s="31"/>
      <c r="I182" s="31"/>
      <c r="J182" s="31"/>
      <c r="K182" s="31"/>
      <c r="L182" s="31"/>
      <c r="M182" s="31"/>
      <c r="N182" s="31"/>
      <c r="O182" s="31"/>
    </row>
    <row r="183" spans="1:15" ht="12" customHeight="1">
      <c r="A183" s="204"/>
      <c r="B183" s="31"/>
      <c r="C183" s="31"/>
      <c r="D183" s="31"/>
      <c r="E183" s="31"/>
      <c r="F183" s="31"/>
      <c r="G183" s="31"/>
      <c r="H183" s="31"/>
      <c r="I183" s="31"/>
      <c r="J183" s="31"/>
      <c r="K183" s="31"/>
      <c r="L183" s="31"/>
      <c r="M183" s="31"/>
      <c r="N183" s="31"/>
      <c r="O183" s="31"/>
    </row>
    <row r="184" spans="1:15" ht="12" customHeight="1">
      <c r="A184" s="204"/>
      <c r="B184" s="31"/>
      <c r="C184" s="31"/>
      <c r="D184" s="31"/>
      <c r="E184" s="31"/>
      <c r="F184" s="31"/>
      <c r="G184" s="31"/>
      <c r="H184" s="31"/>
      <c r="I184" s="31"/>
      <c r="J184" s="31"/>
      <c r="K184" s="31"/>
      <c r="L184" s="31"/>
      <c r="M184" s="31"/>
      <c r="N184" s="31"/>
      <c r="O184" s="31"/>
    </row>
    <row r="185" spans="1:15" ht="12" customHeight="1">
      <c r="A185" s="204"/>
      <c r="B185" s="31"/>
      <c r="C185" s="31"/>
      <c r="D185" s="31"/>
      <c r="E185" s="31"/>
      <c r="F185" s="31"/>
      <c r="G185" s="31"/>
      <c r="H185" s="31"/>
      <c r="I185" s="31"/>
      <c r="J185" s="31"/>
      <c r="K185" s="31"/>
      <c r="L185" s="31"/>
      <c r="M185" s="31"/>
      <c r="N185" s="31"/>
      <c r="O185" s="31"/>
    </row>
    <row r="186" spans="1:15" ht="12" customHeight="1">
      <c r="A186" s="204"/>
      <c r="B186" s="31"/>
      <c r="C186" s="31"/>
      <c r="D186" s="31"/>
      <c r="E186" s="31"/>
      <c r="F186" s="31"/>
      <c r="G186" s="31"/>
      <c r="H186" s="31"/>
      <c r="I186" s="31"/>
      <c r="J186" s="31"/>
      <c r="K186" s="31"/>
      <c r="L186" s="31"/>
      <c r="M186" s="31"/>
      <c r="N186" s="31"/>
      <c r="O186" s="31"/>
    </row>
    <row r="187" spans="1:15" ht="12" customHeight="1">
      <c r="A187" s="204"/>
      <c r="B187" s="31"/>
      <c r="C187" s="31"/>
      <c r="D187" s="31"/>
      <c r="E187" s="31"/>
      <c r="F187" s="31"/>
      <c r="G187" s="31"/>
      <c r="H187" s="31"/>
      <c r="I187" s="31"/>
      <c r="J187" s="31"/>
      <c r="K187" s="31"/>
      <c r="L187" s="31"/>
      <c r="M187" s="31"/>
      <c r="N187" s="31"/>
      <c r="O187" s="31"/>
    </row>
    <row r="188" spans="1:15" ht="12" customHeight="1">
      <c r="A188" s="204"/>
      <c r="B188" s="31"/>
      <c r="C188" s="31"/>
      <c r="D188" s="31"/>
      <c r="E188" s="31"/>
      <c r="F188" s="31"/>
      <c r="G188" s="31"/>
      <c r="H188" s="31"/>
      <c r="I188" s="31"/>
      <c r="J188" s="31"/>
      <c r="K188" s="31"/>
      <c r="L188" s="31"/>
      <c r="M188" s="31"/>
      <c r="N188" s="31"/>
      <c r="O188" s="31"/>
    </row>
    <row r="189" spans="1:15" ht="12" customHeight="1">
      <c r="A189" s="204"/>
      <c r="B189" s="31"/>
      <c r="C189" s="31"/>
      <c r="D189" s="31"/>
      <c r="E189" s="31"/>
      <c r="F189" s="31"/>
      <c r="G189" s="31"/>
      <c r="H189" s="31"/>
      <c r="I189" s="31"/>
      <c r="J189" s="31"/>
      <c r="K189" s="31"/>
      <c r="L189" s="31"/>
      <c r="M189" s="31"/>
      <c r="N189" s="31"/>
      <c r="O189" s="31"/>
    </row>
    <row r="190" spans="1:15" ht="12" customHeight="1">
      <c r="A190" s="204"/>
      <c r="B190" s="31"/>
      <c r="C190" s="31"/>
      <c r="D190" s="31"/>
      <c r="E190" s="31"/>
      <c r="F190" s="31"/>
      <c r="G190" s="31"/>
      <c r="H190" s="31"/>
      <c r="I190" s="31"/>
      <c r="J190" s="31"/>
      <c r="K190" s="31"/>
      <c r="L190" s="31"/>
      <c r="M190" s="31"/>
      <c r="N190" s="31"/>
      <c r="O190" s="31"/>
    </row>
    <row r="191" spans="1:15" ht="12" customHeight="1">
      <c r="A191" s="204"/>
      <c r="B191" s="31"/>
      <c r="C191" s="31"/>
      <c r="D191" s="31"/>
      <c r="E191" s="31"/>
      <c r="F191" s="31"/>
      <c r="G191" s="31"/>
      <c r="H191" s="31"/>
      <c r="I191" s="31"/>
      <c r="J191" s="31"/>
      <c r="K191" s="31"/>
      <c r="L191" s="31"/>
      <c r="M191" s="31"/>
      <c r="N191" s="31"/>
      <c r="O191" s="31"/>
    </row>
    <row r="192" spans="1:15" ht="12" customHeight="1">
      <c r="A192" s="204"/>
      <c r="B192" s="31"/>
      <c r="C192" s="31"/>
      <c r="D192" s="31"/>
      <c r="E192" s="31"/>
      <c r="F192" s="31"/>
      <c r="G192" s="31"/>
      <c r="H192" s="31"/>
      <c r="I192" s="31"/>
      <c r="J192" s="31"/>
      <c r="K192" s="31"/>
      <c r="L192" s="31"/>
      <c r="M192" s="31"/>
      <c r="N192" s="31"/>
      <c r="O192" s="31"/>
    </row>
    <row r="193" spans="1:15" ht="12" customHeight="1">
      <c r="A193" s="204"/>
      <c r="B193" s="31"/>
      <c r="C193" s="31"/>
      <c r="D193" s="31"/>
      <c r="E193" s="31"/>
      <c r="F193" s="31"/>
      <c r="G193" s="31"/>
      <c r="H193" s="31"/>
      <c r="I193" s="31"/>
      <c r="J193" s="31"/>
      <c r="K193" s="31"/>
      <c r="L193" s="31"/>
      <c r="M193" s="31"/>
      <c r="N193" s="31"/>
      <c r="O193" s="31"/>
    </row>
    <row r="194" spans="1:15" ht="12" customHeight="1">
      <c r="A194" s="204"/>
      <c r="B194" s="31"/>
      <c r="C194" s="31"/>
      <c r="D194" s="31"/>
      <c r="E194" s="31"/>
      <c r="F194" s="31"/>
      <c r="G194" s="31"/>
      <c r="H194" s="31"/>
      <c r="I194" s="31"/>
      <c r="J194" s="31"/>
      <c r="K194" s="31"/>
      <c r="L194" s="31"/>
      <c r="M194" s="31"/>
      <c r="N194" s="31"/>
      <c r="O194" s="31"/>
    </row>
    <row r="195" spans="1:15" ht="12" customHeight="1">
      <c r="A195" s="204"/>
      <c r="B195" s="31"/>
      <c r="C195" s="31"/>
      <c r="D195" s="31"/>
      <c r="E195" s="31"/>
      <c r="F195" s="31"/>
      <c r="G195" s="31"/>
      <c r="H195" s="31"/>
      <c r="I195" s="31"/>
      <c r="J195" s="31"/>
      <c r="K195" s="31"/>
      <c r="L195" s="31"/>
      <c r="M195" s="31"/>
      <c r="N195" s="31"/>
      <c r="O195" s="31"/>
    </row>
    <row r="196" spans="1:15" ht="12" customHeight="1">
      <c r="A196" s="204"/>
      <c r="B196" s="31"/>
      <c r="C196" s="31"/>
      <c r="D196" s="31"/>
      <c r="E196" s="31"/>
      <c r="F196" s="31"/>
      <c r="G196" s="31"/>
      <c r="H196" s="31"/>
      <c r="I196" s="31"/>
      <c r="J196" s="31"/>
      <c r="K196" s="31"/>
      <c r="L196" s="31"/>
      <c r="M196" s="31"/>
      <c r="N196" s="31"/>
      <c r="O196" s="31"/>
    </row>
    <row r="197" spans="1:15" ht="12" customHeight="1">
      <c r="A197" s="204"/>
      <c r="B197" s="31"/>
      <c r="C197" s="31"/>
      <c r="D197" s="31"/>
      <c r="E197" s="31"/>
      <c r="F197" s="31"/>
      <c r="G197" s="31"/>
      <c r="H197" s="31"/>
      <c r="I197" s="31"/>
      <c r="J197" s="31"/>
      <c r="K197" s="31"/>
      <c r="L197" s="31"/>
      <c r="M197" s="31"/>
      <c r="N197" s="31"/>
      <c r="O197" s="31"/>
    </row>
    <row r="198" spans="1:15" ht="12" customHeight="1">
      <c r="A198" s="204"/>
      <c r="B198" s="31"/>
      <c r="C198" s="31"/>
      <c r="D198" s="31"/>
      <c r="E198" s="31"/>
      <c r="F198" s="31"/>
      <c r="G198" s="31"/>
      <c r="H198" s="31"/>
      <c r="I198" s="31"/>
      <c r="J198" s="31"/>
      <c r="K198" s="31"/>
      <c r="L198" s="31"/>
      <c r="M198" s="31"/>
      <c r="N198" s="31"/>
      <c r="O198" s="31"/>
    </row>
    <row r="199" spans="1:15" ht="12" customHeight="1">
      <c r="A199" s="204"/>
      <c r="B199" s="31"/>
      <c r="C199" s="31"/>
      <c r="D199" s="31"/>
      <c r="E199" s="31"/>
      <c r="F199" s="31"/>
      <c r="G199" s="31"/>
      <c r="H199" s="31"/>
      <c r="I199" s="31"/>
      <c r="J199" s="31"/>
      <c r="K199" s="31"/>
      <c r="L199" s="31"/>
      <c r="M199" s="31"/>
      <c r="N199" s="31"/>
      <c r="O199" s="31"/>
    </row>
    <row r="200" spans="1:15" ht="12" customHeight="1">
      <c r="A200" s="204"/>
      <c r="B200" s="31"/>
      <c r="C200" s="31"/>
      <c r="D200" s="31"/>
      <c r="E200" s="31"/>
      <c r="F200" s="31"/>
      <c r="G200" s="31"/>
      <c r="H200" s="31"/>
      <c r="I200" s="31"/>
      <c r="J200" s="31"/>
      <c r="K200" s="31"/>
      <c r="L200" s="31"/>
      <c r="M200" s="31"/>
      <c r="N200" s="31"/>
      <c r="O200" s="31"/>
    </row>
    <row r="201" spans="1:15" ht="12" customHeight="1">
      <c r="A201" s="204"/>
      <c r="B201" s="31"/>
      <c r="C201" s="31"/>
      <c r="D201" s="31"/>
      <c r="E201" s="31"/>
      <c r="F201" s="31"/>
      <c r="G201" s="31"/>
      <c r="H201" s="31"/>
      <c r="I201" s="31"/>
      <c r="J201" s="31"/>
      <c r="K201" s="31"/>
      <c r="L201" s="31"/>
      <c r="M201" s="31"/>
      <c r="N201" s="31"/>
      <c r="O201" s="31"/>
    </row>
    <row r="202" spans="1:15" ht="12" customHeight="1">
      <c r="A202" s="204"/>
      <c r="B202" s="31"/>
      <c r="C202" s="31"/>
      <c r="D202" s="31"/>
      <c r="E202" s="31"/>
      <c r="F202" s="31"/>
      <c r="G202" s="31"/>
      <c r="H202" s="31"/>
      <c r="I202" s="31"/>
      <c r="J202" s="31"/>
      <c r="K202" s="31"/>
      <c r="L202" s="31"/>
      <c r="M202" s="31"/>
      <c r="N202" s="31"/>
      <c r="O202" s="31"/>
    </row>
    <row r="203" spans="1:15" ht="12" customHeight="1">
      <c r="A203" s="204"/>
      <c r="B203" s="31"/>
      <c r="C203" s="31"/>
      <c r="D203" s="31"/>
      <c r="E203" s="31"/>
      <c r="F203" s="31"/>
      <c r="G203" s="31"/>
      <c r="H203" s="31"/>
      <c r="I203" s="31"/>
      <c r="J203" s="31"/>
      <c r="K203" s="31"/>
      <c r="L203" s="31"/>
      <c r="M203" s="31"/>
      <c r="N203" s="31"/>
      <c r="O203" s="31"/>
    </row>
    <row r="204" spans="1:15" ht="12" customHeight="1">
      <c r="A204" s="204"/>
      <c r="B204" s="31"/>
      <c r="C204" s="31"/>
      <c r="D204" s="31"/>
      <c r="E204" s="31"/>
      <c r="F204" s="31"/>
      <c r="G204" s="31"/>
      <c r="H204" s="31"/>
      <c r="I204" s="31"/>
      <c r="J204" s="31"/>
      <c r="K204" s="31"/>
      <c r="L204" s="31"/>
      <c r="M204" s="31"/>
      <c r="N204" s="31"/>
      <c r="O204" s="31"/>
    </row>
    <row r="205" spans="1:15" ht="12" customHeight="1">
      <c r="A205" s="204"/>
      <c r="B205" s="31"/>
      <c r="C205" s="31"/>
      <c r="D205" s="31"/>
      <c r="E205" s="31"/>
      <c r="F205" s="31"/>
      <c r="G205" s="31"/>
      <c r="H205" s="31"/>
      <c r="I205" s="31"/>
      <c r="J205" s="31"/>
      <c r="K205" s="31"/>
      <c r="L205" s="31"/>
      <c r="M205" s="31"/>
      <c r="N205" s="31"/>
      <c r="O205" s="31"/>
    </row>
    <row r="206" spans="1:15" ht="12" customHeight="1">
      <c r="A206" s="204"/>
      <c r="B206" s="31"/>
      <c r="C206" s="31"/>
      <c r="D206" s="31"/>
      <c r="E206" s="31"/>
      <c r="F206" s="31"/>
      <c r="G206" s="31"/>
      <c r="H206" s="31"/>
      <c r="I206" s="31"/>
      <c r="J206" s="31"/>
      <c r="K206" s="31"/>
      <c r="L206" s="31"/>
      <c r="M206" s="31"/>
      <c r="N206" s="31"/>
      <c r="O206" s="31"/>
    </row>
    <row r="207" spans="1:15" ht="12" customHeight="1">
      <c r="A207" s="204"/>
      <c r="B207" s="31"/>
      <c r="C207" s="31"/>
      <c r="D207" s="31"/>
      <c r="E207" s="31"/>
      <c r="F207" s="31"/>
      <c r="G207" s="31"/>
      <c r="H207" s="31"/>
      <c r="I207" s="31"/>
      <c r="J207" s="31"/>
      <c r="K207" s="31"/>
      <c r="L207" s="31"/>
      <c r="M207" s="31"/>
      <c r="N207" s="31"/>
      <c r="O207" s="31"/>
    </row>
  </sheetData>
  <mergeCells count="12">
    <mergeCell ref="P3:Q3"/>
    <mergeCell ref="H2:Q2"/>
    <mergeCell ref="A1:Q1"/>
    <mergeCell ref="L3:M3"/>
    <mergeCell ref="N3:O3"/>
    <mergeCell ref="A2:A4"/>
    <mergeCell ref="B2:C3"/>
    <mergeCell ref="D2:G2"/>
    <mergeCell ref="D3:E3"/>
    <mergeCell ref="F3:G3"/>
    <mergeCell ref="H3:I3"/>
    <mergeCell ref="J3:K3"/>
  </mergeCells>
  <pageMargins left="0.7" right="0.7" top="0.75" bottom="0.75" header="0.3" footer="0.3"/>
  <pageSetup orientation="landscape" r:id="rId1"/>
  <ignoredErrors>
    <ignoredError sqref="B14 B6:B11 D6:Q11 D14:Q14" twoDigitTextYear="1"/>
  </ignoredErrors>
</worksheet>
</file>

<file path=xl/worksheets/sheet60.xml><?xml version="1.0" encoding="utf-8"?>
<worksheet xmlns="http://schemas.openxmlformats.org/spreadsheetml/2006/main" xmlns:r="http://schemas.openxmlformats.org/officeDocument/2006/relationships">
  <sheetPr>
    <tabColor theme="6"/>
  </sheetPr>
  <dimension ref="A1:K74"/>
  <sheetViews>
    <sheetView workbookViewId="0">
      <selection activeCell="N15" sqref="N15"/>
    </sheetView>
  </sheetViews>
  <sheetFormatPr defaultRowHeight="12.75"/>
  <cols>
    <col min="1" max="1" width="9.33203125" style="666"/>
    <col min="2" max="2" width="8.5" style="666" customWidth="1"/>
    <col min="3" max="3" width="8.1640625" style="666" customWidth="1"/>
    <col min="4" max="4" width="7.83203125" style="666" customWidth="1"/>
    <col min="5" max="5" width="8.6640625" style="666" customWidth="1"/>
    <col min="6" max="6" width="10" style="666" customWidth="1"/>
    <col min="7" max="7" width="10.6640625" style="666" customWidth="1"/>
    <col min="8" max="8" width="8.83203125" style="666" customWidth="1"/>
    <col min="9" max="9" width="9.5" style="666" customWidth="1"/>
    <col min="10" max="10" width="9.33203125" style="666" customWidth="1"/>
    <col min="11" max="11" width="11.1640625" style="666" customWidth="1"/>
    <col min="12" max="16384" width="9.33203125" style="666"/>
  </cols>
  <sheetData>
    <row r="1" spans="1:11" s="673" customFormat="1" ht="15" customHeight="1">
      <c r="A1" s="1036" t="s">
        <v>500</v>
      </c>
      <c r="B1" s="1036"/>
      <c r="C1" s="1036"/>
      <c r="D1" s="1036"/>
      <c r="E1" s="1036"/>
      <c r="F1" s="1036"/>
      <c r="G1" s="1036"/>
      <c r="H1" s="1036"/>
    </row>
    <row r="2" spans="1:11">
      <c r="A2" s="1037" t="s">
        <v>66</v>
      </c>
      <c r="B2" s="1038" t="s">
        <v>464</v>
      </c>
      <c r="C2" s="1038"/>
      <c r="D2" s="1038"/>
      <c r="E2" s="1038"/>
      <c r="F2" s="1038"/>
      <c r="G2" s="1039" t="s">
        <v>463</v>
      </c>
      <c r="H2" s="1040"/>
      <c r="I2" s="1040"/>
      <c r="J2" s="1040"/>
      <c r="K2" s="1041"/>
    </row>
    <row r="3" spans="1:11" ht="45.75" customHeight="1">
      <c r="A3" s="1037"/>
      <c r="B3" s="667" t="s">
        <v>462</v>
      </c>
      <c r="C3" s="668" t="s">
        <v>75</v>
      </c>
      <c r="D3" s="668" t="s">
        <v>76</v>
      </c>
      <c r="E3" s="668" t="s">
        <v>77</v>
      </c>
      <c r="F3" s="668" t="s">
        <v>461</v>
      </c>
      <c r="G3" s="667" t="s">
        <v>462</v>
      </c>
      <c r="H3" s="668" t="s">
        <v>75</v>
      </c>
      <c r="I3" s="668" t="s">
        <v>76</v>
      </c>
      <c r="J3" s="668" t="s">
        <v>77</v>
      </c>
      <c r="K3" s="668" t="s">
        <v>461</v>
      </c>
    </row>
    <row r="4" spans="1:11">
      <c r="A4" s="669">
        <v>40269</v>
      </c>
      <c r="B4" s="670">
        <v>2694.28</v>
      </c>
      <c r="C4" s="670">
        <v>2757.02</v>
      </c>
      <c r="D4" s="670">
        <v>2666.34</v>
      </c>
      <c r="E4" s="670">
        <v>2744.19</v>
      </c>
      <c r="F4" s="671">
        <v>0.62637246102515431</v>
      </c>
      <c r="G4" s="672" t="s">
        <v>298</v>
      </c>
      <c r="H4" s="672" t="s">
        <v>298</v>
      </c>
      <c r="I4" s="672" t="s">
        <v>298</v>
      </c>
      <c r="J4" s="672">
        <v>998.28</v>
      </c>
      <c r="K4" s="671">
        <v>0.75844126383321975</v>
      </c>
    </row>
    <row r="5" spans="1:11">
      <c r="A5" s="669">
        <v>40299</v>
      </c>
      <c r="B5" s="670">
        <v>2732.15</v>
      </c>
      <c r="C5" s="670">
        <v>2766.3</v>
      </c>
      <c r="D5" s="670">
        <v>2566.6799999999998</v>
      </c>
      <c r="E5" s="670">
        <v>2673.14</v>
      </c>
      <c r="F5" s="671">
        <v>0.85123345695369712</v>
      </c>
      <c r="G5" s="672" t="s">
        <v>298</v>
      </c>
      <c r="H5" s="672" t="s">
        <v>298</v>
      </c>
      <c r="I5" s="672" t="s">
        <v>298</v>
      </c>
      <c r="J5" s="672">
        <v>1011.64</v>
      </c>
      <c r="K5" s="671">
        <v>0.4925419111573911</v>
      </c>
    </row>
    <row r="6" spans="1:11">
      <c r="A6" s="669">
        <v>40330</v>
      </c>
      <c r="B6" s="670">
        <v>2674.09</v>
      </c>
      <c r="C6" s="670">
        <v>2741</v>
      </c>
      <c r="D6" s="670">
        <v>2591.65</v>
      </c>
      <c r="E6" s="670">
        <v>2683.15</v>
      </c>
      <c r="F6" s="671">
        <v>0.67975830354592326</v>
      </c>
      <c r="G6" s="672" t="s">
        <v>298</v>
      </c>
      <c r="H6" s="672" t="s">
        <v>298</v>
      </c>
      <c r="I6" s="672" t="s">
        <v>298</v>
      </c>
      <c r="J6" s="672">
        <v>1010.97</v>
      </c>
      <c r="K6" s="671">
        <v>0.52290049866762356</v>
      </c>
    </row>
    <row r="7" spans="1:11">
      <c r="A7" s="669">
        <v>40360</v>
      </c>
      <c r="B7" s="670">
        <v>2682.93</v>
      </c>
      <c r="C7" s="670">
        <v>2768.01</v>
      </c>
      <c r="D7" s="670">
        <v>2621.8</v>
      </c>
      <c r="E7" s="670">
        <v>2755.37</v>
      </c>
      <c r="F7" s="671">
        <v>0.59212888968282074</v>
      </c>
      <c r="G7" s="672" t="s">
        <v>298</v>
      </c>
      <c r="H7" s="672" t="s">
        <v>298</v>
      </c>
      <c r="I7" s="672" t="s">
        <v>298</v>
      </c>
      <c r="J7" s="672">
        <v>1037.54</v>
      </c>
      <c r="K7" s="671">
        <v>0.83538458045398101</v>
      </c>
    </row>
    <row r="8" spans="1:11">
      <c r="A8" s="669">
        <v>40391</v>
      </c>
      <c r="B8" s="670">
        <v>2748.12</v>
      </c>
      <c r="C8" s="670">
        <v>2819.61</v>
      </c>
      <c r="D8" s="670">
        <v>2682.24</v>
      </c>
      <c r="E8" s="670">
        <v>2746.56</v>
      </c>
      <c r="F8" s="671">
        <v>0.62159217900593666</v>
      </c>
      <c r="G8" s="672" t="s">
        <v>298</v>
      </c>
      <c r="H8" s="672" t="s">
        <v>298</v>
      </c>
      <c r="I8" s="672" t="s">
        <v>298</v>
      </c>
      <c r="J8" s="672">
        <v>997.29</v>
      </c>
      <c r="K8" s="671">
        <v>0.55639962971339729</v>
      </c>
    </row>
    <row r="9" spans="1:11">
      <c r="A9" s="669">
        <v>40422</v>
      </c>
      <c r="B9" s="670">
        <v>2747.07</v>
      </c>
      <c r="C9" s="670">
        <v>2836.55</v>
      </c>
      <c r="D9" s="670">
        <v>2739.43</v>
      </c>
      <c r="E9" s="670">
        <v>2829.18</v>
      </c>
      <c r="F9" s="671">
        <v>0.51470212434024176</v>
      </c>
      <c r="G9" s="672" t="s">
        <v>298</v>
      </c>
      <c r="H9" s="672" t="s">
        <v>298</v>
      </c>
      <c r="I9" s="672" t="s">
        <v>298</v>
      </c>
      <c r="J9" s="672">
        <v>1000</v>
      </c>
      <c r="K9" s="671">
        <v>0.69458354527721355</v>
      </c>
    </row>
    <row r="10" spans="1:11">
      <c r="A10" s="669">
        <v>40452</v>
      </c>
      <c r="B10" s="670">
        <v>2846.31</v>
      </c>
      <c r="C10" s="670">
        <v>2990.4</v>
      </c>
      <c r="D10" s="670">
        <v>2845.96</v>
      </c>
      <c r="E10" s="670">
        <v>2987.58</v>
      </c>
      <c r="F10" s="671">
        <v>0.74181341456427441</v>
      </c>
      <c r="G10" s="672">
        <v>1000.0444</v>
      </c>
      <c r="H10" s="672">
        <v>1038.0226</v>
      </c>
      <c r="I10" s="672">
        <v>987.00720000000001</v>
      </c>
      <c r="J10" s="672">
        <v>1028.1029000000001</v>
      </c>
      <c r="K10" s="671">
        <v>0.58571136937844903</v>
      </c>
    </row>
    <row r="11" spans="1:11">
      <c r="A11" s="669">
        <v>40483</v>
      </c>
      <c r="B11" s="670">
        <v>2988.86</v>
      </c>
      <c r="C11" s="670">
        <v>3175.64</v>
      </c>
      <c r="D11" s="670">
        <v>2985.71</v>
      </c>
      <c r="E11" s="670">
        <v>3148.72</v>
      </c>
      <c r="F11" s="671">
        <v>0.91236412440435566</v>
      </c>
      <c r="G11" s="672">
        <v>1028.1847</v>
      </c>
      <c r="H11" s="672">
        <v>1100.1016</v>
      </c>
      <c r="I11" s="672">
        <v>1026.4974</v>
      </c>
      <c r="J11" s="672">
        <v>1086.0743</v>
      </c>
      <c r="K11" s="671">
        <v>0.4935887590025716</v>
      </c>
    </row>
    <row r="12" spans="1:11">
      <c r="A12" s="669">
        <v>40513</v>
      </c>
      <c r="B12" s="670">
        <v>3155.57</v>
      </c>
      <c r="C12" s="670">
        <v>3305.21</v>
      </c>
      <c r="D12" s="670">
        <v>3152</v>
      </c>
      <c r="E12" s="670">
        <v>3294.63</v>
      </c>
      <c r="F12" s="671">
        <v>0.44518941059652101</v>
      </c>
      <c r="G12" s="672">
        <v>1086.5813000000001</v>
      </c>
      <c r="H12" s="672">
        <v>1105.1228000000001</v>
      </c>
      <c r="I12" s="672">
        <v>1055.4507000000001</v>
      </c>
      <c r="J12" s="672">
        <v>1083.557</v>
      </c>
      <c r="K12" s="671">
        <v>0.65951414246366924</v>
      </c>
    </row>
    <row r="13" spans="1:11">
      <c r="A13" s="669">
        <v>40544</v>
      </c>
      <c r="B13" s="670">
        <v>3318.05</v>
      </c>
      <c r="C13" s="670">
        <v>3355.89</v>
      </c>
      <c r="D13" s="670">
        <v>3229.48</v>
      </c>
      <c r="E13" s="670">
        <v>3335.32</v>
      </c>
      <c r="F13" s="671">
        <v>0.85115155925841424</v>
      </c>
      <c r="G13" s="672">
        <v>1084.0894000000001</v>
      </c>
      <c r="H13" s="672">
        <v>1175.1117999999999</v>
      </c>
      <c r="I13" s="672">
        <v>1081.1003000000001</v>
      </c>
      <c r="J13" s="672">
        <v>1149.2299</v>
      </c>
      <c r="K13" s="671">
        <v>0.79037012311122279</v>
      </c>
    </row>
    <row r="14" spans="1:11">
      <c r="A14" s="669">
        <v>40575</v>
      </c>
      <c r="B14" s="670">
        <v>3372.03</v>
      </c>
      <c r="C14" s="670">
        <v>3521.95</v>
      </c>
      <c r="D14" s="670">
        <v>3293.58</v>
      </c>
      <c r="E14" s="670">
        <v>3455.23</v>
      </c>
      <c r="F14" s="671">
        <v>0.7953445867373321</v>
      </c>
      <c r="G14" s="672">
        <v>1149.9052999999999</v>
      </c>
      <c r="H14" s="672">
        <v>1188.7820999999999</v>
      </c>
      <c r="I14" s="672">
        <v>1137.8968</v>
      </c>
      <c r="J14" s="672">
        <v>1146.9801</v>
      </c>
      <c r="K14" s="671">
        <v>0.8856332770226415</v>
      </c>
    </row>
    <row r="15" spans="1:11">
      <c r="A15" s="669">
        <v>40603</v>
      </c>
      <c r="B15" s="670">
        <v>3484.46</v>
      </c>
      <c r="C15" s="670">
        <v>3602.64</v>
      </c>
      <c r="D15" s="670">
        <v>3387.62</v>
      </c>
      <c r="E15" s="670">
        <v>3504.1</v>
      </c>
      <c r="F15" s="671">
        <v>0.81797766137169403</v>
      </c>
      <c r="G15" s="672">
        <v>1147.1959999999999</v>
      </c>
      <c r="H15" s="672">
        <v>1154.1883</v>
      </c>
      <c r="I15" s="672">
        <v>1096.9418000000001</v>
      </c>
      <c r="J15" s="672">
        <v>1105.7956999999999</v>
      </c>
      <c r="K15" s="671">
        <v>1.00445050745062</v>
      </c>
    </row>
    <row r="16" spans="1:11">
      <c r="A16" s="669">
        <v>40634</v>
      </c>
      <c r="B16" s="670">
        <v>3532.17</v>
      </c>
      <c r="C16" s="670">
        <v>3739.05</v>
      </c>
      <c r="D16" s="670">
        <v>3505.89</v>
      </c>
      <c r="E16" s="670">
        <v>3733.66</v>
      </c>
      <c r="F16" s="671">
        <v>0.79732405648801663</v>
      </c>
      <c r="G16" s="670">
        <v>1105.2213999999999</v>
      </c>
      <c r="H16" s="670">
        <v>1144.9003</v>
      </c>
      <c r="I16" s="670">
        <v>1102.4404999999999</v>
      </c>
      <c r="J16" s="670">
        <v>1134.8688999999999</v>
      </c>
      <c r="K16" s="671">
        <v>0.55011854264231463</v>
      </c>
    </row>
    <row r="17" spans="1:11">
      <c r="A17" s="669">
        <v>40664</v>
      </c>
      <c r="B17" s="670">
        <v>3728.05</v>
      </c>
      <c r="C17" s="670">
        <v>3735.79</v>
      </c>
      <c r="D17" s="670">
        <v>3296.08</v>
      </c>
      <c r="E17" s="670">
        <v>3538.57</v>
      </c>
      <c r="F17" s="671">
        <v>1.475124217538003</v>
      </c>
      <c r="G17" s="670">
        <v>1134.6288999999999</v>
      </c>
      <c r="H17" s="670">
        <v>1153.6111000000001</v>
      </c>
      <c r="I17" s="670">
        <v>1119.6506999999999</v>
      </c>
      <c r="J17" s="670">
        <v>1142.0615</v>
      </c>
      <c r="K17" s="671">
        <v>0.44124636674355022</v>
      </c>
    </row>
    <row r="18" spans="1:11">
      <c r="A18" s="669">
        <v>40695</v>
      </c>
      <c r="B18" s="670">
        <v>3537.02</v>
      </c>
      <c r="C18" s="670">
        <v>3537.02</v>
      </c>
      <c r="D18" s="670">
        <v>3291.13</v>
      </c>
      <c r="E18" s="670">
        <v>3368.23</v>
      </c>
      <c r="F18" s="671">
        <v>0.77896200272211569</v>
      </c>
      <c r="G18" s="670">
        <v>1142.1777999999999</v>
      </c>
      <c r="H18" s="670">
        <v>1186.8279</v>
      </c>
      <c r="I18" s="670">
        <v>1120.4782</v>
      </c>
      <c r="J18" s="670">
        <v>1179.116</v>
      </c>
      <c r="K18" s="671">
        <v>0.5778600105395959</v>
      </c>
    </row>
    <row r="19" spans="1:11">
      <c r="A19" s="669">
        <v>40725</v>
      </c>
      <c r="B19" s="670">
        <v>3371.44</v>
      </c>
      <c r="C19" s="670">
        <v>3573.94</v>
      </c>
      <c r="D19" s="670">
        <v>3341.27</v>
      </c>
      <c r="E19" s="670">
        <v>3523.92</v>
      </c>
      <c r="F19" s="671">
        <v>0.63572734689237065</v>
      </c>
      <c r="G19" s="670">
        <v>1178.9785999999999</v>
      </c>
      <c r="H19" s="670">
        <v>1273.8534999999999</v>
      </c>
      <c r="I19" s="670">
        <v>1174.2909</v>
      </c>
      <c r="J19" s="670">
        <v>1240.9971</v>
      </c>
      <c r="K19" s="671">
        <v>0.67050604483806375</v>
      </c>
    </row>
    <row r="20" spans="1:11">
      <c r="A20" s="669">
        <v>40756</v>
      </c>
      <c r="B20" s="670">
        <v>3524.23</v>
      </c>
      <c r="C20" s="670">
        <v>3628.25</v>
      </c>
      <c r="D20" s="670">
        <v>3331.41</v>
      </c>
      <c r="E20" s="670">
        <v>3618.33</v>
      </c>
      <c r="F20" s="671">
        <v>0.95342227690941161</v>
      </c>
      <c r="G20" s="670">
        <v>1241.3430000000001</v>
      </c>
      <c r="H20" s="670">
        <v>1255.6767</v>
      </c>
      <c r="I20" s="670">
        <v>1188.2797</v>
      </c>
      <c r="J20" s="670">
        <v>1242.6437000000001</v>
      </c>
      <c r="K20" s="671">
        <v>0.68777903428354081</v>
      </c>
    </row>
    <row r="21" spans="1:11">
      <c r="A21" s="669">
        <v>40787</v>
      </c>
      <c r="B21" s="670">
        <v>3617.68</v>
      </c>
      <c r="C21" s="670">
        <v>3720.11</v>
      </c>
      <c r="D21" s="670">
        <v>3286.34</v>
      </c>
      <c r="E21" s="670">
        <v>3387.38</v>
      </c>
      <c r="F21" s="671">
        <v>1.4568391701799985</v>
      </c>
      <c r="G21" s="670">
        <v>1242.8752999999999</v>
      </c>
      <c r="H21" s="670">
        <v>1334.4010000000001</v>
      </c>
      <c r="I21" s="670">
        <v>1241.9617000000001</v>
      </c>
      <c r="J21" s="670">
        <v>1266.1940999999999</v>
      </c>
      <c r="K21" s="671">
        <v>0.77728452504646728</v>
      </c>
    </row>
    <row r="22" spans="1:11">
      <c r="A22" s="669">
        <v>40817</v>
      </c>
      <c r="B22" s="670">
        <v>3384.11</v>
      </c>
      <c r="C22" s="670">
        <v>3670.56</v>
      </c>
      <c r="D22" s="670">
        <v>3288.28</v>
      </c>
      <c r="E22" s="670">
        <v>3632.17</v>
      </c>
      <c r="F22" s="671">
        <v>1.0150013696173994</v>
      </c>
      <c r="G22" s="670">
        <v>1261.6590000000001</v>
      </c>
      <c r="H22" s="670">
        <v>1324.7374</v>
      </c>
      <c r="I22" s="670">
        <v>1223.4582</v>
      </c>
      <c r="J22" s="670">
        <v>1316.9245000000001</v>
      </c>
      <c r="K22" s="671">
        <v>0.87621164641601779</v>
      </c>
    </row>
    <row r="23" spans="1:11">
      <c r="A23" s="669">
        <v>40848</v>
      </c>
      <c r="B23" s="670">
        <v>3631.5</v>
      </c>
      <c r="C23" s="670">
        <v>3896.43</v>
      </c>
      <c r="D23" s="670">
        <v>3566.18</v>
      </c>
      <c r="E23" s="670">
        <v>3880.1</v>
      </c>
      <c r="F23" s="671">
        <v>0.78296738435452606</v>
      </c>
      <c r="G23" s="670">
        <v>1317.3133</v>
      </c>
      <c r="H23" s="670">
        <v>1327.4110000000001</v>
      </c>
      <c r="I23" s="670">
        <v>1271.1660999999999</v>
      </c>
      <c r="J23" s="670">
        <v>1301.0170000000001</v>
      </c>
      <c r="K23" s="671">
        <v>0.7621052312913511</v>
      </c>
    </row>
    <row r="24" spans="1:11">
      <c r="A24" s="669">
        <v>40878</v>
      </c>
      <c r="B24" s="670">
        <v>3873.11</v>
      </c>
      <c r="C24" s="670">
        <v>3891.47</v>
      </c>
      <c r="D24" s="670">
        <v>3668.87</v>
      </c>
      <c r="E24" s="670">
        <v>3791.38</v>
      </c>
      <c r="F24" s="671">
        <v>0.83588685086076508</v>
      </c>
      <c r="G24" s="670">
        <v>1301.2860000000001</v>
      </c>
      <c r="H24" s="670">
        <v>1479.2762</v>
      </c>
      <c r="I24" s="670">
        <v>1282.7387000000001</v>
      </c>
      <c r="J24" s="670">
        <v>1469.9866</v>
      </c>
      <c r="K24" s="671">
        <v>0.94006936497202376</v>
      </c>
    </row>
    <row r="25" spans="1:11">
      <c r="A25" s="669">
        <v>40909</v>
      </c>
      <c r="B25" s="670">
        <v>3799.63</v>
      </c>
      <c r="C25" s="670">
        <v>3885.16</v>
      </c>
      <c r="D25" s="670">
        <v>3710.33</v>
      </c>
      <c r="E25" s="670">
        <v>3792.25</v>
      </c>
      <c r="F25" s="671">
        <v>0.60131585763739248</v>
      </c>
      <c r="G25" s="670">
        <v>1457.8262</v>
      </c>
      <c r="H25" s="670">
        <v>1667.2995000000001</v>
      </c>
      <c r="I25" s="670">
        <v>1456.6632999999999</v>
      </c>
      <c r="J25" s="670">
        <v>1623.3529000000001</v>
      </c>
      <c r="K25" s="671">
        <v>0.98403697446960181</v>
      </c>
    </row>
    <row r="26" spans="1:11">
      <c r="A26" s="669">
        <v>40940</v>
      </c>
      <c r="B26" s="670">
        <v>3791.46</v>
      </c>
      <c r="C26" s="670">
        <v>4005.96</v>
      </c>
      <c r="D26" s="670">
        <v>3714.7</v>
      </c>
      <c r="E26" s="670">
        <v>3927.09</v>
      </c>
      <c r="F26" s="671">
        <v>0.64849818136393644</v>
      </c>
      <c r="G26" s="670">
        <v>1624.0924</v>
      </c>
      <c r="H26" s="670">
        <v>1937.2687000000001</v>
      </c>
      <c r="I26" s="670">
        <v>1609.3152</v>
      </c>
      <c r="J26" s="670">
        <v>1900.9672</v>
      </c>
      <c r="K26" s="671">
        <v>0.84009539575729297</v>
      </c>
    </row>
    <row r="27" spans="1:11">
      <c r="A27" s="669">
        <v>40969</v>
      </c>
      <c r="B27" s="670">
        <v>3998.09</v>
      </c>
      <c r="C27" s="670">
        <v>4003.69</v>
      </c>
      <c r="D27" s="670">
        <v>3894.98</v>
      </c>
      <c r="E27" s="670">
        <v>3925.86</v>
      </c>
      <c r="F27" s="671">
        <v>0.41462948561816315</v>
      </c>
      <c r="G27" s="670">
        <v>1900.7119</v>
      </c>
      <c r="H27" s="670">
        <v>2403.8400999999999</v>
      </c>
      <c r="I27" s="670">
        <v>1886.3240000000001</v>
      </c>
      <c r="J27" s="670">
        <v>2357.4360999999999</v>
      </c>
      <c r="K27" s="671">
        <v>1.0918623025231857</v>
      </c>
    </row>
    <row r="28" spans="1:11">
      <c r="A28" s="669">
        <v>41000</v>
      </c>
      <c r="B28" s="670">
        <v>3923.55</v>
      </c>
      <c r="C28" s="670">
        <v>4018.91</v>
      </c>
      <c r="D28" s="670">
        <v>3888.3</v>
      </c>
      <c r="E28" s="670">
        <v>4010.83</v>
      </c>
      <c r="F28" s="671">
        <v>0.4216823628762123</v>
      </c>
      <c r="G28" s="670">
        <v>2360.5558000000001</v>
      </c>
      <c r="H28" s="670">
        <v>2432.7615999999998</v>
      </c>
      <c r="I28" s="670">
        <v>2351.7682</v>
      </c>
      <c r="J28" s="670">
        <v>2422.2784000000001</v>
      </c>
      <c r="K28" s="671">
        <v>0.56896180385556239</v>
      </c>
    </row>
    <row r="29" spans="1:11">
      <c r="A29" s="669">
        <v>41030</v>
      </c>
      <c r="B29" s="670">
        <v>4011.95</v>
      </c>
      <c r="C29" s="670">
        <v>4044.42</v>
      </c>
      <c r="D29" s="670">
        <v>3698.97</v>
      </c>
      <c r="E29" s="670">
        <v>3711.22</v>
      </c>
      <c r="F29" s="671">
        <v>0.93039190580680686</v>
      </c>
      <c r="G29" s="670">
        <v>2425.0736000000002</v>
      </c>
      <c r="H29" s="670">
        <v>2484.9704000000002</v>
      </c>
      <c r="I29" s="670">
        <v>2366.52</v>
      </c>
      <c r="J29" s="670">
        <v>2390.0925000000002</v>
      </c>
      <c r="K29" s="671">
        <v>0.67574028406396591</v>
      </c>
    </row>
    <row r="30" spans="1:11">
      <c r="A30" s="669">
        <v>41061</v>
      </c>
      <c r="B30" s="670">
        <v>3708.16</v>
      </c>
      <c r="C30" s="670">
        <v>3710.23</v>
      </c>
      <c r="D30" s="670">
        <v>3578.22</v>
      </c>
      <c r="E30" s="670">
        <v>3676.5</v>
      </c>
      <c r="F30" s="671">
        <v>0.7988176021874932</v>
      </c>
      <c r="G30" s="670">
        <v>2388.3454999999999</v>
      </c>
      <c r="H30" s="670">
        <v>2531.2919999999999</v>
      </c>
      <c r="I30" s="670">
        <v>2307.1986999999999</v>
      </c>
      <c r="J30" s="670">
        <v>2506.3802999999998</v>
      </c>
      <c r="K30" s="671">
        <v>0.79455751449194445</v>
      </c>
    </row>
    <row r="31" spans="1:11">
      <c r="A31" s="669">
        <v>41091</v>
      </c>
      <c r="B31" s="670">
        <v>3683.51</v>
      </c>
      <c r="C31" s="670">
        <v>3799.46</v>
      </c>
      <c r="D31" s="670">
        <v>3637.05</v>
      </c>
      <c r="E31" s="670">
        <v>3766.84</v>
      </c>
      <c r="F31" s="671">
        <v>0.50875961780896739</v>
      </c>
      <c r="G31" s="670">
        <v>2507.1563999999998</v>
      </c>
      <c r="H31" s="670">
        <v>2893.1233999999999</v>
      </c>
      <c r="I31" s="670">
        <v>2490.3993</v>
      </c>
      <c r="J31" s="670">
        <v>2787.5790999999999</v>
      </c>
      <c r="K31" s="671">
        <v>1.0960496939039075</v>
      </c>
    </row>
    <row r="32" spans="1:11">
      <c r="A32" s="669">
        <v>41122</v>
      </c>
      <c r="B32" s="670">
        <v>3766.24</v>
      </c>
      <c r="C32" s="670">
        <v>3941.64</v>
      </c>
      <c r="D32" s="670">
        <v>3719.97</v>
      </c>
      <c r="E32" s="670">
        <v>3922.26</v>
      </c>
      <c r="F32" s="671">
        <v>0.42680678712239789</v>
      </c>
      <c r="G32" s="670">
        <v>2789.2636000000002</v>
      </c>
      <c r="H32" s="670">
        <v>2905.8447000000001</v>
      </c>
      <c r="I32" s="670">
        <v>2770.1718000000001</v>
      </c>
      <c r="J32" s="670">
        <v>2773.9683</v>
      </c>
      <c r="K32" s="671">
        <v>0.80397914509856816</v>
      </c>
    </row>
    <row r="33" spans="1:11">
      <c r="A33" s="669">
        <v>41153</v>
      </c>
      <c r="B33" s="670">
        <v>3925.34</v>
      </c>
      <c r="C33" s="670">
        <v>4069.14</v>
      </c>
      <c r="D33" s="670">
        <v>3790.34</v>
      </c>
      <c r="E33" s="670">
        <v>3805.49</v>
      </c>
      <c r="F33" s="671">
        <v>0.53459237038444041</v>
      </c>
      <c r="G33" s="670">
        <v>2773.4254999999998</v>
      </c>
      <c r="H33" s="670">
        <v>2808.7867999999999</v>
      </c>
      <c r="I33" s="670">
        <v>2455.7925</v>
      </c>
      <c r="J33" s="670">
        <v>2471.6776</v>
      </c>
      <c r="K33" s="671">
        <v>1.1886957282023753</v>
      </c>
    </row>
    <row r="34" spans="1:11">
      <c r="A34" s="669">
        <v>41183</v>
      </c>
      <c r="B34" s="670">
        <v>3807.35</v>
      </c>
      <c r="C34" s="670">
        <v>3807.35</v>
      </c>
      <c r="D34" s="670">
        <v>3630.62</v>
      </c>
      <c r="E34" s="670">
        <v>3679.83</v>
      </c>
      <c r="F34" s="671">
        <v>0.75423427259222542</v>
      </c>
      <c r="G34" s="670">
        <v>2457.1624000000002</v>
      </c>
      <c r="H34" s="670">
        <v>2565.6046000000001</v>
      </c>
      <c r="I34" s="670">
        <v>2384.6475999999998</v>
      </c>
      <c r="J34" s="670">
        <v>2530.2123000000001</v>
      </c>
      <c r="K34" s="671">
        <v>0.81654131924073348</v>
      </c>
    </row>
    <row r="35" spans="1:11">
      <c r="A35" s="669">
        <v>41214</v>
      </c>
      <c r="B35" s="670">
        <v>3680.04</v>
      </c>
      <c r="C35" s="670">
        <v>3910.62</v>
      </c>
      <c r="D35" s="670">
        <v>3612.38</v>
      </c>
      <c r="E35" s="670">
        <v>3808.83</v>
      </c>
      <c r="F35" s="671">
        <v>0.83757285789443148</v>
      </c>
      <c r="G35" s="670">
        <v>2531.8229000000001</v>
      </c>
      <c r="H35" s="670">
        <v>2548.0185000000001</v>
      </c>
      <c r="I35" s="670">
        <v>2461.4166</v>
      </c>
      <c r="J35" s="670">
        <v>2519.4625999999998</v>
      </c>
      <c r="K35" s="671">
        <v>0.59775011959802393</v>
      </c>
    </row>
    <row r="36" spans="1:11">
      <c r="A36" s="669">
        <v>41244</v>
      </c>
      <c r="B36" s="670">
        <v>3808.35</v>
      </c>
      <c r="C36" s="670">
        <v>3847.95</v>
      </c>
      <c r="D36" s="670">
        <v>3718.43</v>
      </c>
      <c r="E36" s="670">
        <v>3801.01</v>
      </c>
      <c r="F36" s="671">
        <v>0.47836615750154354</v>
      </c>
      <c r="G36" s="670">
        <v>2518.7845000000002</v>
      </c>
      <c r="H36" s="670">
        <v>2570.2791999999999</v>
      </c>
      <c r="I36" s="670">
        <v>2458.5192999999999</v>
      </c>
      <c r="J36" s="670">
        <v>2498.5738000000001</v>
      </c>
      <c r="K36" s="671">
        <v>0.61764022865645218</v>
      </c>
    </row>
    <row r="37" spans="1:11">
      <c r="A37" s="669">
        <v>41275</v>
      </c>
      <c r="B37" s="670">
        <v>3800.81</v>
      </c>
      <c r="C37" s="670">
        <v>3866.05</v>
      </c>
      <c r="D37" s="670">
        <v>3800.24</v>
      </c>
      <c r="E37" s="670">
        <v>3835.16</v>
      </c>
      <c r="F37" s="671">
        <v>0.31919285002772496</v>
      </c>
      <c r="G37" s="670">
        <v>2500.2266</v>
      </c>
      <c r="H37" s="670">
        <v>2552.4650999999999</v>
      </c>
      <c r="I37" s="670">
        <v>2390.2937000000002</v>
      </c>
      <c r="J37" s="670">
        <v>2421.9209999999998</v>
      </c>
      <c r="K37" s="671">
        <v>0.62810870710825661</v>
      </c>
    </row>
    <row r="38" spans="1:11">
      <c r="A38" s="669">
        <v>41306</v>
      </c>
      <c r="B38" s="670">
        <v>3834.76</v>
      </c>
      <c r="C38" s="670">
        <v>3860.11</v>
      </c>
      <c r="D38" s="670">
        <v>3718.51</v>
      </c>
      <c r="E38" s="670">
        <v>3741.4</v>
      </c>
      <c r="F38" s="671">
        <v>0.3994028327528743</v>
      </c>
      <c r="G38" s="670">
        <v>2422.4917999999998</v>
      </c>
      <c r="H38" s="670">
        <v>2428.5446999999999</v>
      </c>
      <c r="I38" s="670">
        <v>2334.1046999999999</v>
      </c>
      <c r="J38" s="670">
        <v>2340.424</v>
      </c>
      <c r="K38" s="671">
        <v>0.44176979066614042</v>
      </c>
    </row>
    <row r="39" spans="1:11">
      <c r="A39" s="669">
        <v>41334</v>
      </c>
      <c r="B39" s="670">
        <v>3741.13</v>
      </c>
      <c r="C39" s="670">
        <v>3826.03</v>
      </c>
      <c r="D39" s="670">
        <v>3692.96</v>
      </c>
      <c r="E39" s="670">
        <v>3788.55</v>
      </c>
      <c r="F39" s="671">
        <v>0.30662857177645386</v>
      </c>
      <c r="G39" s="670">
        <v>2340.8249999999998</v>
      </c>
      <c r="H39" s="670">
        <v>2380.5088999999998</v>
      </c>
      <c r="I39" s="670">
        <v>2314.2916</v>
      </c>
      <c r="J39" s="670">
        <v>2352.0900999999999</v>
      </c>
      <c r="K39" s="671">
        <v>0.4616598997245685</v>
      </c>
    </row>
    <row r="40" spans="1:11">
      <c r="A40" s="669">
        <v>41365</v>
      </c>
      <c r="B40" s="670">
        <v>3788.59</v>
      </c>
      <c r="C40" s="670">
        <v>3788.59</v>
      </c>
      <c r="D40" s="670">
        <v>3352.03</v>
      </c>
      <c r="E40" s="670">
        <v>3503.75</v>
      </c>
      <c r="F40" s="671">
        <v>1.1927684034415544</v>
      </c>
      <c r="G40" s="670">
        <v>2353.0925999999999</v>
      </c>
      <c r="H40" s="670">
        <v>2456.556</v>
      </c>
      <c r="I40" s="670">
        <v>2346.9160999999999</v>
      </c>
      <c r="J40" s="670">
        <v>2363.0803000000001</v>
      </c>
      <c r="K40" s="671">
        <v>0.65480332716035727</v>
      </c>
    </row>
    <row r="41" spans="1:11">
      <c r="A41" s="669">
        <v>41395</v>
      </c>
      <c r="B41" s="670">
        <v>3503.01</v>
      </c>
      <c r="C41" s="670">
        <v>3650.8</v>
      </c>
      <c r="D41" s="670">
        <v>3418.33</v>
      </c>
      <c r="E41" s="670">
        <v>3618.26</v>
      </c>
      <c r="F41" s="671">
        <v>0.7936880651549979</v>
      </c>
      <c r="G41" s="670">
        <v>2361.6934999999999</v>
      </c>
      <c r="H41" s="670">
        <v>2394.0603999999998</v>
      </c>
      <c r="I41" s="670">
        <v>2312.1718999999998</v>
      </c>
      <c r="J41" s="670">
        <v>2355.5317</v>
      </c>
      <c r="K41" s="671">
        <v>0.504580661376966</v>
      </c>
    </row>
    <row r="42" spans="1:11">
      <c r="A42" s="669">
        <v>41426</v>
      </c>
      <c r="B42" s="670">
        <v>3606.09</v>
      </c>
      <c r="C42" s="670">
        <v>3797.14</v>
      </c>
      <c r="D42" s="670">
        <v>3597.6</v>
      </c>
      <c r="E42" s="670">
        <v>3667.37</v>
      </c>
      <c r="F42" s="671">
        <v>0.72162148631936163</v>
      </c>
      <c r="G42" s="670">
        <v>2354.3182000000002</v>
      </c>
      <c r="H42" s="670">
        <v>2375.8377999999998</v>
      </c>
      <c r="I42" s="670">
        <v>2280.6230999999998</v>
      </c>
      <c r="J42" s="670">
        <v>2291.2905000000001</v>
      </c>
      <c r="K42" s="671">
        <v>0.47160495425378252</v>
      </c>
    </row>
    <row r="43" spans="1:11">
      <c r="A43" s="669">
        <v>41456</v>
      </c>
      <c r="B43" s="670">
        <v>3660.81</v>
      </c>
      <c r="C43" s="670">
        <v>3897.41</v>
      </c>
      <c r="D43" s="670">
        <v>3653.4</v>
      </c>
      <c r="E43" s="670">
        <v>3879.64</v>
      </c>
      <c r="F43" s="671">
        <v>0.83709737866508593</v>
      </c>
      <c r="G43" s="670">
        <v>2291.3670999999999</v>
      </c>
      <c r="H43" s="670">
        <v>2322.7572</v>
      </c>
      <c r="I43" s="670">
        <v>2119.7267000000002</v>
      </c>
      <c r="J43" s="670">
        <v>2174.9270999999999</v>
      </c>
      <c r="K43" s="671">
        <v>0.81183050393742151</v>
      </c>
    </row>
    <row r="44" spans="1:11">
      <c r="A44" s="669">
        <v>41487</v>
      </c>
      <c r="B44" s="670">
        <v>3879.64</v>
      </c>
      <c r="C44" s="670">
        <v>4798.68</v>
      </c>
      <c r="D44" s="670">
        <v>3843.22</v>
      </c>
      <c r="E44" s="670">
        <v>4509.09</v>
      </c>
      <c r="F44" s="671">
        <v>1.5663492266684693</v>
      </c>
      <c r="G44" s="670">
        <v>2176.5419999999999</v>
      </c>
      <c r="H44" s="670">
        <v>2392.8733000000002</v>
      </c>
      <c r="I44" s="670">
        <v>2170.4504000000002</v>
      </c>
      <c r="J44" s="670">
        <v>2361.6727999999998</v>
      </c>
      <c r="K44" s="671">
        <v>0.76681604659466307</v>
      </c>
    </row>
    <row r="45" spans="1:11">
      <c r="A45" s="669">
        <v>41518</v>
      </c>
      <c r="B45" s="670">
        <v>4502.25</v>
      </c>
      <c r="C45" s="670">
        <v>4693.43</v>
      </c>
      <c r="D45" s="670">
        <v>4050.91</v>
      </c>
      <c r="E45" s="670">
        <v>4109.47</v>
      </c>
      <c r="F45" s="671">
        <v>1.5673328102901742</v>
      </c>
      <c r="G45" s="670">
        <v>2360.1655999999998</v>
      </c>
      <c r="H45" s="670">
        <v>2393.9965000000002</v>
      </c>
      <c r="I45" s="670">
        <v>2220.3555000000001</v>
      </c>
      <c r="J45" s="670">
        <v>2245.2925</v>
      </c>
      <c r="K45" s="671">
        <v>0.64224115301819229</v>
      </c>
    </row>
    <row r="46" spans="1:11">
      <c r="A46" s="669">
        <v>41548</v>
      </c>
      <c r="B46" s="670">
        <v>4109.47</v>
      </c>
      <c r="C46" s="670">
        <v>4109.47</v>
      </c>
      <c r="D46" s="670">
        <v>3960.84</v>
      </c>
      <c r="E46" s="670">
        <v>4015.81</v>
      </c>
      <c r="F46" s="671">
        <v>0.67913322277781785</v>
      </c>
      <c r="G46" s="670">
        <v>2240.1967</v>
      </c>
      <c r="H46" s="670">
        <v>2407.7764999999999</v>
      </c>
      <c r="I46" s="670">
        <v>2230.9976000000001</v>
      </c>
      <c r="J46" s="670">
        <v>2374.8456000000001</v>
      </c>
      <c r="K46" s="671">
        <v>0.78094849250459886</v>
      </c>
    </row>
    <row r="47" spans="1:11">
      <c r="A47" s="669">
        <v>41579</v>
      </c>
      <c r="B47" s="670">
        <v>4015.81</v>
      </c>
      <c r="C47" s="670">
        <v>4082.9</v>
      </c>
      <c r="D47" s="670">
        <v>3897.95</v>
      </c>
      <c r="E47" s="670">
        <v>3942.26</v>
      </c>
      <c r="F47" s="671">
        <v>0.69431280000820861</v>
      </c>
      <c r="G47" s="670">
        <v>2376.9976999999999</v>
      </c>
      <c r="H47" s="670">
        <v>2483.8330999999998</v>
      </c>
      <c r="I47" s="670">
        <v>2345.7919000000002</v>
      </c>
      <c r="J47" s="670">
        <v>2423.5203999999999</v>
      </c>
      <c r="K47" s="671">
        <v>0.72232501317449493</v>
      </c>
    </row>
    <row r="48" spans="1:11">
      <c r="A48" s="669">
        <v>41609</v>
      </c>
      <c r="B48" s="670">
        <v>3943.38</v>
      </c>
      <c r="C48" s="670">
        <v>4057.63</v>
      </c>
      <c r="D48" s="670">
        <v>3907.82</v>
      </c>
      <c r="E48" s="670">
        <v>3996.76</v>
      </c>
      <c r="F48" s="671">
        <v>0.53533663982393065</v>
      </c>
      <c r="G48" s="670">
        <v>2423.6831999999999</v>
      </c>
      <c r="H48" s="670">
        <v>2506.6635999999999</v>
      </c>
      <c r="I48" s="670">
        <v>2371.3189000000002</v>
      </c>
      <c r="J48" s="670">
        <v>2463.3310000000001</v>
      </c>
      <c r="K48" s="671">
        <v>0.70819256726455904</v>
      </c>
    </row>
    <row r="49" spans="1:11">
      <c r="A49" s="669">
        <v>41640</v>
      </c>
      <c r="B49" s="670">
        <v>3996.76</v>
      </c>
      <c r="C49" s="670">
        <v>4050.13</v>
      </c>
      <c r="D49" s="670">
        <v>3862.03</v>
      </c>
      <c r="E49" s="670">
        <v>3962.19</v>
      </c>
      <c r="F49" s="671">
        <v>0.51779761194535179</v>
      </c>
      <c r="G49" s="670">
        <v>2465.0120999999999</v>
      </c>
      <c r="H49" s="670">
        <v>2480.0880999999999</v>
      </c>
      <c r="I49" s="670">
        <v>2391.5680000000002</v>
      </c>
      <c r="J49" s="670">
        <v>2399.3526000000002</v>
      </c>
      <c r="K49" s="671">
        <v>0.45276169304053493</v>
      </c>
    </row>
    <row r="50" spans="1:11">
      <c r="A50" s="669">
        <v>41671</v>
      </c>
      <c r="B50" s="670">
        <v>3962.19</v>
      </c>
      <c r="C50" s="670">
        <v>4163.68</v>
      </c>
      <c r="D50" s="670">
        <v>3938.83</v>
      </c>
      <c r="E50" s="670">
        <v>4134.8500000000004</v>
      </c>
      <c r="F50" s="671">
        <v>0.41037040162539512</v>
      </c>
      <c r="G50" s="670">
        <v>2399.741</v>
      </c>
      <c r="H50" s="670">
        <v>2544.2763</v>
      </c>
      <c r="I50" s="670">
        <v>2370.9897000000001</v>
      </c>
      <c r="J50" s="670">
        <v>2521.2824000000001</v>
      </c>
      <c r="K50" s="671">
        <v>0.51871310728690179</v>
      </c>
    </row>
    <row r="51" spans="1:11">
      <c r="A51" s="669">
        <v>41699</v>
      </c>
      <c r="B51" s="670">
        <v>4134.8500000000004</v>
      </c>
      <c r="C51" s="670">
        <v>4203.7299999999996</v>
      </c>
      <c r="D51" s="670">
        <v>3902.68</v>
      </c>
      <c r="E51" s="670">
        <v>3925.02</v>
      </c>
      <c r="F51" s="671">
        <v>0.55399234335424474</v>
      </c>
      <c r="G51" s="670">
        <v>2523.7685000000001</v>
      </c>
      <c r="H51" s="670">
        <v>2627.4263000000001</v>
      </c>
      <c r="I51" s="670">
        <v>2523.7685000000001</v>
      </c>
      <c r="J51" s="670">
        <v>2602.2574</v>
      </c>
      <c r="K51" s="671">
        <v>0.58989876075917091</v>
      </c>
    </row>
    <row r="52" spans="1:11">
      <c r="A52" s="669">
        <v>41730</v>
      </c>
      <c r="B52" s="670">
        <v>3925.02</v>
      </c>
      <c r="C52" s="670">
        <v>4046.12</v>
      </c>
      <c r="D52" s="670">
        <v>3871.32</v>
      </c>
      <c r="E52" s="670">
        <v>3939.24</v>
      </c>
      <c r="F52" s="671">
        <v>0.54651254100196212</v>
      </c>
      <c r="G52" s="670">
        <v>2604.2656000000002</v>
      </c>
      <c r="H52" s="670">
        <v>2721.8869</v>
      </c>
      <c r="I52" s="670">
        <v>2563.0275999999999</v>
      </c>
      <c r="J52" s="670">
        <v>2689.8447999999999</v>
      </c>
      <c r="K52" s="671">
        <v>0.64904566401186514</v>
      </c>
    </row>
    <row r="53" spans="1:11">
      <c r="A53" s="669">
        <v>41760</v>
      </c>
      <c r="B53" s="670">
        <v>3939.24</v>
      </c>
      <c r="C53" s="670">
        <v>3951.57</v>
      </c>
      <c r="D53" s="670">
        <v>3794.51</v>
      </c>
      <c r="E53" s="670">
        <v>3806.67</v>
      </c>
      <c r="F53" s="671">
        <v>0.51177615528600862</v>
      </c>
      <c r="G53" s="670">
        <v>2687.4942999999998</v>
      </c>
      <c r="H53" s="670">
        <v>2690.0275000000001</v>
      </c>
      <c r="I53" s="670">
        <v>2529.4895999999999</v>
      </c>
      <c r="J53" s="670">
        <v>2566.8332999999998</v>
      </c>
      <c r="K53" s="671">
        <v>0.70505202372901787</v>
      </c>
    </row>
    <row r="54" spans="1:11">
      <c r="A54" s="669">
        <v>41791</v>
      </c>
      <c r="B54" s="670">
        <v>3821.06</v>
      </c>
      <c r="C54" s="670">
        <v>4034.46</v>
      </c>
      <c r="D54" s="670">
        <v>3794.32</v>
      </c>
      <c r="E54" s="670">
        <v>3999.26</v>
      </c>
      <c r="F54" s="671">
        <v>0.5179549031224725</v>
      </c>
      <c r="G54" s="670">
        <v>2568.6212999999998</v>
      </c>
      <c r="H54" s="670">
        <v>2686.3222999999998</v>
      </c>
      <c r="I54" s="670">
        <v>2512.4818</v>
      </c>
      <c r="J54" s="670">
        <v>2672.3535000000002</v>
      </c>
      <c r="K54" s="671">
        <v>0.88144588564191984</v>
      </c>
    </row>
    <row r="55" spans="1:11">
      <c r="A55" s="669">
        <v>41821</v>
      </c>
      <c r="B55" s="670">
        <v>3999.26</v>
      </c>
      <c r="C55" s="670">
        <v>4017.01</v>
      </c>
      <c r="D55" s="670">
        <v>3899.14</v>
      </c>
      <c r="E55" s="670">
        <v>3906.82</v>
      </c>
      <c r="F55" s="671">
        <v>0.59519902036774697</v>
      </c>
      <c r="G55" s="670">
        <v>2668.6772000000001</v>
      </c>
      <c r="H55" s="670">
        <v>2674.7365</v>
      </c>
      <c r="I55" s="670">
        <v>2564.2037</v>
      </c>
      <c r="J55" s="670">
        <v>2570.6221999999998</v>
      </c>
      <c r="K55" s="671">
        <v>0.62392131572753473</v>
      </c>
    </row>
    <row r="56" spans="1:11">
      <c r="A56" s="669">
        <v>41852</v>
      </c>
      <c r="B56" s="670">
        <v>3906.82</v>
      </c>
      <c r="C56" s="670">
        <v>3954.02</v>
      </c>
      <c r="D56" s="670">
        <v>3759.22</v>
      </c>
      <c r="E56" s="670">
        <v>3804.92</v>
      </c>
      <c r="F56" s="671">
        <v>0.53685176997248885</v>
      </c>
      <c r="G56" s="670">
        <v>2570.7716</v>
      </c>
      <c r="H56" s="670">
        <v>2637.9989999999998</v>
      </c>
      <c r="I56" s="670">
        <v>2536.6064000000001</v>
      </c>
      <c r="J56" s="670">
        <v>2555.6565999999998</v>
      </c>
      <c r="K56" s="671">
        <v>0.65585017500553766</v>
      </c>
    </row>
    <row r="57" spans="1:11">
      <c r="A57" s="669">
        <v>41883</v>
      </c>
      <c r="B57" s="670">
        <v>3804.92</v>
      </c>
      <c r="C57" s="670">
        <v>3805.77</v>
      </c>
      <c r="D57" s="670">
        <v>3623.99</v>
      </c>
      <c r="E57" s="670">
        <v>3686.4</v>
      </c>
      <c r="F57" s="671">
        <v>0.73104699577132104</v>
      </c>
      <c r="G57" s="670">
        <v>2553.7258000000002</v>
      </c>
      <c r="H57" s="670">
        <v>2556.1507999999999</v>
      </c>
      <c r="I57" s="670">
        <v>2431.4567999999999</v>
      </c>
      <c r="J57" s="670">
        <v>2476.1161000000002</v>
      </c>
      <c r="K57" s="671">
        <v>0.8018854494082075</v>
      </c>
    </row>
    <row r="58" spans="1:11">
      <c r="A58" s="669">
        <v>41913</v>
      </c>
      <c r="B58" s="670">
        <v>3686.4</v>
      </c>
      <c r="C58" s="670">
        <v>3705.57</v>
      </c>
      <c r="D58" s="670">
        <v>3440.54</v>
      </c>
      <c r="E58" s="670">
        <v>3455.54</v>
      </c>
      <c r="F58" s="671">
        <v>0.68459883011289824</v>
      </c>
      <c r="G58" s="670">
        <v>2475.9490999999998</v>
      </c>
      <c r="H58" s="670">
        <v>2584.3139999999999</v>
      </c>
      <c r="I58" s="670">
        <v>2438.6053000000002</v>
      </c>
      <c r="J58" s="670">
        <v>2566.7242000000001</v>
      </c>
      <c r="K58" s="671">
        <v>0.54802484695195375</v>
      </c>
    </row>
    <row r="59" spans="1:11">
      <c r="A59" s="669">
        <v>41944</v>
      </c>
      <c r="B59" s="670">
        <v>3490.15</v>
      </c>
      <c r="C59" s="670">
        <v>3478.15</v>
      </c>
      <c r="D59" s="670">
        <v>3252.33</v>
      </c>
      <c r="E59" s="670">
        <v>3257.02</v>
      </c>
      <c r="F59" s="671">
        <v>1.0146488164748577</v>
      </c>
      <c r="G59" s="670">
        <v>2565.6594</v>
      </c>
      <c r="H59" s="670">
        <v>2616.3631</v>
      </c>
      <c r="I59" s="670">
        <v>2535.8231999999998</v>
      </c>
      <c r="J59" s="670">
        <v>2540.9926</v>
      </c>
      <c r="K59" s="671">
        <v>0.52604104220316483</v>
      </c>
    </row>
    <row r="60" spans="1:11">
      <c r="A60" s="669">
        <v>41974</v>
      </c>
      <c r="B60" s="670">
        <v>3257.02</v>
      </c>
      <c r="C60" s="670">
        <v>3321.04</v>
      </c>
      <c r="D60" s="670">
        <v>3037.39</v>
      </c>
      <c r="E60" s="670">
        <v>3040.26</v>
      </c>
      <c r="F60" s="671">
        <v>1.0231556740583077</v>
      </c>
      <c r="G60" s="670">
        <v>2544.0455000000002</v>
      </c>
      <c r="H60" s="670">
        <v>2784.8238999999999</v>
      </c>
      <c r="I60" s="670">
        <v>2517.2941999999998</v>
      </c>
      <c r="J60" s="670">
        <v>2731.2665999999999</v>
      </c>
      <c r="K60" s="671">
        <v>0.71866104571636336</v>
      </c>
    </row>
    <row r="61" spans="1:11">
      <c r="A61" s="669">
        <v>42005</v>
      </c>
      <c r="B61" s="670">
        <v>3040.26</v>
      </c>
      <c r="C61" s="670">
        <v>3063.47</v>
      </c>
      <c r="D61" s="670">
        <v>2816.63</v>
      </c>
      <c r="E61" s="670">
        <v>2883.52</v>
      </c>
      <c r="F61" s="671">
        <v>0.80563676028704656</v>
      </c>
      <c r="G61" s="670">
        <v>2730.6205</v>
      </c>
      <c r="H61" s="670">
        <v>2731.4031</v>
      </c>
      <c r="I61" s="670">
        <v>2397.3651</v>
      </c>
      <c r="J61" s="670">
        <v>2450.1702</v>
      </c>
      <c r="K61" s="671">
        <v>0.71709077394859266</v>
      </c>
    </row>
    <row r="62" spans="1:11">
      <c r="A62" s="669">
        <v>42036</v>
      </c>
      <c r="B62" s="670">
        <v>2823.75</v>
      </c>
      <c r="C62" s="670">
        <v>3011.68</v>
      </c>
      <c r="D62" s="670">
        <v>2883.52</v>
      </c>
      <c r="E62" s="670">
        <v>2948.45</v>
      </c>
      <c r="F62" s="671">
        <v>0.98505163149100716</v>
      </c>
      <c r="G62" s="670">
        <v>2452.5340999999999</v>
      </c>
      <c r="H62" s="670">
        <v>2474.8134</v>
      </c>
      <c r="I62" s="670">
        <v>2378.672</v>
      </c>
      <c r="J62" s="670">
        <v>2405.3638999999998</v>
      </c>
      <c r="K62" s="671">
        <v>0.63700691379229024</v>
      </c>
    </row>
    <row r="63" spans="1:11">
      <c r="A63" s="669">
        <v>42064</v>
      </c>
      <c r="B63" s="670">
        <v>2932.48</v>
      </c>
      <c r="C63" s="670">
        <v>3049.04</v>
      </c>
      <c r="D63" s="670">
        <v>2775.34</v>
      </c>
      <c r="E63" s="670">
        <v>2914.81</v>
      </c>
      <c r="F63" s="671">
        <v>1.0944374493288851</v>
      </c>
      <c r="G63" s="670">
        <v>2406.3240000000001</v>
      </c>
      <c r="H63" s="670">
        <v>2504.1514000000002</v>
      </c>
      <c r="I63" s="670">
        <v>2390.4699999999998</v>
      </c>
      <c r="J63" s="670">
        <v>2478.9522000000002</v>
      </c>
      <c r="K63" s="671">
        <v>0.54645457518418317</v>
      </c>
    </row>
    <row r="64" spans="1:11">
      <c r="A64" s="669">
        <v>42095</v>
      </c>
      <c r="B64" s="670">
        <v>2914.81</v>
      </c>
      <c r="C64" s="670">
        <v>3208.08</v>
      </c>
      <c r="D64" s="670">
        <v>2897.52</v>
      </c>
      <c r="E64" s="670">
        <v>3189.82</v>
      </c>
      <c r="F64" s="671">
        <v>0.97571693827586459</v>
      </c>
      <c r="G64" s="670">
        <v>2480.5394000000001</v>
      </c>
      <c r="H64" s="670">
        <v>2810.6860000000001</v>
      </c>
      <c r="I64" s="670">
        <v>2479.2485999999999</v>
      </c>
      <c r="J64" s="670">
        <v>2740.1538999999998</v>
      </c>
      <c r="K64" s="671">
        <v>0.92174952768136631</v>
      </c>
    </row>
    <row r="65" spans="1:11">
      <c r="A65" s="669">
        <v>42125</v>
      </c>
      <c r="B65" s="670">
        <v>3189.82</v>
      </c>
      <c r="C65" s="670">
        <v>3289.94</v>
      </c>
      <c r="D65" s="670">
        <v>3123.89</v>
      </c>
      <c r="E65" s="670">
        <v>3182.14</v>
      </c>
      <c r="F65" s="671">
        <v>0.9236246494286483</v>
      </c>
      <c r="G65" s="670">
        <v>2740.6579999999999</v>
      </c>
      <c r="H65" s="670">
        <v>2903.5630999999998</v>
      </c>
      <c r="I65" s="670">
        <v>2739.3836000000001</v>
      </c>
      <c r="J65" s="670">
        <v>2871.056</v>
      </c>
      <c r="K65" s="671">
        <v>0.76995659013020423</v>
      </c>
    </row>
    <row r="66" spans="1:11">
      <c r="A66" s="669">
        <v>42156</v>
      </c>
      <c r="B66" s="670">
        <v>3182.14</v>
      </c>
      <c r="C66" s="670">
        <v>3208.93</v>
      </c>
      <c r="D66" s="670">
        <v>3076.75</v>
      </c>
      <c r="E66" s="670">
        <v>3095.36</v>
      </c>
      <c r="F66" s="671">
        <v>0.63705475699216041</v>
      </c>
      <c r="G66" s="670">
        <v>2871.2966999999999</v>
      </c>
      <c r="H66" s="670">
        <v>2916.0713000000001</v>
      </c>
      <c r="I66" s="670">
        <v>2596.8647000000001</v>
      </c>
      <c r="J66" s="670">
        <v>2671.4796999999999</v>
      </c>
      <c r="K66" s="671">
        <v>0.81340077570519198</v>
      </c>
    </row>
    <row r="67" spans="1:11">
      <c r="A67" s="669">
        <v>42186</v>
      </c>
      <c r="B67" s="670">
        <v>3095.36</v>
      </c>
      <c r="C67" s="670">
        <v>3095.36</v>
      </c>
      <c r="D67" s="670">
        <v>2771.33</v>
      </c>
      <c r="E67" s="670">
        <v>2778.16</v>
      </c>
      <c r="F67" s="671">
        <v>0.80068920734009863</v>
      </c>
      <c r="G67" s="670">
        <v>2673.8685999999998</v>
      </c>
      <c r="H67" s="670">
        <v>2769.8849</v>
      </c>
      <c r="I67" s="670">
        <v>2664.2592</v>
      </c>
      <c r="J67" s="670">
        <v>2693.1992</v>
      </c>
      <c r="K67" s="671">
        <v>0.68934930605131139</v>
      </c>
    </row>
    <row r="68" spans="1:11">
      <c r="A68" s="669">
        <v>42217</v>
      </c>
      <c r="B68" s="670">
        <v>2808.68</v>
      </c>
      <c r="C68" s="670">
        <v>2880.57</v>
      </c>
      <c r="D68" s="670">
        <v>2640.57</v>
      </c>
      <c r="E68" s="670">
        <v>2871.58</v>
      </c>
      <c r="F68" s="671">
        <v>1.4094063853777368</v>
      </c>
      <c r="G68" s="670">
        <v>2692.1480999999999</v>
      </c>
      <c r="H68" s="670">
        <v>2790.1430999999998</v>
      </c>
      <c r="I68" s="670">
        <v>2606.4519</v>
      </c>
      <c r="J68" s="670">
        <v>2783.8878</v>
      </c>
      <c r="K68" s="671">
        <v>0.56477441247484061</v>
      </c>
    </row>
    <row r="69" spans="1:11">
      <c r="A69" s="669">
        <v>42248</v>
      </c>
      <c r="B69" s="670">
        <v>2871.58</v>
      </c>
      <c r="C69" s="670">
        <v>2880.08</v>
      </c>
      <c r="D69" s="670">
        <v>2771.88</v>
      </c>
      <c r="E69" s="670">
        <v>2792.14</v>
      </c>
      <c r="F69" s="671">
        <v>1.046201748875182</v>
      </c>
      <c r="G69" s="670">
        <v>2783.8878</v>
      </c>
      <c r="H69" s="670">
        <v>2852.8296</v>
      </c>
      <c r="I69" s="670">
        <v>2677.3348999999998</v>
      </c>
      <c r="J69" s="670">
        <v>2764.5763999999999</v>
      </c>
      <c r="K69" s="671">
        <v>0.9358819735913021</v>
      </c>
    </row>
    <row r="70" spans="1:11">
      <c r="A70" s="669">
        <v>42278</v>
      </c>
      <c r="B70" s="670">
        <v>2792.14</v>
      </c>
      <c r="C70" s="670">
        <v>2917.79</v>
      </c>
      <c r="D70" s="670">
        <v>2767.78</v>
      </c>
      <c r="E70" s="670">
        <v>2808.39</v>
      </c>
      <c r="F70" s="671">
        <v>0.73026537489770715</v>
      </c>
      <c r="G70" s="670">
        <v>2762.5708</v>
      </c>
      <c r="H70" s="670">
        <v>3042.6118000000001</v>
      </c>
      <c r="I70" s="670">
        <v>2762.5708</v>
      </c>
      <c r="J70" s="670">
        <v>2906.5232000000001</v>
      </c>
      <c r="K70" s="671">
        <v>0.99293518115363533</v>
      </c>
    </row>
    <row r="71" spans="1:11">
      <c r="A71" s="669">
        <v>42309</v>
      </c>
      <c r="B71" s="670">
        <v>2803.7</v>
      </c>
      <c r="C71" s="670">
        <v>2821.46</v>
      </c>
      <c r="D71" s="670">
        <v>2570.4899999999998</v>
      </c>
      <c r="E71" s="670">
        <v>2651.43</v>
      </c>
      <c r="F71" s="671">
        <v>0.71549307308507071</v>
      </c>
      <c r="G71" s="670">
        <v>2907.0255999999999</v>
      </c>
      <c r="H71" s="670">
        <v>2958.8868000000002</v>
      </c>
      <c r="I71" s="670">
        <v>2826.5131000000001</v>
      </c>
      <c r="J71" s="670">
        <v>2869.3121999999998</v>
      </c>
      <c r="K71" s="671">
        <v>0.98770094192773328</v>
      </c>
    </row>
    <row r="72" spans="1:11">
      <c r="A72" s="669">
        <v>42339</v>
      </c>
      <c r="B72" s="670">
        <v>2651.43</v>
      </c>
      <c r="C72" s="670">
        <v>2670.84</v>
      </c>
      <c r="D72" s="670">
        <v>2483.17</v>
      </c>
      <c r="E72" s="670">
        <v>2591.19</v>
      </c>
      <c r="F72" s="671">
        <v>0.92723856166744489</v>
      </c>
      <c r="G72" s="670">
        <v>2872.6923999999999</v>
      </c>
      <c r="H72" s="670">
        <v>2966.6943000000001</v>
      </c>
      <c r="I72" s="670">
        <v>2870.1246999999998</v>
      </c>
      <c r="J72" s="670">
        <v>2912.9349000000002</v>
      </c>
      <c r="K72" s="671">
        <v>0.48416712839594772</v>
      </c>
    </row>
    <row r="73" spans="1:11" s="676" customFormat="1" ht="24" customHeight="1">
      <c r="A73" s="1035" t="s">
        <v>502</v>
      </c>
      <c r="B73" s="1035"/>
      <c r="C73" s="1035"/>
      <c r="D73" s="1035"/>
      <c r="E73" s="1035"/>
      <c r="F73" s="1035"/>
      <c r="G73" s="1035"/>
      <c r="H73" s="1035"/>
      <c r="I73" s="1035"/>
      <c r="J73" s="1035"/>
      <c r="K73" s="1035"/>
    </row>
    <row r="74" spans="1:11" s="676" customFormat="1" ht="12">
      <c r="A74" s="676" t="s">
        <v>501</v>
      </c>
    </row>
  </sheetData>
  <mergeCells count="5">
    <mergeCell ref="A73:K73"/>
    <mergeCell ref="A1:H1"/>
    <mergeCell ref="A2:A3"/>
    <mergeCell ref="B2:F2"/>
    <mergeCell ref="G2:K2"/>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sheetPr>
    <tabColor theme="6"/>
  </sheetPr>
  <dimension ref="A1:T82"/>
  <sheetViews>
    <sheetView zoomScale="85" zoomScaleNormal="85" workbookViewId="0">
      <selection activeCell="G11" sqref="G11"/>
    </sheetView>
  </sheetViews>
  <sheetFormatPr defaultRowHeight="15"/>
  <cols>
    <col min="1" max="1" width="10.6640625" style="665" customWidth="1"/>
    <col min="2" max="2" width="11" style="665" bestFit="1" customWidth="1"/>
    <col min="3" max="3" width="11.83203125" style="665" bestFit="1" customWidth="1"/>
    <col min="4" max="4" width="13.5" style="665" customWidth="1"/>
    <col min="5" max="5" width="11.83203125" style="665" customWidth="1"/>
    <col min="6" max="6" width="10.5" style="665" customWidth="1"/>
    <col min="7" max="7" width="14.1640625" style="665" customWidth="1"/>
    <col min="8" max="8" width="13" style="665" customWidth="1"/>
    <col min="9" max="9" width="11" style="665" bestFit="1" customWidth="1"/>
    <col min="10" max="10" width="15.83203125" style="665" customWidth="1"/>
    <col min="11" max="11" width="13.33203125" style="665" customWidth="1"/>
    <col min="12" max="12" width="13.1640625" style="665" bestFit="1" customWidth="1"/>
    <col min="13" max="13" width="14.5" style="665" customWidth="1"/>
    <col min="14" max="14" width="13.33203125" style="665" customWidth="1"/>
    <col min="15" max="15" width="14.1640625" style="665" customWidth="1"/>
    <col min="16" max="16" width="14" style="665" customWidth="1"/>
    <col min="17" max="17" width="12.33203125" style="665" customWidth="1"/>
    <col min="18" max="18" width="9.33203125" style="665"/>
    <col min="19" max="19" width="15.33203125" style="665" bestFit="1" customWidth="1"/>
    <col min="20" max="20" width="10.1640625" style="665" customWidth="1"/>
    <col min="21" max="16384" width="9.33203125" style="665"/>
  </cols>
  <sheetData>
    <row r="1" spans="1:20">
      <c r="A1" s="1043" t="s">
        <v>524</v>
      </c>
      <c r="B1" s="1043"/>
      <c r="C1" s="1043"/>
      <c r="D1" s="1043"/>
      <c r="E1" s="1043"/>
      <c r="F1" s="1043"/>
      <c r="G1" s="1043"/>
      <c r="H1" s="1043"/>
      <c r="I1" s="1043"/>
      <c r="J1" s="1043"/>
      <c r="K1" s="1043"/>
      <c r="L1" s="1043"/>
      <c r="M1" s="1043"/>
      <c r="N1" s="1043"/>
      <c r="O1" s="1043"/>
      <c r="P1" s="1043"/>
      <c r="Q1" s="1043"/>
      <c r="R1" s="1043"/>
      <c r="S1" s="1043"/>
      <c r="T1" s="1043"/>
    </row>
    <row r="2" spans="1:20" ht="32.25" customHeight="1">
      <c r="A2" s="1044" t="s">
        <v>66</v>
      </c>
      <c r="B2" s="1044" t="s">
        <v>474</v>
      </c>
      <c r="C2" s="1044" t="s">
        <v>473</v>
      </c>
      <c r="D2" s="1044"/>
      <c r="E2" s="1044"/>
      <c r="F2" s="1044" t="s">
        <v>472</v>
      </c>
      <c r="G2" s="1044"/>
      <c r="H2" s="1044"/>
      <c r="I2" s="1044" t="s">
        <v>471</v>
      </c>
      <c r="J2" s="1044"/>
      <c r="K2" s="1044"/>
      <c r="L2" s="1044" t="s">
        <v>470</v>
      </c>
      <c r="M2" s="1044"/>
      <c r="N2" s="1044"/>
      <c r="O2" s="1044" t="s">
        <v>0</v>
      </c>
      <c r="P2" s="1044"/>
      <c r="Q2" s="1044"/>
      <c r="R2" s="1044" t="s">
        <v>504</v>
      </c>
      <c r="S2" s="1044"/>
      <c r="T2" s="1044"/>
    </row>
    <row r="3" spans="1:20" ht="15" customHeight="1">
      <c r="A3" s="1044"/>
      <c r="B3" s="1044"/>
      <c r="C3" s="1044" t="s">
        <v>468</v>
      </c>
      <c r="D3" s="1045" t="s">
        <v>467</v>
      </c>
      <c r="E3" s="1044" t="s">
        <v>503</v>
      </c>
      <c r="F3" s="1044" t="s">
        <v>468</v>
      </c>
      <c r="G3" s="1045" t="s">
        <v>467</v>
      </c>
      <c r="H3" s="1044" t="s">
        <v>503</v>
      </c>
      <c r="I3" s="1044" t="s">
        <v>468</v>
      </c>
      <c r="J3" s="1045" t="s">
        <v>467</v>
      </c>
      <c r="K3" s="1044" t="s">
        <v>503</v>
      </c>
      <c r="L3" s="1044" t="s">
        <v>468</v>
      </c>
      <c r="M3" s="1045" t="s">
        <v>467</v>
      </c>
      <c r="N3" s="1044" t="s">
        <v>503</v>
      </c>
      <c r="O3" s="1044" t="s">
        <v>468</v>
      </c>
      <c r="P3" s="1045" t="s">
        <v>467</v>
      </c>
      <c r="Q3" s="1044" t="s">
        <v>503</v>
      </c>
      <c r="R3" s="1045" t="s">
        <v>466</v>
      </c>
      <c r="S3" s="1045" t="s">
        <v>465</v>
      </c>
      <c r="T3" s="1044" t="s">
        <v>505</v>
      </c>
    </row>
    <row r="4" spans="1:20" ht="30" customHeight="1">
      <c r="A4" s="1045"/>
      <c r="B4" s="1045"/>
      <c r="C4" s="1045"/>
      <c r="D4" s="1046"/>
      <c r="E4" s="1045"/>
      <c r="F4" s="1045"/>
      <c r="G4" s="1046"/>
      <c r="H4" s="1045"/>
      <c r="I4" s="1045"/>
      <c r="J4" s="1046"/>
      <c r="K4" s="1045"/>
      <c r="L4" s="1045"/>
      <c r="M4" s="1046"/>
      <c r="N4" s="1045"/>
      <c r="O4" s="1045"/>
      <c r="P4" s="1046"/>
      <c r="Q4" s="1045"/>
      <c r="R4" s="1047"/>
      <c r="S4" s="1046"/>
      <c r="T4" s="1045"/>
    </row>
    <row r="5" spans="1:20">
      <c r="A5" s="678">
        <v>40269</v>
      </c>
      <c r="B5" s="680">
        <v>25</v>
      </c>
      <c r="C5" s="680">
        <v>1275.8129200000001</v>
      </c>
      <c r="D5" s="680">
        <v>227829</v>
      </c>
      <c r="E5" s="680">
        <v>5368.4733169000001</v>
      </c>
      <c r="F5" s="680">
        <v>9919.1420000000035</v>
      </c>
      <c r="G5" s="680">
        <v>5672897</v>
      </c>
      <c r="H5" s="680">
        <v>209658.20739999998</v>
      </c>
      <c r="I5" s="680">
        <v>36.947876210000004</v>
      </c>
      <c r="J5" s="680">
        <v>4522553</v>
      </c>
      <c r="K5" s="680">
        <v>261939.74090580005</v>
      </c>
      <c r="L5" s="680">
        <v>38272.027697474106</v>
      </c>
      <c r="M5" s="680">
        <v>3718987</v>
      </c>
      <c r="N5" s="680">
        <v>126489.58493149998</v>
      </c>
      <c r="O5" s="680">
        <v>49503.930493684107</v>
      </c>
      <c r="P5" s="680">
        <v>14142266</v>
      </c>
      <c r="Q5" s="680">
        <v>603456.00655419996</v>
      </c>
      <c r="R5" s="680">
        <v>670.31527329022492</v>
      </c>
      <c r="S5" s="680">
        <v>242509</v>
      </c>
      <c r="T5" s="680">
        <v>9804.9211151</v>
      </c>
    </row>
    <row r="6" spans="1:20">
      <c r="A6" s="678">
        <v>40299</v>
      </c>
      <c r="B6" s="680">
        <v>25</v>
      </c>
      <c r="C6" s="680">
        <v>953.58285999999987</v>
      </c>
      <c r="D6" s="680">
        <v>209131</v>
      </c>
      <c r="E6" s="680">
        <v>4613.6017107999996</v>
      </c>
      <c r="F6" s="680">
        <v>10221.410250000003</v>
      </c>
      <c r="G6" s="680">
        <v>5917098</v>
      </c>
      <c r="H6" s="680">
        <v>193637.29010500002</v>
      </c>
      <c r="I6" s="680">
        <v>44.962191679999989</v>
      </c>
      <c r="J6" s="680">
        <v>6087243</v>
      </c>
      <c r="K6" s="680">
        <v>369898.65295269998</v>
      </c>
      <c r="L6" s="680">
        <v>49317.020184430257</v>
      </c>
      <c r="M6" s="680">
        <v>4084294</v>
      </c>
      <c r="N6" s="680">
        <v>135475.68601549999</v>
      </c>
      <c r="O6" s="680">
        <v>60536.975486110256</v>
      </c>
      <c r="P6" s="680">
        <v>16297766</v>
      </c>
      <c r="Q6" s="680">
        <v>703625.23078400001</v>
      </c>
      <c r="R6" s="680">
        <v>560.912193478944</v>
      </c>
      <c r="S6" s="680">
        <v>222624</v>
      </c>
      <c r="T6" s="680">
        <v>9303.2938537000009</v>
      </c>
    </row>
    <row r="7" spans="1:20">
      <c r="A7" s="678">
        <v>40330</v>
      </c>
      <c r="B7" s="680">
        <v>26</v>
      </c>
      <c r="C7" s="680">
        <v>876.21597999999994</v>
      </c>
      <c r="D7" s="680">
        <v>306676</v>
      </c>
      <c r="E7" s="680">
        <v>6794.302566700002</v>
      </c>
      <c r="F7" s="680">
        <v>10804.941250000009</v>
      </c>
      <c r="G7" s="680">
        <v>6943300</v>
      </c>
      <c r="H7" s="680">
        <v>196447.00437750004</v>
      </c>
      <c r="I7" s="680">
        <v>47.746020172000016</v>
      </c>
      <c r="J7" s="680">
        <v>6351977</v>
      </c>
      <c r="K7" s="680">
        <v>401654.51427989989</v>
      </c>
      <c r="L7" s="680">
        <v>49540.499422922192</v>
      </c>
      <c r="M7" s="680">
        <v>4379984</v>
      </c>
      <c r="N7" s="680">
        <v>148698.31844099998</v>
      </c>
      <c r="O7" s="680">
        <v>61269.402673094206</v>
      </c>
      <c r="P7" s="680">
        <v>17981937</v>
      </c>
      <c r="Q7" s="680">
        <v>753594.13966509991</v>
      </c>
      <c r="R7" s="680">
        <v>718.01726466373793</v>
      </c>
      <c r="S7" s="680">
        <v>289641</v>
      </c>
      <c r="T7" s="680">
        <v>11905.3624275</v>
      </c>
    </row>
    <row r="8" spans="1:20">
      <c r="A8" s="678">
        <v>40360</v>
      </c>
      <c r="B8" s="680">
        <v>27</v>
      </c>
      <c r="C8" s="680">
        <v>2634.6413000000007</v>
      </c>
      <c r="D8" s="680">
        <v>263494</v>
      </c>
      <c r="E8" s="680">
        <v>5425.9058255000036</v>
      </c>
      <c r="F8" s="680">
        <v>9764.2922500000004</v>
      </c>
      <c r="G8" s="680">
        <v>6406320</v>
      </c>
      <c r="H8" s="680">
        <v>190105.4419375</v>
      </c>
      <c r="I8" s="680">
        <v>44.786279275999995</v>
      </c>
      <c r="J8" s="680">
        <v>5618813</v>
      </c>
      <c r="K8" s="680">
        <v>370824.02716299967</v>
      </c>
      <c r="L8" s="680">
        <v>60643.311026259915</v>
      </c>
      <c r="M8" s="680">
        <v>5446934</v>
      </c>
      <c r="N8" s="680">
        <v>186402.17477800002</v>
      </c>
      <c r="O8" s="680">
        <v>73087.030855535922</v>
      </c>
      <c r="P8" s="680">
        <v>17735561</v>
      </c>
      <c r="Q8" s="680">
        <v>752757.54970399977</v>
      </c>
      <c r="R8" s="680">
        <v>718.02687636042549</v>
      </c>
      <c r="S8" s="680">
        <v>286405</v>
      </c>
      <c r="T8" s="680">
        <v>11228.773868099999</v>
      </c>
    </row>
    <row r="9" spans="1:20">
      <c r="A9" s="678">
        <v>40391</v>
      </c>
      <c r="B9" s="680">
        <v>26</v>
      </c>
      <c r="C9" s="680">
        <v>3997.5605200000014</v>
      </c>
      <c r="D9" s="680">
        <v>369803</v>
      </c>
      <c r="E9" s="680">
        <v>8394.0419050000037</v>
      </c>
      <c r="F9" s="680">
        <v>11677.751999999995</v>
      </c>
      <c r="G9" s="680">
        <v>6898330</v>
      </c>
      <c r="H9" s="680">
        <v>221782.97667250005</v>
      </c>
      <c r="I9" s="680">
        <v>48.531515943999992</v>
      </c>
      <c r="J9" s="680">
        <v>5303939</v>
      </c>
      <c r="K9" s="680">
        <v>330839.62471000006</v>
      </c>
      <c r="L9" s="680">
        <v>64220.7020501519</v>
      </c>
      <c r="M9" s="680">
        <v>5830309</v>
      </c>
      <c r="N9" s="680">
        <v>197021.1571325</v>
      </c>
      <c r="O9" s="680">
        <v>79944.546086095899</v>
      </c>
      <c r="P9" s="680">
        <v>18402381</v>
      </c>
      <c r="Q9" s="680">
        <v>758037.8004200001</v>
      </c>
      <c r="R9" s="680">
        <v>1035.2655722816276</v>
      </c>
      <c r="S9" s="680">
        <v>365208</v>
      </c>
      <c r="T9" s="680">
        <v>15619.213394799999</v>
      </c>
    </row>
    <row r="10" spans="1:20">
      <c r="A10" s="678">
        <v>40422</v>
      </c>
      <c r="B10" s="680">
        <v>25</v>
      </c>
      <c r="C10" s="680">
        <v>3457.2070599999988</v>
      </c>
      <c r="D10" s="680">
        <v>371638</v>
      </c>
      <c r="E10" s="680">
        <v>9687.3807709999965</v>
      </c>
      <c r="F10" s="680">
        <v>10392.033750000008</v>
      </c>
      <c r="G10" s="680">
        <v>6099530</v>
      </c>
      <c r="H10" s="680">
        <v>200031.89229999998</v>
      </c>
      <c r="I10" s="680">
        <v>47.860582515999958</v>
      </c>
      <c r="J10" s="680">
        <v>5252071</v>
      </c>
      <c r="K10" s="680">
        <v>352342.92318240018</v>
      </c>
      <c r="L10" s="680">
        <v>65410.558283350947</v>
      </c>
      <c r="M10" s="680">
        <v>6276556</v>
      </c>
      <c r="N10" s="680">
        <v>200730.41746150001</v>
      </c>
      <c r="O10" s="680">
        <v>79307.659675866948</v>
      </c>
      <c r="P10" s="680">
        <v>17999795</v>
      </c>
      <c r="Q10" s="680">
        <v>762792.6137149001</v>
      </c>
      <c r="R10" s="680">
        <v>780.72302450771974</v>
      </c>
      <c r="S10" s="680">
        <v>381146</v>
      </c>
      <c r="T10" s="680">
        <v>15812.327488499999</v>
      </c>
    </row>
    <row r="11" spans="1:20">
      <c r="A11" s="678">
        <v>40452</v>
      </c>
      <c r="B11" s="680">
        <v>25</v>
      </c>
      <c r="C11" s="680">
        <v>1491.5720200000001</v>
      </c>
      <c r="D11" s="680">
        <v>390258</v>
      </c>
      <c r="E11" s="680">
        <v>13140.059030200004</v>
      </c>
      <c r="F11" s="680">
        <v>10905.47925</v>
      </c>
      <c r="G11" s="680">
        <v>6061148</v>
      </c>
      <c r="H11" s="680">
        <v>208933.11911</v>
      </c>
      <c r="I11" s="680">
        <v>67.79861215599999</v>
      </c>
      <c r="J11" s="680">
        <v>6739874</v>
      </c>
      <c r="K11" s="680">
        <v>453695.43938759994</v>
      </c>
      <c r="L11" s="680">
        <v>54471.613285436368</v>
      </c>
      <c r="M11" s="680">
        <v>5235201</v>
      </c>
      <c r="N11" s="680">
        <v>171918.43418749998</v>
      </c>
      <c r="O11" s="680">
        <v>66936.463167592374</v>
      </c>
      <c r="P11" s="680">
        <v>18426481</v>
      </c>
      <c r="Q11" s="680">
        <v>847687.05171529984</v>
      </c>
      <c r="R11" s="680">
        <v>582.45683415306405</v>
      </c>
      <c r="S11" s="680">
        <v>323322</v>
      </c>
      <c r="T11" s="680">
        <v>15334.8742021</v>
      </c>
    </row>
    <row r="12" spans="1:20">
      <c r="A12" s="678">
        <v>40483</v>
      </c>
      <c r="B12" s="680">
        <v>26</v>
      </c>
      <c r="C12" s="680">
        <v>1414.8289799999991</v>
      </c>
      <c r="D12" s="680">
        <v>314426</v>
      </c>
      <c r="E12" s="680">
        <v>11807.404586900002</v>
      </c>
      <c r="F12" s="680">
        <v>10575.753249999998</v>
      </c>
      <c r="G12" s="680">
        <v>5942050</v>
      </c>
      <c r="H12" s="680">
        <v>202840.50463500005</v>
      </c>
      <c r="I12" s="680">
        <v>81.734329248000037</v>
      </c>
      <c r="J12" s="680">
        <v>7703188</v>
      </c>
      <c r="K12" s="680">
        <v>546097.67327449971</v>
      </c>
      <c r="L12" s="680">
        <v>43145.319981809909</v>
      </c>
      <c r="M12" s="680">
        <v>4227433</v>
      </c>
      <c r="N12" s="680">
        <v>145154.73983500001</v>
      </c>
      <c r="O12" s="680">
        <v>55217.636541057902</v>
      </c>
      <c r="P12" s="680">
        <v>18187097</v>
      </c>
      <c r="Q12" s="680">
        <v>905900.32233139977</v>
      </c>
      <c r="R12" s="680">
        <v>622.24834817481042</v>
      </c>
      <c r="S12" s="680">
        <v>280238</v>
      </c>
      <c r="T12" s="680">
        <v>13318.343601</v>
      </c>
    </row>
    <row r="13" spans="1:20">
      <c r="A13" s="678">
        <v>40513</v>
      </c>
      <c r="B13" s="680">
        <v>26</v>
      </c>
      <c r="C13" s="680">
        <v>1813.0333199999984</v>
      </c>
      <c r="D13" s="680">
        <v>417131</v>
      </c>
      <c r="E13" s="680">
        <v>14208.310635600003</v>
      </c>
      <c r="F13" s="680">
        <v>9300.3765000000021</v>
      </c>
      <c r="G13" s="680">
        <v>5500613</v>
      </c>
      <c r="H13" s="680">
        <v>194230.28479749995</v>
      </c>
      <c r="I13" s="680">
        <v>62.518259614000016</v>
      </c>
      <c r="J13" s="680">
        <v>6022432</v>
      </c>
      <c r="K13" s="680">
        <v>442140.32955950027</v>
      </c>
      <c r="L13" s="680">
        <v>41864.470526301622</v>
      </c>
      <c r="M13" s="680">
        <v>4192582</v>
      </c>
      <c r="N13" s="680">
        <v>150887.58534599995</v>
      </c>
      <c r="O13" s="680">
        <v>53040.398605915616</v>
      </c>
      <c r="P13" s="680">
        <v>16132758</v>
      </c>
      <c r="Q13" s="680">
        <v>801466.51033860026</v>
      </c>
      <c r="R13" s="680">
        <v>786.60916444810937</v>
      </c>
      <c r="S13" s="680">
        <v>302087</v>
      </c>
      <c r="T13" s="680">
        <v>14731.0392632</v>
      </c>
    </row>
    <row r="14" spans="1:20">
      <c r="A14" s="678">
        <v>40544</v>
      </c>
      <c r="B14" s="680">
        <v>25</v>
      </c>
      <c r="C14" s="680">
        <v>2271.3789600000009</v>
      </c>
      <c r="D14" s="680">
        <v>343302</v>
      </c>
      <c r="E14" s="680">
        <v>11559.066755599999</v>
      </c>
      <c r="F14" s="680">
        <v>10055.011</v>
      </c>
      <c r="G14" s="680">
        <v>6055502</v>
      </c>
      <c r="H14" s="680">
        <v>225816.32309699999</v>
      </c>
      <c r="I14" s="680">
        <v>70.637773881999991</v>
      </c>
      <c r="J14" s="680">
        <v>6797502</v>
      </c>
      <c r="K14" s="680">
        <v>505602.25417590002</v>
      </c>
      <c r="L14" s="680">
        <v>49230.927694406542</v>
      </c>
      <c r="M14" s="680">
        <v>4734007</v>
      </c>
      <c r="N14" s="680">
        <v>176841.84948200002</v>
      </c>
      <c r="O14" s="680">
        <v>61627.955428288544</v>
      </c>
      <c r="P14" s="680">
        <v>17930313</v>
      </c>
      <c r="Q14" s="680">
        <v>919819.49351049995</v>
      </c>
      <c r="R14" s="680">
        <v>768.8183019715118</v>
      </c>
      <c r="S14" s="680">
        <v>358861</v>
      </c>
      <c r="T14" s="680">
        <v>16033.048175</v>
      </c>
    </row>
    <row r="15" spans="1:20">
      <c r="A15" s="678">
        <v>40575</v>
      </c>
      <c r="B15" s="680">
        <v>24</v>
      </c>
      <c r="C15" s="680">
        <v>2995.0129999999986</v>
      </c>
      <c r="D15" s="680">
        <v>396010</v>
      </c>
      <c r="E15" s="680">
        <v>12046.892870600001</v>
      </c>
      <c r="F15" s="680">
        <v>9258.8245000000061</v>
      </c>
      <c r="G15" s="680">
        <v>5716657</v>
      </c>
      <c r="H15" s="680">
        <v>215827.07215499989</v>
      </c>
      <c r="I15" s="680">
        <v>71.31834763400002</v>
      </c>
      <c r="J15" s="680">
        <v>6788885</v>
      </c>
      <c r="K15" s="680">
        <v>492738.60011910013</v>
      </c>
      <c r="L15" s="680">
        <v>57122.023963017084</v>
      </c>
      <c r="M15" s="680">
        <v>4917311</v>
      </c>
      <c r="N15" s="680">
        <v>191451.41830650001</v>
      </c>
      <c r="O15" s="680">
        <v>69447.179810651083</v>
      </c>
      <c r="P15" s="680">
        <v>17818863</v>
      </c>
      <c r="Q15" s="680">
        <v>912063.98345119995</v>
      </c>
      <c r="R15" s="680">
        <v>611.21960541562146</v>
      </c>
      <c r="S15" s="680">
        <v>265086</v>
      </c>
      <c r="T15" s="680">
        <v>12840.482601899999</v>
      </c>
    </row>
    <row r="16" spans="1:20">
      <c r="A16" s="678">
        <v>40603</v>
      </c>
      <c r="B16" s="680">
        <v>27</v>
      </c>
      <c r="C16" s="680">
        <v>4060.35644</v>
      </c>
      <c r="D16" s="680">
        <v>357671</v>
      </c>
      <c r="E16" s="680">
        <v>11106.557893399993</v>
      </c>
      <c r="F16" s="680">
        <v>11287.64124999999</v>
      </c>
      <c r="G16" s="680">
        <v>6936285</v>
      </c>
      <c r="H16" s="680">
        <v>249547.9421475</v>
      </c>
      <c r="I16" s="680">
        <v>85.50861867399999</v>
      </c>
      <c r="J16" s="680">
        <v>9319812</v>
      </c>
      <c r="K16" s="680">
        <v>641494.1610981999</v>
      </c>
      <c r="L16" s="680">
        <v>58630.989198425319</v>
      </c>
      <c r="M16" s="680">
        <v>5128880</v>
      </c>
      <c r="N16" s="680">
        <v>218153.07651349998</v>
      </c>
      <c r="O16" s="680">
        <v>74064.495507099302</v>
      </c>
      <c r="P16" s="680">
        <v>21742648</v>
      </c>
      <c r="Q16" s="680">
        <v>1120301.7376525998</v>
      </c>
      <c r="R16" s="680">
        <v>681.75479579148521</v>
      </c>
      <c r="S16" s="680">
        <v>273364</v>
      </c>
      <c r="T16" s="680">
        <v>12179.922438699999</v>
      </c>
    </row>
    <row r="17" spans="1:20">
      <c r="A17" s="678">
        <v>40634</v>
      </c>
      <c r="B17" s="680">
        <v>24</v>
      </c>
      <c r="C17" s="680">
        <v>2145.3855800000001</v>
      </c>
      <c r="D17" s="680">
        <v>188445</v>
      </c>
      <c r="E17" s="680">
        <v>5631.2010907999984</v>
      </c>
      <c r="F17" s="680">
        <v>8612.2702499999978</v>
      </c>
      <c r="G17" s="680">
        <v>5447835</v>
      </c>
      <c r="H17" s="680">
        <v>190712.48412249982</v>
      </c>
      <c r="I17" s="680">
        <v>102.67181776099997</v>
      </c>
      <c r="J17" s="680">
        <v>11533033</v>
      </c>
      <c r="K17" s="680">
        <v>816692.58438690007</v>
      </c>
      <c r="L17" s="680">
        <v>37435.491910416524</v>
      </c>
      <c r="M17" s="680">
        <v>3355901</v>
      </c>
      <c r="N17" s="680">
        <v>148409.52297700004</v>
      </c>
      <c r="O17" s="680">
        <v>48295.819558177522</v>
      </c>
      <c r="P17" s="680">
        <v>20525214</v>
      </c>
      <c r="Q17" s="680">
        <v>1161445.7925771999</v>
      </c>
      <c r="R17" s="680">
        <v>692.72617899800809</v>
      </c>
      <c r="S17" s="680">
        <v>341935</v>
      </c>
      <c r="T17" s="680">
        <v>16115.1145385</v>
      </c>
    </row>
    <row r="18" spans="1:20">
      <c r="A18" s="678">
        <v>40664</v>
      </c>
      <c r="B18" s="680">
        <v>26</v>
      </c>
      <c r="C18" s="680">
        <v>1900.72046</v>
      </c>
      <c r="D18" s="680">
        <v>207609</v>
      </c>
      <c r="E18" s="680">
        <v>5247.0186439999989</v>
      </c>
      <c r="F18" s="680">
        <v>8618.6000000000022</v>
      </c>
      <c r="G18" s="680">
        <v>5879909</v>
      </c>
      <c r="H18" s="680">
        <v>189606.52332249997</v>
      </c>
      <c r="I18" s="680">
        <v>99.17555080399994</v>
      </c>
      <c r="J18" s="680">
        <v>14482578</v>
      </c>
      <c r="K18" s="680">
        <v>770926.9754353998</v>
      </c>
      <c r="L18" s="680">
        <v>51033.050200548387</v>
      </c>
      <c r="M18" s="680">
        <v>4230315</v>
      </c>
      <c r="N18" s="680">
        <v>182343.00460849999</v>
      </c>
      <c r="O18" s="680">
        <v>61651.546211352383</v>
      </c>
      <c r="P18" s="680">
        <v>24800411</v>
      </c>
      <c r="Q18" s="680">
        <v>1148123.5220104</v>
      </c>
      <c r="R18" s="680">
        <v>580.46899231332952</v>
      </c>
      <c r="S18" s="680">
        <v>306715</v>
      </c>
      <c r="T18" s="680">
        <v>11278.678306600001</v>
      </c>
    </row>
    <row r="19" spans="1:20">
      <c r="A19" s="678">
        <v>40695</v>
      </c>
      <c r="B19" s="680">
        <v>26</v>
      </c>
      <c r="C19" s="680">
        <v>2214.0716599999996</v>
      </c>
      <c r="D19" s="680">
        <v>367747</v>
      </c>
      <c r="E19" s="680">
        <v>10105.0903363</v>
      </c>
      <c r="F19" s="680">
        <v>9585.7389999999978</v>
      </c>
      <c r="G19" s="680">
        <v>6650207</v>
      </c>
      <c r="H19" s="680">
        <v>220743.81845000011</v>
      </c>
      <c r="I19" s="680">
        <v>77.832133916000004</v>
      </c>
      <c r="J19" s="680">
        <v>12268699</v>
      </c>
      <c r="K19" s="680">
        <v>586883.20289210021</v>
      </c>
      <c r="L19" s="680">
        <v>67094.16036380174</v>
      </c>
      <c r="M19" s="680">
        <v>5660998</v>
      </c>
      <c r="N19" s="680">
        <v>231009.12602799997</v>
      </c>
      <c r="O19" s="680">
        <v>78971.803157717746</v>
      </c>
      <c r="P19" s="680">
        <v>24947651</v>
      </c>
      <c r="Q19" s="680">
        <v>1048741.2377064002</v>
      </c>
      <c r="R19" s="680">
        <v>780.42310031882459</v>
      </c>
      <c r="S19" s="680">
        <v>400024</v>
      </c>
      <c r="T19" s="680">
        <v>14560.7370904</v>
      </c>
    </row>
    <row r="20" spans="1:20">
      <c r="A20" s="678">
        <v>40725</v>
      </c>
      <c r="B20" s="680">
        <v>26</v>
      </c>
      <c r="C20" s="680">
        <v>2922.2427200000016</v>
      </c>
      <c r="D20" s="680">
        <v>558041</v>
      </c>
      <c r="E20" s="680">
        <v>18918.755851800001</v>
      </c>
      <c r="F20" s="680">
        <v>8448.5939999999991</v>
      </c>
      <c r="G20" s="680">
        <v>5528526</v>
      </c>
      <c r="H20" s="680">
        <v>190497.71159749999</v>
      </c>
      <c r="I20" s="680">
        <v>99.900138798999961</v>
      </c>
      <c r="J20" s="680">
        <v>15161707</v>
      </c>
      <c r="K20" s="680">
        <v>818232.18507689959</v>
      </c>
      <c r="L20" s="680">
        <v>62558.630617252056</v>
      </c>
      <c r="M20" s="680">
        <v>5375000</v>
      </c>
      <c r="N20" s="680">
        <v>217607.86530249999</v>
      </c>
      <c r="O20" s="680">
        <v>74029.367476051062</v>
      </c>
      <c r="P20" s="680">
        <v>26623274</v>
      </c>
      <c r="Q20" s="680">
        <v>1245256.5178286994</v>
      </c>
      <c r="R20" s="680">
        <v>950.63992905938198</v>
      </c>
      <c r="S20" s="680">
        <v>372724</v>
      </c>
      <c r="T20" s="680">
        <v>14178.7603488</v>
      </c>
    </row>
    <row r="21" spans="1:20">
      <c r="A21" s="678">
        <v>40756</v>
      </c>
      <c r="B21" s="680">
        <v>26</v>
      </c>
      <c r="C21" s="680">
        <v>3158.5127800000014</v>
      </c>
      <c r="D21" s="680">
        <v>400168</v>
      </c>
      <c r="E21" s="680">
        <v>12152.101420899999</v>
      </c>
      <c r="F21" s="680">
        <v>8648.4269999999979</v>
      </c>
      <c r="G21" s="680">
        <v>5986045</v>
      </c>
      <c r="H21" s="680">
        <v>193376.05874750006</v>
      </c>
      <c r="I21" s="680">
        <v>108.30883531900005</v>
      </c>
      <c r="J21" s="680">
        <v>24223172</v>
      </c>
      <c r="K21" s="680">
        <v>1308320.6070337009</v>
      </c>
      <c r="L21" s="680">
        <v>83132.500999862808</v>
      </c>
      <c r="M21" s="680">
        <v>6763129</v>
      </c>
      <c r="N21" s="680">
        <v>253514.83365399999</v>
      </c>
      <c r="O21" s="680">
        <v>95047.749615181805</v>
      </c>
      <c r="P21" s="680">
        <v>37372514</v>
      </c>
      <c r="Q21" s="680">
        <v>1767363.6008561011</v>
      </c>
      <c r="R21" s="680">
        <v>662.89904663159734</v>
      </c>
      <c r="S21" s="680">
        <v>353748</v>
      </c>
      <c r="T21" s="680">
        <v>12291.06237</v>
      </c>
    </row>
    <row r="22" spans="1:20">
      <c r="A22" s="678">
        <v>40787</v>
      </c>
      <c r="B22" s="680">
        <v>26</v>
      </c>
      <c r="C22" s="680">
        <v>3449.885180000002</v>
      </c>
      <c r="D22" s="680">
        <v>575525</v>
      </c>
      <c r="E22" s="680">
        <v>18568.121101000008</v>
      </c>
      <c r="F22" s="680">
        <v>10402.864750000001</v>
      </c>
      <c r="G22" s="680">
        <v>7507816</v>
      </c>
      <c r="H22" s="680">
        <v>234292.341285</v>
      </c>
      <c r="I22" s="680">
        <v>91.99309101300004</v>
      </c>
      <c r="J22" s="680">
        <v>28552053</v>
      </c>
      <c r="K22" s="680">
        <v>1272005.1190501999</v>
      </c>
      <c r="L22" s="680">
        <v>75724.060059575248</v>
      </c>
      <c r="M22" s="680">
        <v>6247255</v>
      </c>
      <c r="N22" s="680">
        <v>243350.27594300004</v>
      </c>
      <c r="O22" s="680">
        <v>89668.803080588259</v>
      </c>
      <c r="P22" s="680">
        <v>42882649</v>
      </c>
      <c r="Q22" s="680">
        <v>1768215.8573792002</v>
      </c>
      <c r="R22" s="680">
        <v>581.65711495214725</v>
      </c>
      <c r="S22" s="680">
        <v>506258</v>
      </c>
      <c r="T22" s="680">
        <v>12876.276272200001</v>
      </c>
    </row>
    <row r="23" spans="1:20">
      <c r="A23" s="678">
        <v>40817</v>
      </c>
      <c r="B23" s="680">
        <v>26</v>
      </c>
      <c r="C23" s="680">
        <v>2149.1486300000001</v>
      </c>
      <c r="D23" s="680">
        <v>418245</v>
      </c>
      <c r="E23" s="680">
        <v>14363.612435599993</v>
      </c>
      <c r="F23" s="680">
        <v>11123.534499999991</v>
      </c>
      <c r="G23" s="680">
        <v>8183912</v>
      </c>
      <c r="H23" s="680">
        <v>244126.07751500001</v>
      </c>
      <c r="I23" s="680">
        <v>73.773010238999987</v>
      </c>
      <c r="J23" s="680">
        <v>22658191</v>
      </c>
      <c r="K23" s="680">
        <v>721422.60426460032</v>
      </c>
      <c r="L23" s="680">
        <v>65818.458390177359</v>
      </c>
      <c r="M23" s="680">
        <v>5600976</v>
      </c>
      <c r="N23" s="680">
        <v>221891.24524000002</v>
      </c>
      <c r="O23" s="680">
        <v>79164.914530416354</v>
      </c>
      <c r="P23" s="680">
        <v>36861324</v>
      </c>
      <c r="Q23" s="680">
        <v>1201803.5394552003</v>
      </c>
      <c r="R23" s="680">
        <v>767.39394675296717</v>
      </c>
      <c r="S23" s="680">
        <v>498077</v>
      </c>
      <c r="T23" s="680">
        <v>13616.6649714</v>
      </c>
    </row>
    <row r="24" spans="1:20">
      <c r="A24" s="678">
        <v>40848</v>
      </c>
      <c r="B24" s="680">
        <v>26</v>
      </c>
      <c r="C24" s="680">
        <v>1623.8525499999998</v>
      </c>
      <c r="D24" s="680">
        <v>407591</v>
      </c>
      <c r="E24" s="680">
        <v>12950.260919599992</v>
      </c>
      <c r="F24" s="680">
        <v>10200.721500000001</v>
      </c>
      <c r="G24" s="680">
        <v>7745163</v>
      </c>
      <c r="H24" s="680">
        <v>237314.83799749991</v>
      </c>
      <c r="I24" s="680">
        <v>78.599380529999976</v>
      </c>
      <c r="J24" s="680">
        <v>24548138</v>
      </c>
      <c r="K24" s="680">
        <v>842214.77781270014</v>
      </c>
      <c r="L24" s="680">
        <v>77393.655934515657</v>
      </c>
      <c r="M24" s="680">
        <v>6849037</v>
      </c>
      <c r="N24" s="680">
        <v>306757.35586249997</v>
      </c>
      <c r="O24" s="680">
        <v>89296.829365045662</v>
      </c>
      <c r="P24" s="680">
        <v>39549929</v>
      </c>
      <c r="Q24" s="680">
        <v>1399237.2325923</v>
      </c>
      <c r="R24" s="680">
        <v>939.49267396584708</v>
      </c>
      <c r="S24" s="680">
        <v>608366</v>
      </c>
      <c r="T24" s="680">
        <v>16008.1068672</v>
      </c>
    </row>
    <row r="25" spans="1:20">
      <c r="A25" s="678">
        <v>40878</v>
      </c>
      <c r="B25" s="680">
        <v>27</v>
      </c>
      <c r="C25" s="680">
        <v>2018.5546400000001</v>
      </c>
      <c r="D25" s="680">
        <v>434858</v>
      </c>
      <c r="E25" s="680">
        <v>13269.519198500009</v>
      </c>
      <c r="F25" s="680">
        <v>9526.7269499999966</v>
      </c>
      <c r="G25" s="680">
        <v>7748085</v>
      </c>
      <c r="H25" s="680">
        <v>231898.54155200021</v>
      </c>
      <c r="I25" s="680">
        <v>69.586853077000029</v>
      </c>
      <c r="J25" s="680">
        <v>21179644</v>
      </c>
      <c r="K25" s="680">
        <v>733143.93028429977</v>
      </c>
      <c r="L25" s="680">
        <v>61843.151432469298</v>
      </c>
      <c r="M25" s="680">
        <v>5775614</v>
      </c>
      <c r="N25" s="680">
        <v>262189.80826249998</v>
      </c>
      <c r="O25" s="680">
        <v>73458.019875546292</v>
      </c>
      <c r="P25" s="680">
        <v>35138201</v>
      </c>
      <c r="Q25" s="680">
        <v>1240501.7992972999</v>
      </c>
      <c r="R25" s="680">
        <v>721.52296685299484</v>
      </c>
      <c r="S25" s="680">
        <v>675171</v>
      </c>
      <c r="T25" s="680">
        <v>16221.5733855</v>
      </c>
    </row>
    <row r="26" spans="1:20">
      <c r="A26" s="678">
        <v>40909</v>
      </c>
      <c r="B26" s="680">
        <v>25</v>
      </c>
      <c r="C26" s="680">
        <v>2468.3133400000011</v>
      </c>
      <c r="D26" s="680">
        <v>644129</v>
      </c>
      <c r="E26" s="680">
        <v>21219.965399200006</v>
      </c>
      <c r="F26" s="680">
        <v>10328.988399999997</v>
      </c>
      <c r="G26" s="680">
        <v>8949389</v>
      </c>
      <c r="H26" s="680">
        <v>250083.26839324998</v>
      </c>
      <c r="I26" s="680">
        <v>70.467748443999966</v>
      </c>
      <c r="J26" s="680">
        <v>19245855</v>
      </c>
      <c r="K26" s="680">
        <v>703870.84249280044</v>
      </c>
      <c r="L26" s="680">
        <v>55196.616643929054</v>
      </c>
      <c r="M26" s="680">
        <v>6112460</v>
      </c>
      <c r="N26" s="680">
        <v>245686.06178500006</v>
      </c>
      <c r="O26" s="680">
        <v>68064.386132373053</v>
      </c>
      <c r="P26" s="680">
        <v>34951833</v>
      </c>
      <c r="Q26" s="680">
        <v>1220860.1380702504</v>
      </c>
      <c r="R26" s="680">
        <v>738.61563227494935</v>
      </c>
      <c r="S26" s="680">
        <v>641245</v>
      </c>
      <c r="T26" s="680">
        <v>15658.71092485</v>
      </c>
    </row>
    <row r="27" spans="1:20">
      <c r="A27" s="678">
        <v>40940</v>
      </c>
      <c r="B27" s="680">
        <v>25</v>
      </c>
      <c r="C27" s="680">
        <v>3189.0707800000009</v>
      </c>
      <c r="D27" s="680">
        <v>891462</v>
      </c>
      <c r="E27" s="680">
        <v>28667.630082600001</v>
      </c>
      <c r="F27" s="680">
        <v>11907.671900000003</v>
      </c>
      <c r="G27" s="680">
        <v>10011850</v>
      </c>
      <c r="H27" s="680">
        <v>275215.55357550003</v>
      </c>
      <c r="I27" s="680">
        <v>71.409652238000007</v>
      </c>
      <c r="J27" s="680">
        <v>17176883</v>
      </c>
      <c r="K27" s="680">
        <v>705288.79726789996</v>
      </c>
      <c r="L27" s="680">
        <v>45068.622100954977</v>
      </c>
      <c r="M27" s="680">
        <v>5332445</v>
      </c>
      <c r="N27" s="680">
        <v>198426.64872249996</v>
      </c>
      <c r="O27" s="680">
        <v>60236.774433192979</v>
      </c>
      <c r="P27" s="680">
        <v>33412640</v>
      </c>
      <c r="Q27" s="680">
        <v>1207598.6296485001</v>
      </c>
      <c r="R27" s="680">
        <v>762.5836754792673</v>
      </c>
      <c r="S27" s="680">
        <v>639709</v>
      </c>
      <c r="T27" s="680">
        <v>16635.426120349999</v>
      </c>
    </row>
    <row r="28" spans="1:20">
      <c r="A28" s="678">
        <v>40969</v>
      </c>
      <c r="B28" s="680">
        <v>27</v>
      </c>
      <c r="C28" s="680">
        <v>5225.4090799999994</v>
      </c>
      <c r="D28" s="680">
        <v>1024505</v>
      </c>
      <c r="E28" s="680">
        <v>36687.907580700004</v>
      </c>
      <c r="F28" s="680">
        <v>11095.098749999992</v>
      </c>
      <c r="G28" s="680">
        <v>9226264</v>
      </c>
      <c r="H28" s="680">
        <v>251890.45958324982</v>
      </c>
      <c r="I28" s="680">
        <v>67.441415577000086</v>
      </c>
      <c r="J28" s="680">
        <v>17314786</v>
      </c>
      <c r="K28" s="680">
        <v>684665.49102880014</v>
      </c>
      <c r="L28" s="680">
        <v>48102.714870395626</v>
      </c>
      <c r="M28" s="680">
        <v>5223418</v>
      </c>
      <c r="N28" s="680">
        <v>214703.74098499992</v>
      </c>
      <c r="O28" s="680">
        <v>64490.664115972613</v>
      </c>
      <c r="P28" s="680">
        <v>32788973</v>
      </c>
      <c r="Q28" s="680">
        <v>1187947.5991777498</v>
      </c>
      <c r="R28" s="680">
        <v>605.22139999770661</v>
      </c>
      <c r="S28" s="680">
        <v>633342</v>
      </c>
      <c r="T28" s="680">
        <v>15720.4029627</v>
      </c>
    </row>
    <row r="29" spans="1:20">
      <c r="A29" s="678">
        <v>41000</v>
      </c>
      <c r="B29" s="680">
        <v>23</v>
      </c>
      <c r="C29" s="680">
        <v>2471.8150399999986</v>
      </c>
      <c r="D29" s="680">
        <v>530752</v>
      </c>
      <c r="E29" s="680">
        <v>20646.160269800002</v>
      </c>
      <c r="F29" s="680">
        <v>10410.087350000002</v>
      </c>
      <c r="G29" s="680">
        <v>9169850</v>
      </c>
      <c r="H29" s="680">
        <v>255600.9939857499</v>
      </c>
      <c r="I29" s="680">
        <v>55.107243079999975</v>
      </c>
      <c r="J29" s="680">
        <v>13724470</v>
      </c>
      <c r="K29" s="680">
        <v>522145.5403677001</v>
      </c>
      <c r="L29" s="680">
        <v>40203.410641200542</v>
      </c>
      <c r="M29" s="680">
        <v>4693247</v>
      </c>
      <c r="N29" s="680">
        <v>181573.81222999998</v>
      </c>
      <c r="O29" s="680">
        <v>53140.420274280543</v>
      </c>
      <c r="P29" s="680">
        <v>28118319</v>
      </c>
      <c r="Q29" s="680">
        <v>979966.50685324997</v>
      </c>
      <c r="R29" s="680">
        <v>943.05172622150337</v>
      </c>
      <c r="S29" s="680">
        <v>689496</v>
      </c>
      <c r="T29" s="680">
        <v>20483.095038799998</v>
      </c>
    </row>
    <row r="30" spans="1:20">
      <c r="A30" s="678">
        <v>41030</v>
      </c>
      <c r="B30" s="680">
        <v>27</v>
      </c>
      <c r="C30" s="680">
        <v>2054.9908599999994</v>
      </c>
      <c r="D30" s="680">
        <v>564483</v>
      </c>
      <c r="E30" s="680">
        <v>18954.022388200003</v>
      </c>
      <c r="F30" s="680">
        <v>11215.239499999996</v>
      </c>
      <c r="G30" s="680">
        <v>9757153</v>
      </c>
      <c r="H30" s="680">
        <v>275955.80004924996</v>
      </c>
      <c r="I30" s="680">
        <v>73.953029365999996</v>
      </c>
      <c r="J30" s="680">
        <v>17088920</v>
      </c>
      <c r="K30" s="680">
        <v>755438.90297260019</v>
      </c>
      <c r="L30" s="680">
        <v>62980.832196452924</v>
      </c>
      <c r="M30" s="680">
        <v>7261266</v>
      </c>
      <c r="N30" s="680">
        <v>283610.52229249995</v>
      </c>
      <c r="O30" s="680">
        <v>76325.01558581891</v>
      </c>
      <c r="P30" s="680">
        <v>34671822</v>
      </c>
      <c r="Q30" s="680">
        <v>1333959.2477025501</v>
      </c>
      <c r="R30" s="680">
        <v>830.75797641190843</v>
      </c>
      <c r="S30" s="680">
        <v>566863</v>
      </c>
      <c r="T30" s="680">
        <v>17625.3371993</v>
      </c>
    </row>
    <row r="31" spans="1:20">
      <c r="A31" s="678">
        <v>41061</v>
      </c>
      <c r="B31" s="680">
        <v>26</v>
      </c>
      <c r="C31" s="680">
        <v>2331.4696499999991</v>
      </c>
      <c r="D31" s="680">
        <v>532993</v>
      </c>
      <c r="E31" s="680">
        <v>21297.793071399989</v>
      </c>
      <c r="F31" s="680">
        <v>9902.7096500000043</v>
      </c>
      <c r="G31" s="680">
        <v>9350269</v>
      </c>
      <c r="H31" s="680">
        <v>247078.94934075014</v>
      </c>
      <c r="I31" s="680">
        <v>72.291835676000005</v>
      </c>
      <c r="J31" s="680">
        <v>17794588</v>
      </c>
      <c r="K31" s="680">
        <v>754528.53112149995</v>
      </c>
      <c r="L31" s="680">
        <v>78163.514994712488</v>
      </c>
      <c r="M31" s="680">
        <v>7811974</v>
      </c>
      <c r="N31" s="680">
        <v>302673.26586250006</v>
      </c>
      <c r="O31" s="680">
        <v>90469.986130388497</v>
      </c>
      <c r="P31" s="680">
        <v>35489824</v>
      </c>
      <c r="Q31" s="680">
        <v>1325578.5393961503</v>
      </c>
      <c r="R31" s="680">
        <v>788.39216780796175</v>
      </c>
      <c r="S31" s="680">
        <v>703837</v>
      </c>
      <c r="T31" s="680">
        <v>19004.4330176</v>
      </c>
    </row>
    <row r="32" spans="1:20">
      <c r="A32" s="678">
        <v>41091</v>
      </c>
      <c r="B32" s="680">
        <v>26</v>
      </c>
      <c r="C32" s="680">
        <v>2986.083180000001</v>
      </c>
      <c r="D32" s="680">
        <v>640053</v>
      </c>
      <c r="E32" s="680">
        <v>27249.763544600002</v>
      </c>
      <c r="F32" s="680">
        <v>10356.2081</v>
      </c>
      <c r="G32" s="680">
        <v>9048460</v>
      </c>
      <c r="H32" s="680">
        <v>236570.48617174997</v>
      </c>
      <c r="I32" s="680">
        <v>52.446470917999974</v>
      </c>
      <c r="J32" s="680">
        <v>12354410</v>
      </c>
      <c r="K32" s="680">
        <v>601587.1133474001</v>
      </c>
      <c r="L32" s="680">
        <v>89579.167803547069</v>
      </c>
      <c r="M32" s="680">
        <v>9134820</v>
      </c>
      <c r="N32" s="680">
        <v>373636.47389250016</v>
      </c>
      <c r="O32" s="680">
        <v>102973.90555446508</v>
      </c>
      <c r="P32" s="680">
        <v>31177743</v>
      </c>
      <c r="Q32" s="680">
        <v>1239043.8369562502</v>
      </c>
      <c r="R32" s="680">
        <v>927.38798858232337</v>
      </c>
      <c r="S32" s="680">
        <v>674342</v>
      </c>
      <c r="T32" s="680">
        <v>20634.3848918</v>
      </c>
    </row>
    <row r="33" spans="1:20">
      <c r="A33" s="678">
        <v>41122</v>
      </c>
      <c r="B33" s="680">
        <v>26</v>
      </c>
      <c r="C33" s="680">
        <v>2319.9837300000008</v>
      </c>
      <c r="D33" s="680">
        <v>594864</v>
      </c>
      <c r="E33" s="680">
        <v>23199.389150800023</v>
      </c>
      <c r="F33" s="680">
        <v>10905.799749999995</v>
      </c>
      <c r="G33" s="680">
        <v>9350711</v>
      </c>
      <c r="H33" s="680">
        <v>241670.47037375002</v>
      </c>
      <c r="I33" s="680">
        <v>58.960378044999999</v>
      </c>
      <c r="J33" s="680">
        <v>12198150</v>
      </c>
      <c r="K33" s="680">
        <v>595721.40808949992</v>
      </c>
      <c r="L33" s="680">
        <v>85781.527967257862</v>
      </c>
      <c r="M33" s="680">
        <v>9635701</v>
      </c>
      <c r="N33" s="680">
        <v>394823.71575500001</v>
      </c>
      <c r="O33" s="680">
        <v>99066.271825302858</v>
      </c>
      <c r="P33" s="680">
        <v>31779426</v>
      </c>
      <c r="Q33" s="680">
        <v>1255414.9833690501</v>
      </c>
      <c r="R33" s="680">
        <v>1118.0094758508367</v>
      </c>
      <c r="S33" s="680">
        <v>687515</v>
      </c>
      <c r="T33" s="680">
        <v>24023.189775449999</v>
      </c>
    </row>
    <row r="34" spans="1:20">
      <c r="A34" s="678">
        <v>41153</v>
      </c>
      <c r="B34" s="680">
        <v>25</v>
      </c>
      <c r="C34" s="680">
        <v>2404.3873799999997</v>
      </c>
      <c r="D34" s="680">
        <v>559248</v>
      </c>
      <c r="E34" s="680">
        <v>19670.721854600008</v>
      </c>
      <c r="F34" s="680">
        <v>14109.816750000004</v>
      </c>
      <c r="G34" s="680">
        <v>10616636</v>
      </c>
      <c r="H34" s="680">
        <v>298128.67578474974</v>
      </c>
      <c r="I34" s="680">
        <v>71.646378664999972</v>
      </c>
      <c r="J34" s="680">
        <v>15475863</v>
      </c>
      <c r="K34" s="680">
        <v>801313.08859060029</v>
      </c>
      <c r="L34" s="680">
        <v>70498.185538881298</v>
      </c>
      <c r="M34" s="680">
        <v>7610653</v>
      </c>
      <c r="N34" s="680">
        <v>317612.53193000017</v>
      </c>
      <c r="O34" s="680">
        <v>87084.036047546295</v>
      </c>
      <c r="P34" s="680">
        <v>34262400</v>
      </c>
      <c r="Q34" s="680">
        <v>1436725.0181599502</v>
      </c>
      <c r="R34" s="680">
        <v>1048.3544113110438</v>
      </c>
      <c r="S34" s="680">
        <v>659650</v>
      </c>
      <c r="T34" s="680">
        <v>21042.980614550001</v>
      </c>
    </row>
    <row r="35" spans="1:20">
      <c r="A35" s="678">
        <v>41183</v>
      </c>
      <c r="B35" s="680">
        <v>26</v>
      </c>
      <c r="C35" s="680">
        <v>3318.0599700000002</v>
      </c>
      <c r="D35" s="680">
        <v>661227</v>
      </c>
      <c r="E35" s="680">
        <v>21834.719251000002</v>
      </c>
      <c r="F35" s="680">
        <v>13807.849850000001</v>
      </c>
      <c r="G35" s="680">
        <v>9863487</v>
      </c>
      <c r="H35" s="680">
        <v>259533.78252525005</v>
      </c>
      <c r="I35" s="680">
        <v>51.563650949999975</v>
      </c>
      <c r="J35" s="680">
        <v>11615642</v>
      </c>
      <c r="K35" s="680">
        <v>585158.38541080011</v>
      </c>
      <c r="L35" s="680">
        <v>79802.564802182809</v>
      </c>
      <c r="M35" s="680">
        <v>8602887</v>
      </c>
      <c r="N35" s="680">
        <v>345590.5023450001</v>
      </c>
      <c r="O35" s="680">
        <v>96980.038273132814</v>
      </c>
      <c r="P35" s="680">
        <v>30743243</v>
      </c>
      <c r="Q35" s="680">
        <v>1212117.3895320501</v>
      </c>
      <c r="R35" s="680">
        <v>1256.0370776725422</v>
      </c>
      <c r="S35" s="680">
        <v>875561</v>
      </c>
      <c r="T35" s="680">
        <v>25269.58736365</v>
      </c>
    </row>
    <row r="36" spans="1:20">
      <c r="A36" s="678">
        <v>41214</v>
      </c>
      <c r="B36" s="680">
        <v>26</v>
      </c>
      <c r="C36" s="680">
        <v>2362.5847600000006</v>
      </c>
      <c r="D36" s="680">
        <v>595661</v>
      </c>
      <c r="E36" s="680">
        <v>18956.84209659999</v>
      </c>
      <c r="F36" s="680">
        <v>14646.173549999998</v>
      </c>
      <c r="G36" s="680">
        <v>10283760</v>
      </c>
      <c r="H36" s="680">
        <v>275992.04340949981</v>
      </c>
      <c r="I36" s="680">
        <v>62.563040749999999</v>
      </c>
      <c r="J36" s="680">
        <v>13618168</v>
      </c>
      <c r="K36" s="680">
        <v>712496.07388400007</v>
      </c>
      <c r="L36" s="680">
        <v>73459.208731241437</v>
      </c>
      <c r="M36" s="680">
        <v>7566971</v>
      </c>
      <c r="N36" s="680">
        <v>313553.13981249993</v>
      </c>
      <c r="O36" s="680">
        <v>90530.530081991426</v>
      </c>
      <c r="P36" s="680">
        <v>32064560</v>
      </c>
      <c r="Q36" s="680">
        <v>1320998.0992025998</v>
      </c>
      <c r="R36" s="680">
        <v>1143.1083792488703</v>
      </c>
      <c r="S36" s="680">
        <v>723782</v>
      </c>
      <c r="T36" s="680">
        <v>22016.32894205</v>
      </c>
    </row>
    <row r="37" spans="1:20">
      <c r="A37" s="678">
        <v>41244</v>
      </c>
      <c r="B37" s="680">
        <v>25</v>
      </c>
      <c r="C37" s="680">
        <v>2961.3362200000006</v>
      </c>
      <c r="D37" s="680">
        <v>851569</v>
      </c>
      <c r="E37" s="680">
        <v>29085.074117500008</v>
      </c>
      <c r="F37" s="680">
        <v>12005.91395</v>
      </c>
      <c r="G37" s="680">
        <v>8274406</v>
      </c>
      <c r="H37" s="680">
        <v>232576.7818709999</v>
      </c>
      <c r="I37" s="680">
        <v>56.094870373999989</v>
      </c>
      <c r="J37" s="680">
        <v>13342713</v>
      </c>
      <c r="K37" s="680">
        <v>636131.59774970019</v>
      </c>
      <c r="L37" s="680">
        <v>61352.332878581175</v>
      </c>
      <c r="M37" s="680">
        <v>6821603</v>
      </c>
      <c r="N37" s="680">
        <v>272592.88447500009</v>
      </c>
      <c r="O37" s="680">
        <v>76375.677918955174</v>
      </c>
      <c r="P37" s="680">
        <v>29290291</v>
      </c>
      <c r="Q37" s="680">
        <v>1170386.3382132002</v>
      </c>
      <c r="R37" s="680">
        <v>1099.8837431206155</v>
      </c>
      <c r="S37" s="680">
        <v>978146</v>
      </c>
      <c r="T37" s="680">
        <v>27337.258196300001</v>
      </c>
    </row>
    <row r="38" spans="1:20">
      <c r="A38" s="678">
        <v>41275</v>
      </c>
      <c r="B38" s="680">
        <v>26</v>
      </c>
      <c r="C38" s="680">
        <v>3941.3828400000011</v>
      </c>
      <c r="D38" s="680">
        <v>774899</v>
      </c>
      <c r="E38" s="680">
        <v>26673.865483800007</v>
      </c>
      <c r="F38" s="680">
        <v>16258.241100000003</v>
      </c>
      <c r="G38" s="680">
        <v>10207769</v>
      </c>
      <c r="H38" s="680">
        <v>299093.40146050003</v>
      </c>
      <c r="I38" s="680">
        <v>59.865550647999974</v>
      </c>
      <c r="J38" s="680">
        <v>13103516</v>
      </c>
      <c r="K38" s="680">
        <v>677757.21318999957</v>
      </c>
      <c r="L38" s="680">
        <v>58016.139154160977</v>
      </c>
      <c r="M38" s="680">
        <v>7521037</v>
      </c>
      <c r="N38" s="680">
        <v>293840.04606749996</v>
      </c>
      <c r="O38" s="680">
        <v>78275.628644808981</v>
      </c>
      <c r="P38" s="680">
        <v>31607221</v>
      </c>
      <c r="Q38" s="680">
        <v>1297364.5262017995</v>
      </c>
      <c r="R38" s="680">
        <v>1210.4148905536567</v>
      </c>
      <c r="S38" s="680">
        <v>976443</v>
      </c>
      <c r="T38" s="680">
        <v>27569.409163</v>
      </c>
    </row>
    <row r="39" spans="1:20">
      <c r="A39" s="678">
        <v>41306</v>
      </c>
      <c r="B39" s="680">
        <v>24</v>
      </c>
      <c r="C39" s="680">
        <v>2720.5691799999991</v>
      </c>
      <c r="D39" s="680">
        <v>666502</v>
      </c>
      <c r="E39" s="680">
        <v>22622.445114500002</v>
      </c>
      <c r="F39" s="680">
        <v>14405.714050000006</v>
      </c>
      <c r="G39" s="680">
        <v>9321960</v>
      </c>
      <c r="H39" s="680">
        <v>273751.58007125009</v>
      </c>
      <c r="I39" s="680">
        <v>60.502718158999969</v>
      </c>
      <c r="J39" s="680">
        <v>12629264</v>
      </c>
      <c r="K39" s="680">
        <v>633714.343903</v>
      </c>
      <c r="L39" s="680">
        <v>60296.548431105053</v>
      </c>
      <c r="M39" s="680">
        <v>6963636</v>
      </c>
      <c r="N39" s="680">
        <v>285273.52091749996</v>
      </c>
      <c r="O39" s="680">
        <v>77483.334379264052</v>
      </c>
      <c r="P39" s="680">
        <v>29581362</v>
      </c>
      <c r="Q39" s="680">
        <v>1215361.8900062502</v>
      </c>
      <c r="R39" s="680">
        <v>1008.8420108932511</v>
      </c>
      <c r="S39" s="680">
        <v>831701</v>
      </c>
      <c r="T39" s="680">
        <v>23422.599635300001</v>
      </c>
    </row>
    <row r="40" spans="1:20">
      <c r="A40" s="678">
        <v>41334</v>
      </c>
      <c r="B40" s="680">
        <v>25</v>
      </c>
      <c r="C40" s="680">
        <v>3053.3047999999999</v>
      </c>
      <c r="D40" s="680">
        <v>658108</v>
      </c>
      <c r="E40" s="680">
        <v>20104.618815000002</v>
      </c>
      <c r="F40" s="680">
        <v>13372.524350000002</v>
      </c>
      <c r="G40" s="680">
        <v>8698653</v>
      </c>
      <c r="H40" s="680">
        <v>244156.52047650007</v>
      </c>
      <c r="I40" s="680">
        <v>48.171558829000013</v>
      </c>
      <c r="J40" s="680">
        <v>9333580</v>
      </c>
      <c r="K40" s="680">
        <v>531070.52963130025</v>
      </c>
      <c r="L40" s="680">
        <v>56243.656207366977</v>
      </c>
      <c r="M40" s="680">
        <v>7568989</v>
      </c>
      <c r="N40" s="680">
        <v>298809.07299499994</v>
      </c>
      <c r="O40" s="680">
        <v>72717.656916195978</v>
      </c>
      <c r="P40" s="680">
        <v>26259330</v>
      </c>
      <c r="Q40" s="680">
        <v>1094140.7419178004</v>
      </c>
      <c r="R40" s="680">
        <v>1140.5706836882127</v>
      </c>
      <c r="S40" s="680">
        <v>652817</v>
      </c>
      <c r="T40" s="680">
        <v>21908.269391549999</v>
      </c>
    </row>
    <row r="41" spans="1:20">
      <c r="A41" s="678">
        <v>41365</v>
      </c>
      <c r="B41" s="680">
        <v>26</v>
      </c>
      <c r="C41" s="680">
        <v>2190.5574900000011</v>
      </c>
      <c r="D41" s="680">
        <v>519000</v>
      </c>
      <c r="E41" s="680">
        <v>15600.402300499994</v>
      </c>
      <c r="F41" s="680">
        <v>13648.834099999991</v>
      </c>
      <c r="G41" s="680">
        <v>9629108</v>
      </c>
      <c r="H41" s="680">
        <v>255911.55993175009</v>
      </c>
      <c r="I41" s="680">
        <v>72.513067469999996</v>
      </c>
      <c r="J41" s="680">
        <v>14146305</v>
      </c>
      <c r="K41" s="680">
        <v>708847.87850209966</v>
      </c>
      <c r="L41" s="680">
        <v>64614.515688949512</v>
      </c>
      <c r="M41" s="680">
        <v>8575020</v>
      </c>
      <c r="N41" s="680">
        <v>345796.56580499996</v>
      </c>
      <c r="O41" s="680">
        <v>80526.420346419502</v>
      </c>
      <c r="P41" s="680">
        <v>32869433</v>
      </c>
      <c r="Q41" s="680">
        <v>1326156.4065393498</v>
      </c>
      <c r="R41" s="680">
        <v>738.00140562622926</v>
      </c>
      <c r="S41" s="680">
        <v>541618</v>
      </c>
      <c r="T41" s="680">
        <v>16990.229699799998</v>
      </c>
    </row>
    <row r="42" spans="1:20">
      <c r="A42" s="678">
        <v>41395</v>
      </c>
      <c r="B42" s="680">
        <v>26</v>
      </c>
      <c r="C42" s="680">
        <v>1673.7481000000005</v>
      </c>
      <c r="D42" s="680">
        <v>497006</v>
      </c>
      <c r="E42" s="680">
        <v>12554.558785099996</v>
      </c>
      <c r="F42" s="680">
        <v>13403.911750000003</v>
      </c>
      <c r="G42" s="680">
        <v>9664042</v>
      </c>
      <c r="H42" s="680">
        <v>255498.35581375009</v>
      </c>
      <c r="I42" s="680">
        <v>58.902169889</v>
      </c>
      <c r="J42" s="680">
        <v>12993333</v>
      </c>
      <c r="K42" s="680">
        <v>622501.72315009986</v>
      </c>
      <c r="L42" s="680">
        <v>66337.230559345175</v>
      </c>
      <c r="M42" s="680">
        <v>7538103</v>
      </c>
      <c r="N42" s="680">
        <v>328716.88834999996</v>
      </c>
      <c r="O42" s="680">
        <v>81473.79257923417</v>
      </c>
      <c r="P42" s="680">
        <v>30692484</v>
      </c>
      <c r="Q42" s="680">
        <v>1219271.5260989498</v>
      </c>
      <c r="R42" s="680">
        <v>911.98060438361517</v>
      </c>
      <c r="S42" s="680">
        <v>485543</v>
      </c>
      <c r="T42" s="680">
        <v>15922.7112118</v>
      </c>
    </row>
    <row r="43" spans="1:20">
      <c r="A43" s="678">
        <v>41426</v>
      </c>
      <c r="B43" s="680">
        <v>25</v>
      </c>
      <c r="C43" s="680">
        <v>1847.8045399999996</v>
      </c>
      <c r="D43" s="680">
        <v>748177</v>
      </c>
      <c r="E43" s="680">
        <v>17251.450192399992</v>
      </c>
      <c r="F43" s="680">
        <v>13209.089299999991</v>
      </c>
      <c r="G43" s="680">
        <v>9529080</v>
      </c>
      <c r="H43" s="680">
        <v>259089.92186075012</v>
      </c>
      <c r="I43" s="680">
        <v>54.649574979999983</v>
      </c>
      <c r="J43" s="680">
        <v>12548923</v>
      </c>
      <c r="K43" s="680">
        <v>572128.53060229996</v>
      </c>
      <c r="L43" s="680">
        <v>73187.503410641206</v>
      </c>
      <c r="M43" s="680">
        <v>7337692</v>
      </c>
      <c r="N43" s="680">
        <v>356027.62543500011</v>
      </c>
      <c r="O43" s="680">
        <v>88299.046825621204</v>
      </c>
      <c r="P43" s="680">
        <v>30163872</v>
      </c>
      <c r="Q43" s="680">
        <v>1204497.5280904502</v>
      </c>
      <c r="R43" s="680">
        <v>1336.7254004485171</v>
      </c>
      <c r="S43" s="680">
        <v>485472</v>
      </c>
      <c r="T43" s="680">
        <v>16143.2622276</v>
      </c>
    </row>
    <row r="44" spans="1:20">
      <c r="A44" s="678">
        <v>41456</v>
      </c>
      <c r="B44" s="680">
        <v>27</v>
      </c>
      <c r="C44" s="680">
        <v>2415.3879900000002</v>
      </c>
      <c r="D44" s="680">
        <v>796969</v>
      </c>
      <c r="E44" s="680">
        <v>15746.658779200005</v>
      </c>
      <c r="F44" s="680">
        <v>7689.7445000000016</v>
      </c>
      <c r="G44" s="680">
        <v>6079720</v>
      </c>
      <c r="H44" s="680">
        <v>158888.65295124988</v>
      </c>
      <c r="I44" s="680">
        <v>30.408445388000018</v>
      </c>
      <c r="J44" s="680">
        <v>7931109</v>
      </c>
      <c r="K44" s="680">
        <v>354444.59789600002</v>
      </c>
      <c r="L44" s="680">
        <v>45944.18826739426</v>
      </c>
      <c r="M44" s="680">
        <v>4704634</v>
      </c>
      <c r="N44" s="680">
        <v>247045.24988999995</v>
      </c>
      <c r="O44" s="680">
        <v>56079.729202782255</v>
      </c>
      <c r="P44" s="680">
        <v>19512432</v>
      </c>
      <c r="Q44" s="680">
        <v>776125.15951644978</v>
      </c>
      <c r="R44" s="680">
        <v>1212.6044148442716</v>
      </c>
      <c r="S44" s="680">
        <v>463587</v>
      </c>
      <c r="T44" s="680">
        <v>17086.400289099998</v>
      </c>
    </row>
    <row r="45" spans="1:20">
      <c r="A45" s="678">
        <v>41487</v>
      </c>
      <c r="B45" s="680">
        <v>26</v>
      </c>
      <c r="C45" s="680">
        <v>1844.5545799999995</v>
      </c>
      <c r="D45" s="680">
        <v>552668</v>
      </c>
      <c r="E45" s="680">
        <v>14317.596508299996</v>
      </c>
      <c r="F45" s="680">
        <v>7076.9080500000046</v>
      </c>
      <c r="G45" s="680">
        <v>5360865</v>
      </c>
      <c r="H45" s="680">
        <v>156469.18466850003</v>
      </c>
      <c r="I45" s="680">
        <v>31.310613212000007</v>
      </c>
      <c r="J45" s="680">
        <v>8512631</v>
      </c>
      <c r="K45" s="680">
        <v>372356.82697600004</v>
      </c>
      <c r="L45" s="680">
        <v>35983.492496589359</v>
      </c>
      <c r="M45" s="680">
        <v>3555066</v>
      </c>
      <c r="N45" s="680">
        <v>203159.40838249997</v>
      </c>
      <c r="O45" s="680">
        <v>44936.265739801362</v>
      </c>
      <c r="P45" s="680">
        <v>17981230</v>
      </c>
      <c r="Q45" s="680">
        <v>746303.01653530006</v>
      </c>
      <c r="R45" s="680">
        <v>583.45276830006526</v>
      </c>
      <c r="S45" s="680">
        <v>253428</v>
      </c>
      <c r="T45" s="680">
        <v>11561.801500850001</v>
      </c>
    </row>
    <row r="46" spans="1:20">
      <c r="A46" s="678">
        <v>41518</v>
      </c>
      <c r="B46" s="680">
        <v>25</v>
      </c>
      <c r="C46" s="680">
        <v>940.61226000000033</v>
      </c>
      <c r="D46" s="680">
        <v>326251</v>
      </c>
      <c r="E46" s="680">
        <v>10699.773410699992</v>
      </c>
      <c r="F46" s="680">
        <v>4786.7858500000038</v>
      </c>
      <c r="G46" s="680">
        <v>3963144</v>
      </c>
      <c r="H46" s="680">
        <v>109629.30118875003</v>
      </c>
      <c r="I46" s="680">
        <v>21.754382119999995</v>
      </c>
      <c r="J46" s="680">
        <v>6849106</v>
      </c>
      <c r="K46" s="680">
        <v>295384.40762300004</v>
      </c>
      <c r="L46" s="680">
        <v>21877.012278308324</v>
      </c>
      <c r="M46" s="680">
        <v>2282743</v>
      </c>
      <c r="N46" s="680">
        <v>129526.43667999996</v>
      </c>
      <c r="O46" s="680">
        <v>27626.164770428328</v>
      </c>
      <c r="P46" s="680">
        <v>13421244</v>
      </c>
      <c r="Q46" s="680">
        <v>545239.91890245001</v>
      </c>
      <c r="R46" s="680">
        <v>398.5406676896003</v>
      </c>
      <c r="S46" s="680">
        <v>231492</v>
      </c>
      <c r="T46" s="680">
        <v>8969.2392010999993</v>
      </c>
    </row>
    <row r="47" spans="1:20">
      <c r="A47" s="678">
        <v>41548</v>
      </c>
      <c r="B47" s="680">
        <v>26</v>
      </c>
      <c r="C47" s="680">
        <v>1002.1112899999999</v>
      </c>
      <c r="D47" s="680">
        <v>349607</v>
      </c>
      <c r="E47" s="680">
        <v>10782.775721799999</v>
      </c>
      <c r="F47" s="680">
        <v>4105.683350000003</v>
      </c>
      <c r="G47" s="680">
        <v>3340537</v>
      </c>
      <c r="H47" s="680">
        <v>90223.187685749988</v>
      </c>
      <c r="I47" s="680">
        <v>21.631468972000004</v>
      </c>
      <c r="J47" s="680">
        <v>6040914</v>
      </c>
      <c r="K47" s="680">
        <v>254599.62267869987</v>
      </c>
      <c r="L47" s="680">
        <v>21228.362892223737</v>
      </c>
      <c r="M47" s="680">
        <v>2355608</v>
      </c>
      <c r="N47" s="680">
        <v>119409.67349249999</v>
      </c>
      <c r="O47" s="680">
        <v>26357.789001195742</v>
      </c>
      <c r="P47" s="680">
        <v>12086666</v>
      </c>
      <c r="Q47" s="680">
        <v>475015.25957874989</v>
      </c>
      <c r="R47" s="680">
        <v>400.2556017242033</v>
      </c>
      <c r="S47" s="680">
        <v>267558</v>
      </c>
      <c r="T47" s="680">
        <v>9161.5432901500008</v>
      </c>
    </row>
    <row r="48" spans="1:20">
      <c r="A48" s="678">
        <v>41579</v>
      </c>
      <c r="B48" s="680">
        <v>27</v>
      </c>
      <c r="C48" s="680">
        <v>1213.4056199999998</v>
      </c>
      <c r="D48" s="680">
        <v>343980</v>
      </c>
      <c r="E48" s="680">
        <v>11747.216006100003</v>
      </c>
      <c r="F48" s="680">
        <v>3419.7632500000009</v>
      </c>
      <c r="G48" s="680">
        <v>2773137</v>
      </c>
      <c r="H48" s="680">
        <v>76728.476565000034</v>
      </c>
      <c r="I48" s="680">
        <v>16.859651531000004</v>
      </c>
      <c r="J48" s="680">
        <v>4249760</v>
      </c>
      <c r="K48" s="680">
        <v>200081.97224260008</v>
      </c>
      <c r="L48" s="680">
        <v>19248.008185538885</v>
      </c>
      <c r="M48" s="680">
        <v>2368248</v>
      </c>
      <c r="N48" s="680">
        <v>111274.06308250001</v>
      </c>
      <c r="O48" s="680">
        <v>23898.036707069889</v>
      </c>
      <c r="P48" s="680">
        <v>9735125</v>
      </c>
      <c r="Q48" s="680">
        <v>399831.72789620014</v>
      </c>
      <c r="R48" s="680">
        <v>363.45419374457305</v>
      </c>
      <c r="S48" s="680">
        <v>259849</v>
      </c>
      <c r="T48" s="680">
        <v>9442.5549654999995</v>
      </c>
    </row>
    <row r="49" spans="1:20">
      <c r="A49" s="678">
        <v>41609</v>
      </c>
      <c r="B49" s="680">
        <v>25</v>
      </c>
      <c r="C49" s="680">
        <v>1322.0280700000003</v>
      </c>
      <c r="D49" s="680">
        <v>348797</v>
      </c>
      <c r="E49" s="680">
        <v>11825.969228299988</v>
      </c>
      <c r="F49" s="680">
        <v>4171.6910999999991</v>
      </c>
      <c r="G49" s="680">
        <v>2884372</v>
      </c>
      <c r="H49" s="680">
        <v>81740.617780000044</v>
      </c>
      <c r="I49" s="680">
        <v>21.610252702999993</v>
      </c>
      <c r="J49" s="680">
        <v>4810149</v>
      </c>
      <c r="K49" s="680">
        <v>216440.37497809989</v>
      </c>
      <c r="L49" s="680">
        <v>17486.521145975446</v>
      </c>
      <c r="M49" s="680">
        <v>2673975</v>
      </c>
      <c r="N49" s="680">
        <v>123889.72033999997</v>
      </c>
      <c r="O49" s="680">
        <v>23001.850568678448</v>
      </c>
      <c r="P49" s="680">
        <v>10717293</v>
      </c>
      <c r="Q49" s="680">
        <v>433896.6823263999</v>
      </c>
      <c r="R49" s="680">
        <v>434.60738495509008</v>
      </c>
      <c r="S49" s="680">
        <v>341463</v>
      </c>
      <c r="T49" s="680">
        <v>11291.296260249999</v>
      </c>
    </row>
    <row r="50" spans="1:20">
      <c r="A50" s="678">
        <v>41640</v>
      </c>
      <c r="B50" s="680">
        <v>27</v>
      </c>
      <c r="C50" s="680">
        <v>2342.7368300000007</v>
      </c>
      <c r="D50" s="680">
        <v>474070</v>
      </c>
      <c r="E50" s="680">
        <v>18199.612351699998</v>
      </c>
      <c r="F50" s="680">
        <v>4913.2369499999995</v>
      </c>
      <c r="G50" s="680">
        <v>3534915</v>
      </c>
      <c r="H50" s="680">
        <v>96667.836815749877</v>
      </c>
      <c r="I50" s="680">
        <v>24.874132073000009</v>
      </c>
      <c r="J50" s="680">
        <v>5262820</v>
      </c>
      <c r="K50" s="680">
        <v>237084.79708919997</v>
      </c>
      <c r="L50" s="680">
        <v>19983.396998635748</v>
      </c>
      <c r="M50" s="680">
        <v>3683783</v>
      </c>
      <c r="N50" s="680">
        <v>166828.31215249997</v>
      </c>
      <c r="O50" s="680">
        <v>27264.244910708749</v>
      </c>
      <c r="P50" s="680">
        <v>12955588</v>
      </c>
      <c r="Q50" s="680">
        <v>518780.55840914982</v>
      </c>
      <c r="R50" s="680">
        <v>493.13155355517603</v>
      </c>
      <c r="S50" s="680">
        <v>369417</v>
      </c>
      <c r="T50" s="680">
        <v>12513.27276645</v>
      </c>
    </row>
    <row r="51" spans="1:20">
      <c r="A51" s="678">
        <v>41671</v>
      </c>
      <c r="B51" s="680">
        <v>24</v>
      </c>
      <c r="C51" s="680">
        <v>2018.1906399999998</v>
      </c>
      <c r="D51" s="680">
        <v>445227</v>
      </c>
      <c r="E51" s="680">
        <v>14828.084533899997</v>
      </c>
      <c r="F51" s="680">
        <v>3838.9614500000012</v>
      </c>
      <c r="G51" s="680">
        <v>2828246</v>
      </c>
      <c r="H51" s="680">
        <v>74199.770448750016</v>
      </c>
      <c r="I51" s="680">
        <v>22.902516767999995</v>
      </c>
      <c r="J51" s="680">
        <v>4753750</v>
      </c>
      <c r="K51" s="680">
        <v>207152.46229949995</v>
      </c>
      <c r="L51" s="680">
        <v>15763.410641200546</v>
      </c>
      <c r="M51" s="680">
        <v>3960655</v>
      </c>
      <c r="N51" s="680">
        <v>186147.45967249997</v>
      </c>
      <c r="O51" s="680">
        <v>21643.465247968546</v>
      </c>
      <c r="P51" s="680">
        <v>11987878</v>
      </c>
      <c r="Q51" s="680">
        <v>482327.77695464995</v>
      </c>
      <c r="R51" s="680">
        <v>513.95048826364518</v>
      </c>
      <c r="S51" s="680">
        <v>295286</v>
      </c>
      <c r="T51" s="680">
        <v>12700.526245900001</v>
      </c>
    </row>
    <row r="52" spans="1:20">
      <c r="A52" s="678">
        <v>41699</v>
      </c>
      <c r="B52" s="680">
        <v>26</v>
      </c>
      <c r="C52" s="680">
        <v>2066.9145300000005</v>
      </c>
      <c r="D52" s="680">
        <v>503279</v>
      </c>
      <c r="E52" s="680">
        <v>17837.269237600005</v>
      </c>
      <c r="F52" s="680">
        <v>5409.4329999999982</v>
      </c>
      <c r="G52" s="680">
        <v>4210076</v>
      </c>
      <c r="H52" s="680">
        <v>111288.84765350004</v>
      </c>
      <c r="I52" s="680">
        <v>22.338914880000001</v>
      </c>
      <c r="J52" s="680">
        <v>4649401</v>
      </c>
      <c r="K52" s="680">
        <v>222171.96238069993</v>
      </c>
      <c r="L52" s="680">
        <v>19700.313778990443</v>
      </c>
      <c r="M52" s="680">
        <v>2715535</v>
      </c>
      <c r="N52" s="680">
        <v>132705.41849750004</v>
      </c>
      <c r="O52" s="680">
        <v>27199.00022387044</v>
      </c>
      <c r="P52" s="680">
        <v>12078291</v>
      </c>
      <c r="Q52" s="680">
        <v>484003.49776930001</v>
      </c>
      <c r="R52" s="680">
        <v>412.50317485024004</v>
      </c>
      <c r="S52" s="680">
        <v>344214</v>
      </c>
      <c r="T52" s="680">
        <v>11128.373611450001</v>
      </c>
    </row>
    <row r="53" spans="1:20">
      <c r="A53" s="678">
        <v>41730</v>
      </c>
      <c r="B53" s="680">
        <v>20</v>
      </c>
      <c r="C53" s="680">
        <v>1584.0089700000003</v>
      </c>
      <c r="D53" s="680">
        <v>344204</v>
      </c>
      <c r="E53" s="680">
        <v>11841.025635400005</v>
      </c>
      <c r="F53" s="680">
        <v>4286.4903000000022</v>
      </c>
      <c r="G53" s="680">
        <v>3647098</v>
      </c>
      <c r="H53" s="680">
        <v>95171.882155000043</v>
      </c>
      <c r="I53" s="680">
        <v>18.861875269999999</v>
      </c>
      <c r="J53" s="680">
        <v>3661203</v>
      </c>
      <c r="K53" s="680">
        <v>165572.42000489999</v>
      </c>
      <c r="L53" s="680">
        <v>16059.236016371078</v>
      </c>
      <c r="M53" s="680">
        <v>2103418</v>
      </c>
      <c r="N53" s="680">
        <v>104739.77708749997</v>
      </c>
      <c r="O53" s="680">
        <v>21948.597161641079</v>
      </c>
      <c r="P53" s="680">
        <v>9755923</v>
      </c>
      <c r="Q53" s="680">
        <v>377325.10488280002</v>
      </c>
      <c r="R53" s="680">
        <v>359.93780585191138</v>
      </c>
      <c r="S53" s="680">
        <v>334426</v>
      </c>
      <c r="T53" s="680">
        <v>11310.53394485</v>
      </c>
    </row>
    <row r="54" spans="1:20">
      <c r="A54" s="678">
        <v>41760</v>
      </c>
      <c r="B54" s="680">
        <v>22</v>
      </c>
      <c r="C54" s="680">
        <v>1390.5949300000007</v>
      </c>
      <c r="D54" s="680">
        <v>325967</v>
      </c>
      <c r="E54" s="680">
        <v>11279.516439499997</v>
      </c>
      <c r="F54" s="680">
        <v>4436.9713999999994</v>
      </c>
      <c r="G54" s="680">
        <v>4082664</v>
      </c>
      <c r="H54" s="680">
        <v>106267.80475524993</v>
      </c>
      <c r="I54" s="680">
        <v>19.473240093000012</v>
      </c>
      <c r="J54" s="680">
        <v>3793508</v>
      </c>
      <c r="K54" s="680">
        <v>177329.31533210006</v>
      </c>
      <c r="L54" s="680">
        <v>16714.761255115965</v>
      </c>
      <c r="M54" s="680">
        <v>2075420</v>
      </c>
      <c r="N54" s="680">
        <v>102903.835515</v>
      </c>
      <c r="O54" s="680">
        <v>22561.800825208964</v>
      </c>
      <c r="P54" s="680">
        <v>10277559</v>
      </c>
      <c r="Q54" s="680">
        <v>397780.47204184998</v>
      </c>
      <c r="R54" s="680">
        <v>386.68890846162054</v>
      </c>
      <c r="S54" s="680">
        <v>313952</v>
      </c>
      <c r="T54" s="680">
        <v>10168.634523500001</v>
      </c>
    </row>
    <row r="55" spans="1:20">
      <c r="A55" s="678">
        <v>41791</v>
      </c>
      <c r="B55" s="680">
        <v>21</v>
      </c>
      <c r="C55" s="680">
        <v>1186.82474</v>
      </c>
      <c r="D55" s="680">
        <v>282955</v>
      </c>
      <c r="E55" s="680">
        <v>10035.512675000002</v>
      </c>
      <c r="F55" s="680">
        <v>5383.5712500000018</v>
      </c>
      <c r="G55" s="680">
        <v>4071778</v>
      </c>
      <c r="H55" s="680">
        <v>111379.149745</v>
      </c>
      <c r="I55" s="680">
        <v>18.957370281999996</v>
      </c>
      <c r="J55" s="680">
        <v>3697765</v>
      </c>
      <c r="K55" s="680">
        <v>169654.79141199993</v>
      </c>
      <c r="L55" s="680">
        <v>17238.676671214191</v>
      </c>
      <c r="M55" s="680">
        <v>2159363</v>
      </c>
      <c r="N55" s="680">
        <v>110613.25398500003</v>
      </c>
      <c r="O55" s="680">
        <v>23828.030031496193</v>
      </c>
      <c r="P55" s="680">
        <v>10211861</v>
      </c>
      <c r="Q55" s="680">
        <v>401682.70781699999</v>
      </c>
      <c r="R55" s="680">
        <v>414.19480976802043</v>
      </c>
      <c r="S55" s="680">
        <v>256969</v>
      </c>
      <c r="T55" s="680">
        <v>9657.7473692000003</v>
      </c>
    </row>
    <row r="56" spans="1:20">
      <c r="A56" s="678">
        <v>41821</v>
      </c>
      <c r="B56" s="680">
        <v>23</v>
      </c>
      <c r="C56" s="680">
        <v>1023.7556500000003</v>
      </c>
      <c r="D56" s="680">
        <v>318990</v>
      </c>
      <c r="E56" s="680">
        <v>10748.279966099995</v>
      </c>
      <c r="F56" s="680">
        <v>6613.085500000001</v>
      </c>
      <c r="G56" s="680">
        <v>4354047</v>
      </c>
      <c r="H56" s="680">
        <v>129100.66724924996</v>
      </c>
      <c r="I56" s="680">
        <v>17.158529792</v>
      </c>
      <c r="J56" s="680">
        <v>3570281</v>
      </c>
      <c r="K56" s="680">
        <v>190377.27158899992</v>
      </c>
      <c r="L56" s="680">
        <v>19188.47203274216</v>
      </c>
      <c r="M56" s="680">
        <v>2268329</v>
      </c>
      <c r="N56" s="680">
        <v>112941.0854175</v>
      </c>
      <c r="O56" s="680">
        <v>26842.471712534163</v>
      </c>
      <c r="P56" s="680">
        <v>10511647</v>
      </c>
      <c r="Q56" s="680">
        <v>443167.30422184989</v>
      </c>
      <c r="R56" s="680">
        <v>416.00539497264941</v>
      </c>
      <c r="S56" s="680">
        <v>249154</v>
      </c>
      <c r="T56" s="680">
        <v>9789.4406851000003</v>
      </c>
    </row>
    <row r="57" spans="1:20">
      <c r="A57" s="678">
        <v>41852</v>
      </c>
      <c r="B57" s="680">
        <v>20</v>
      </c>
      <c r="C57" s="680">
        <v>933.78201999999987</v>
      </c>
      <c r="D57" s="680">
        <v>236459</v>
      </c>
      <c r="E57" s="680">
        <v>7684.0382322000014</v>
      </c>
      <c r="F57" s="680">
        <v>5259.5785499999965</v>
      </c>
      <c r="G57" s="680">
        <v>3436466</v>
      </c>
      <c r="H57" s="680">
        <v>103745.91173874999</v>
      </c>
      <c r="I57" s="680">
        <v>14.007784438999998</v>
      </c>
      <c r="J57" s="680">
        <v>2850630</v>
      </c>
      <c r="K57" s="680">
        <v>145334.19745099993</v>
      </c>
      <c r="L57" s="680">
        <v>18077.203274215553</v>
      </c>
      <c r="M57" s="680">
        <v>2247943</v>
      </c>
      <c r="N57" s="680">
        <v>105229.08991500003</v>
      </c>
      <c r="O57" s="680">
        <v>24284.57162865455</v>
      </c>
      <c r="P57" s="680">
        <v>8771498</v>
      </c>
      <c r="Q57" s="680">
        <v>361993.23733694997</v>
      </c>
      <c r="R57" s="680">
        <v>429.82602913673935</v>
      </c>
      <c r="S57" s="680">
        <v>249642</v>
      </c>
      <c r="T57" s="680">
        <v>10470.82079675</v>
      </c>
    </row>
    <row r="58" spans="1:20">
      <c r="A58" s="678">
        <v>41883</v>
      </c>
      <c r="B58" s="680">
        <v>22</v>
      </c>
      <c r="C58" s="680">
        <v>1246.1931200000001</v>
      </c>
      <c r="D58" s="680">
        <v>283874</v>
      </c>
      <c r="E58" s="680">
        <v>9217.0470497999977</v>
      </c>
      <c r="F58" s="680">
        <v>5682.1559500000003</v>
      </c>
      <c r="G58" s="680">
        <v>3885301</v>
      </c>
      <c r="H58" s="680">
        <v>112939.67521325004</v>
      </c>
      <c r="I58" s="680">
        <v>17.684817537000008</v>
      </c>
      <c r="J58" s="680">
        <v>3507078</v>
      </c>
      <c r="K58" s="680">
        <v>182952.52658349997</v>
      </c>
      <c r="L58" s="680">
        <v>26815.184174624825</v>
      </c>
      <c r="M58" s="680">
        <v>2936195</v>
      </c>
      <c r="N58" s="680">
        <v>140880.22288250003</v>
      </c>
      <c r="O58" s="680">
        <v>33761.218062161824</v>
      </c>
      <c r="P58" s="680">
        <v>10612448</v>
      </c>
      <c r="Q58" s="680">
        <v>445989.47172905004</v>
      </c>
      <c r="R58" s="680">
        <v>399.38836242138336</v>
      </c>
      <c r="S58" s="680">
        <v>371090</v>
      </c>
      <c r="T58" s="680">
        <v>11226.076433</v>
      </c>
    </row>
    <row r="59" spans="1:20">
      <c r="A59" s="678">
        <v>41913</v>
      </c>
      <c r="B59" s="680">
        <v>21</v>
      </c>
      <c r="C59" s="680">
        <v>912.61496999999974</v>
      </c>
      <c r="D59" s="680">
        <v>226243</v>
      </c>
      <c r="E59" s="680">
        <v>7180.0592961999982</v>
      </c>
      <c r="F59" s="680">
        <v>4630.1158499999983</v>
      </c>
      <c r="G59" s="680">
        <v>3364067</v>
      </c>
      <c r="H59" s="680">
        <v>92487.568020750055</v>
      </c>
      <c r="I59" s="680">
        <v>20.143202321000008</v>
      </c>
      <c r="J59" s="680">
        <v>3720293</v>
      </c>
      <c r="K59" s="680">
        <v>160029.38962280005</v>
      </c>
      <c r="L59" s="680">
        <v>30179.699863574355</v>
      </c>
      <c r="M59" s="680">
        <v>3041829</v>
      </c>
      <c r="N59" s="680">
        <v>138728.17431999999</v>
      </c>
      <c r="O59" s="680">
        <v>35742.573885895355</v>
      </c>
      <c r="P59" s="680">
        <v>10352432</v>
      </c>
      <c r="Q59" s="680">
        <v>398425.19125975011</v>
      </c>
      <c r="R59" s="680">
        <v>542.68507012510645</v>
      </c>
      <c r="S59" s="680">
        <v>388662</v>
      </c>
      <c r="T59" s="680">
        <v>11247.9878479</v>
      </c>
    </row>
    <row r="60" spans="1:20">
      <c r="A60" s="678">
        <v>41944</v>
      </c>
      <c r="B60" s="680">
        <v>20</v>
      </c>
      <c r="C60" s="680">
        <v>909.88276000000042</v>
      </c>
      <c r="D60" s="680">
        <v>214627</v>
      </c>
      <c r="E60" s="680">
        <v>6950.2721753999986</v>
      </c>
      <c r="F60" s="680">
        <v>4641.3585000000012</v>
      </c>
      <c r="G60" s="680">
        <v>3440882</v>
      </c>
      <c r="H60" s="680">
        <v>95027.599797750081</v>
      </c>
      <c r="I60" s="680">
        <v>25.788033929000004</v>
      </c>
      <c r="J60" s="680">
        <v>4709759</v>
      </c>
      <c r="K60" s="680">
        <v>202607.0301240001</v>
      </c>
      <c r="L60" s="680">
        <v>31755.525238744885</v>
      </c>
      <c r="M60" s="680">
        <v>3905943</v>
      </c>
      <c r="N60" s="680">
        <v>160766.61666999999</v>
      </c>
      <c r="O60" s="680">
        <v>37332.554532673887</v>
      </c>
      <c r="P60" s="680">
        <v>12271211</v>
      </c>
      <c r="Q60" s="680">
        <v>465351.51876715018</v>
      </c>
      <c r="R60" s="680">
        <v>571.04354868141581</v>
      </c>
      <c r="S60" s="680">
        <v>330181</v>
      </c>
      <c r="T60" s="680">
        <v>9958.4086635000003</v>
      </c>
    </row>
    <row r="61" spans="1:20">
      <c r="A61" s="678">
        <v>41974</v>
      </c>
      <c r="B61" s="680">
        <v>22</v>
      </c>
      <c r="C61" s="680">
        <v>1020.2232300000002</v>
      </c>
      <c r="D61" s="680">
        <v>274767</v>
      </c>
      <c r="E61" s="680">
        <v>8271.0876103999999</v>
      </c>
      <c r="F61" s="680">
        <v>4947.4233499999982</v>
      </c>
      <c r="G61" s="680">
        <v>3830777</v>
      </c>
      <c r="H61" s="680">
        <v>101406.30175425003</v>
      </c>
      <c r="I61" s="680">
        <v>23.329554712000018</v>
      </c>
      <c r="J61" s="680">
        <v>4597361</v>
      </c>
      <c r="K61" s="680">
        <v>192524.95915119999</v>
      </c>
      <c r="L61" s="680">
        <v>51365.143246930427</v>
      </c>
      <c r="M61" s="680">
        <v>5262607</v>
      </c>
      <c r="N61" s="680">
        <v>182470.17099249997</v>
      </c>
      <c r="O61" s="680">
        <v>57356.119381642427</v>
      </c>
      <c r="P61" s="680">
        <v>13965512</v>
      </c>
      <c r="Q61" s="680">
        <v>484672.51950835</v>
      </c>
      <c r="R61" s="680">
        <v>709.94005096456908</v>
      </c>
      <c r="S61" s="680">
        <v>296827</v>
      </c>
      <c r="T61" s="680">
        <v>9162.6079312000002</v>
      </c>
    </row>
    <row r="62" spans="1:20">
      <c r="A62" s="678">
        <v>42005</v>
      </c>
      <c r="B62" s="680">
        <v>21</v>
      </c>
      <c r="C62" s="680">
        <v>1182.4063799999997</v>
      </c>
      <c r="D62" s="680">
        <v>334348</v>
      </c>
      <c r="E62" s="680">
        <v>9896.5457935999984</v>
      </c>
      <c r="F62" s="680">
        <v>5965.1480000000001</v>
      </c>
      <c r="G62" s="680">
        <v>4642873</v>
      </c>
      <c r="H62" s="680">
        <v>116354.33918350005</v>
      </c>
      <c r="I62" s="680">
        <v>23.035185837000007</v>
      </c>
      <c r="J62" s="680">
        <v>4565034</v>
      </c>
      <c r="K62" s="680">
        <v>209660.17688719989</v>
      </c>
      <c r="L62" s="680">
        <v>54910.028649386084</v>
      </c>
      <c r="M62" s="680">
        <v>7517159</v>
      </c>
      <c r="N62" s="680">
        <v>154778.58657400004</v>
      </c>
      <c r="O62" s="680">
        <v>62080.618215223083</v>
      </c>
      <c r="P62" s="680">
        <v>17059414</v>
      </c>
      <c r="Q62" s="680">
        <v>490689.64843830001</v>
      </c>
      <c r="R62" s="680">
        <v>862.5116696775292</v>
      </c>
      <c r="S62" s="680">
        <v>306350</v>
      </c>
      <c r="T62" s="680">
        <v>9006.7413209499991</v>
      </c>
    </row>
    <row r="63" spans="1:20">
      <c r="A63" s="678">
        <v>42036</v>
      </c>
      <c r="B63" s="680">
        <v>21</v>
      </c>
      <c r="C63" s="680">
        <v>1028.6074200000003</v>
      </c>
      <c r="D63" s="680">
        <v>244439</v>
      </c>
      <c r="E63" s="680">
        <v>7884.305431599998</v>
      </c>
      <c r="F63" s="680">
        <v>4769.1830500000005</v>
      </c>
      <c r="G63" s="680">
        <v>3985379</v>
      </c>
      <c r="H63" s="680">
        <v>97749.643823250037</v>
      </c>
      <c r="I63" s="680">
        <v>22.215158130999995</v>
      </c>
      <c r="J63" s="680">
        <v>4068523</v>
      </c>
      <c r="K63" s="680">
        <v>177020.1383353</v>
      </c>
      <c r="L63" s="680">
        <v>60464.903137789915</v>
      </c>
      <c r="M63" s="680">
        <v>8865904</v>
      </c>
      <c r="N63" s="680">
        <v>169276.33235950005</v>
      </c>
      <c r="O63" s="680">
        <v>66284.908765920918</v>
      </c>
      <c r="P63" s="680">
        <v>17164245</v>
      </c>
      <c r="Q63" s="680">
        <v>451930.41994965007</v>
      </c>
      <c r="R63" s="680">
        <v>775.24566259602716</v>
      </c>
      <c r="S63" s="680">
        <v>311055</v>
      </c>
      <c r="T63" s="680">
        <v>9632.4468201</v>
      </c>
    </row>
    <row r="64" spans="1:20">
      <c r="A64" s="678">
        <v>42064</v>
      </c>
      <c r="B64" s="680">
        <v>22</v>
      </c>
      <c r="C64" s="680">
        <v>1084.9886400000005</v>
      </c>
      <c r="D64" s="680">
        <v>284643</v>
      </c>
      <c r="E64" s="680">
        <v>9279.9799272000018</v>
      </c>
      <c r="F64" s="680">
        <v>5468.2793000000011</v>
      </c>
      <c r="G64" s="680">
        <v>4610705</v>
      </c>
      <c r="H64" s="680">
        <v>112582.46699125004</v>
      </c>
      <c r="I64" s="680">
        <v>19.401494151000001</v>
      </c>
      <c r="J64" s="680">
        <v>3553150</v>
      </c>
      <c r="K64" s="680">
        <v>180365.20273959995</v>
      </c>
      <c r="L64" s="680">
        <v>61786.714870395634</v>
      </c>
      <c r="M64" s="680">
        <v>9173694</v>
      </c>
      <c r="N64" s="680">
        <v>162472.21828099998</v>
      </c>
      <c r="O64" s="680">
        <v>68359.384304546635</v>
      </c>
      <c r="P64" s="680">
        <v>17622192</v>
      </c>
      <c r="Q64" s="680">
        <v>464699.86793904996</v>
      </c>
      <c r="R64" s="680">
        <v>560.9174710654504</v>
      </c>
      <c r="S64" s="680">
        <v>311143</v>
      </c>
      <c r="T64" s="680">
        <v>8715.3722675999998</v>
      </c>
    </row>
    <row r="65" spans="1:20">
      <c r="A65" s="678">
        <v>42095</v>
      </c>
      <c r="B65" s="680">
        <v>21</v>
      </c>
      <c r="C65" s="680">
        <v>1027.1650999999997</v>
      </c>
      <c r="D65" s="680">
        <v>345568</v>
      </c>
      <c r="E65" s="680">
        <v>12184.998738799999</v>
      </c>
      <c r="F65" s="680">
        <v>5631.9251000000004</v>
      </c>
      <c r="G65" s="680">
        <v>4533552</v>
      </c>
      <c r="H65" s="680">
        <v>115100.23492249998</v>
      </c>
      <c r="I65" s="680">
        <v>20.807045561999992</v>
      </c>
      <c r="J65" s="680">
        <v>3557038</v>
      </c>
      <c r="K65" s="680">
        <v>158291.12430240004</v>
      </c>
      <c r="L65" s="680">
        <v>56247.095497953625</v>
      </c>
      <c r="M65" s="680">
        <v>8032678</v>
      </c>
      <c r="N65" s="680">
        <v>159481.87163800001</v>
      </c>
      <c r="O65" s="680">
        <v>62926.992743515628</v>
      </c>
      <c r="P65" s="680">
        <v>16468836</v>
      </c>
      <c r="Q65" s="680">
        <v>445058.22960170003</v>
      </c>
      <c r="R65" s="680">
        <v>583.96298511532905</v>
      </c>
      <c r="S65" s="680">
        <v>317263</v>
      </c>
      <c r="T65" s="680">
        <v>9845.3743345000003</v>
      </c>
    </row>
    <row r="66" spans="1:20">
      <c r="A66" s="678">
        <v>42125</v>
      </c>
      <c r="B66" s="680">
        <v>21</v>
      </c>
      <c r="C66" s="680">
        <v>1041.0872899999999</v>
      </c>
      <c r="D66" s="680">
        <v>291848</v>
      </c>
      <c r="E66" s="680">
        <v>10340.373060600003</v>
      </c>
      <c r="F66" s="680">
        <v>6057.2883999999976</v>
      </c>
      <c r="G66" s="680">
        <v>4453300</v>
      </c>
      <c r="H66" s="680">
        <v>119948.11839049999</v>
      </c>
      <c r="I66" s="680">
        <v>20.187127441000005</v>
      </c>
      <c r="J66" s="680">
        <v>3451247</v>
      </c>
      <c r="K66" s="680">
        <v>164589.04379940007</v>
      </c>
      <c r="L66" s="680">
        <v>50379.901773533435</v>
      </c>
      <c r="M66" s="680">
        <v>7137785</v>
      </c>
      <c r="N66" s="680">
        <v>162674.31639849997</v>
      </c>
      <c r="O66" s="680">
        <v>57498.464590974436</v>
      </c>
      <c r="P66" s="680">
        <v>15334180</v>
      </c>
      <c r="Q66" s="680">
        <v>457551.85164899996</v>
      </c>
      <c r="R66" s="680">
        <v>506.99847420430831</v>
      </c>
      <c r="S66" s="680">
        <v>305865</v>
      </c>
      <c r="T66" s="680">
        <v>9428.7741268000009</v>
      </c>
    </row>
    <row r="67" spans="1:20">
      <c r="A67" s="678">
        <v>42156</v>
      </c>
      <c r="B67" s="680">
        <v>22</v>
      </c>
      <c r="C67" s="680">
        <v>986.02756000000068</v>
      </c>
      <c r="D67" s="680">
        <v>371247</v>
      </c>
      <c r="E67" s="680">
        <v>13713.064142999996</v>
      </c>
      <c r="F67" s="680">
        <v>6775.4631500000032</v>
      </c>
      <c r="G67" s="680">
        <v>5068372</v>
      </c>
      <c r="H67" s="680">
        <v>126373.29416250002</v>
      </c>
      <c r="I67" s="680">
        <v>20.826205397000013</v>
      </c>
      <c r="J67" s="680">
        <v>3333552</v>
      </c>
      <c r="K67" s="680">
        <v>155802.65876160006</v>
      </c>
      <c r="L67" s="680">
        <v>47629.858117326075</v>
      </c>
      <c r="M67" s="680">
        <v>7615773</v>
      </c>
      <c r="N67" s="680">
        <v>159378.12985999996</v>
      </c>
      <c r="O67" s="680">
        <v>55412.175032723077</v>
      </c>
      <c r="P67" s="680">
        <v>16388944</v>
      </c>
      <c r="Q67" s="680">
        <v>455267.14692710002</v>
      </c>
      <c r="R67" s="680">
        <v>523.91734269275719</v>
      </c>
      <c r="S67" s="680">
        <v>391455</v>
      </c>
      <c r="T67" s="680">
        <v>10893.4021127</v>
      </c>
    </row>
    <row r="68" spans="1:20">
      <c r="A68" s="678">
        <v>42186</v>
      </c>
      <c r="B68" s="680">
        <v>23</v>
      </c>
      <c r="C68" s="680">
        <v>830.61756999999966</v>
      </c>
      <c r="D68" s="680">
        <v>268379</v>
      </c>
      <c r="E68" s="680">
        <v>9412.1590011999979</v>
      </c>
      <c r="F68" s="680">
        <v>8179.3408499999987</v>
      </c>
      <c r="G68" s="680">
        <v>6275928</v>
      </c>
      <c r="H68" s="680">
        <v>148936.55351700011</v>
      </c>
      <c r="I68" s="680">
        <v>21.337760723000002</v>
      </c>
      <c r="J68" s="680">
        <v>3697529</v>
      </c>
      <c r="K68" s="680">
        <v>178923.67815909997</v>
      </c>
      <c r="L68" s="680">
        <v>58667.770804911313</v>
      </c>
      <c r="M68" s="680">
        <v>8927950</v>
      </c>
      <c r="N68" s="680">
        <v>164472.01919000008</v>
      </c>
      <c r="O68" s="680">
        <v>67699.066985634316</v>
      </c>
      <c r="P68" s="680">
        <v>19169786</v>
      </c>
      <c r="Q68" s="680">
        <v>501744.40986730013</v>
      </c>
      <c r="R68" s="680">
        <v>665.44015483306976</v>
      </c>
      <c r="S68" s="680">
        <v>401258</v>
      </c>
      <c r="T68" s="680">
        <v>10327.91598365</v>
      </c>
    </row>
    <row r="69" spans="1:20">
      <c r="A69" s="678">
        <v>42217</v>
      </c>
      <c r="B69" s="680">
        <v>21</v>
      </c>
      <c r="C69" s="680">
        <v>1160.0856099999996</v>
      </c>
      <c r="D69" s="680">
        <v>275023</v>
      </c>
      <c r="E69" s="680">
        <v>9239.6603436000005</v>
      </c>
      <c r="F69" s="680">
        <v>8171.2177499999952</v>
      </c>
      <c r="G69" s="680">
        <v>5920453</v>
      </c>
      <c r="H69" s="680">
        <v>138685.74612925007</v>
      </c>
      <c r="I69" s="680">
        <v>23.564464851000011</v>
      </c>
      <c r="J69" s="680">
        <v>4112385</v>
      </c>
      <c r="K69" s="680">
        <v>192300.70809450012</v>
      </c>
      <c r="L69" s="680">
        <v>67696.264665757146</v>
      </c>
      <c r="M69" s="680">
        <v>9909995</v>
      </c>
      <c r="N69" s="680">
        <v>158006.64830599999</v>
      </c>
      <c r="O69" s="680">
        <v>77051.132490608143</v>
      </c>
      <c r="P69" s="680">
        <v>20217856</v>
      </c>
      <c r="Q69" s="680">
        <v>498232.76287335018</v>
      </c>
      <c r="R69" s="680">
        <v>577.90196658702985</v>
      </c>
      <c r="S69" s="680">
        <v>304923</v>
      </c>
      <c r="T69" s="680">
        <v>8495.8232697999993</v>
      </c>
    </row>
    <row r="70" spans="1:20">
      <c r="A70" s="678">
        <v>42248</v>
      </c>
      <c r="B70" s="680">
        <v>22</v>
      </c>
      <c r="C70" s="680">
        <v>1201.3506799999998</v>
      </c>
      <c r="D70" s="680">
        <v>251441</v>
      </c>
      <c r="E70" s="680">
        <v>8551.2386448000016</v>
      </c>
      <c r="F70" s="680">
        <v>8031.8202999999994</v>
      </c>
      <c r="G70" s="680">
        <v>5808508</v>
      </c>
      <c r="H70" s="680">
        <v>135429.2079645</v>
      </c>
      <c r="I70" s="680">
        <v>19.610083462999999</v>
      </c>
      <c r="J70" s="680">
        <v>3657202</v>
      </c>
      <c r="K70" s="680">
        <v>171118.23238370006</v>
      </c>
      <c r="L70" s="680">
        <v>67644.222373806289</v>
      </c>
      <c r="M70" s="680">
        <v>10372551</v>
      </c>
      <c r="N70" s="680">
        <v>167416.54224149999</v>
      </c>
      <c r="O70" s="680">
        <v>76897.003437269275</v>
      </c>
      <c r="P70" s="680">
        <v>20089702</v>
      </c>
      <c r="Q70" s="680">
        <v>482515.22123450006</v>
      </c>
      <c r="R70" s="680">
        <v>575.94949242620339</v>
      </c>
      <c r="S70" s="680">
        <v>378822</v>
      </c>
      <c r="T70" s="680">
        <v>9385.4273871000005</v>
      </c>
    </row>
    <row r="71" spans="1:20">
      <c r="A71" s="678">
        <v>42278</v>
      </c>
      <c r="B71" s="680">
        <v>21</v>
      </c>
      <c r="C71" s="680">
        <v>1219.0435599999996</v>
      </c>
      <c r="D71" s="680">
        <v>261209</v>
      </c>
      <c r="E71" s="680">
        <v>9190.7357151999968</v>
      </c>
      <c r="F71" s="680">
        <v>8025.4787500000002</v>
      </c>
      <c r="G71" s="680">
        <v>5521156</v>
      </c>
      <c r="H71" s="680">
        <v>128314.72442824996</v>
      </c>
      <c r="I71" s="680">
        <v>20.658461847000002</v>
      </c>
      <c r="J71" s="680">
        <v>3748426</v>
      </c>
      <c r="K71" s="680">
        <v>170688.11657850014</v>
      </c>
      <c r="L71" s="680">
        <v>61054.081855388831</v>
      </c>
      <c r="M71" s="680">
        <v>10002914</v>
      </c>
      <c r="N71" s="680">
        <v>160469.12444450002</v>
      </c>
      <c r="O71" s="680">
        <v>70319.262627235832</v>
      </c>
      <c r="P71" s="680">
        <v>19533705</v>
      </c>
      <c r="Q71" s="680">
        <v>468662.70116645016</v>
      </c>
      <c r="R71" s="680">
        <v>708.43289350290854</v>
      </c>
      <c r="S71" s="680">
        <v>373615</v>
      </c>
      <c r="T71" s="680">
        <v>9595.92630775</v>
      </c>
    </row>
    <row r="72" spans="1:20">
      <c r="A72" s="678">
        <v>42309</v>
      </c>
      <c r="B72" s="680">
        <v>21</v>
      </c>
      <c r="C72" s="680">
        <v>828.33835999999962</v>
      </c>
      <c r="D72" s="680">
        <v>200936</v>
      </c>
      <c r="E72" s="680">
        <v>6799.6492783999993</v>
      </c>
      <c r="F72" s="680">
        <v>7524.3992999999982</v>
      </c>
      <c r="G72" s="680">
        <v>5388108</v>
      </c>
      <c r="H72" s="680">
        <v>117315.08686499992</v>
      </c>
      <c r="I72" s="680">
        <v>15.632562603</v>
      </c>
      <c r="J72" s="680">
        <v>2880794</v>
      </c>
      <c r="K72" s="680">
        <v>136700.1412024</v>
      </c>
      <c r="L72" s="680">
        <v>56400.578444747618</v>
      </c>
      <c r="M72" s="680">
        <v>8932201</v>
      </c>
      <c r="N72" s="680">
        <v>140858.79212150001</v>
      </c>
      <c r="O72" s="680">
        <v>64768.948667350618</v>
      </c>
      <c r="P72" s="680">
        <v>17402039</v>
      </c>
      <c r="Q72" s="680">
        <v>401673.66946729989</v>
      </c>
      <c r="R72" s="680">
        <v>778.85101383730864</v>
      </c>
      <c r="S72" s="680">
        <v>409857</v>
      </c>
      <c r="T72" s="680">
        <v>9513.5563010999995</v>
      </c>
    </row>
    <row r="73" spans="1:20">
      <c r="A73" s="678">
        <v>42339</v>
      </c>
      <c r="B73" s="680">
        <v>22</v>
      </c>
      <c r="C73" s="680">
        <v>1378.9807399999995</v>
      </c>
      <c r="D73" s="680">
        <v>288946</v>
      </c>
      <c r="E73" s="680">
        <v>10036.5795342</v>
      </c>
      <c r="F73" s="680">
        <v>8116.3043000000025</v>
      </c>
      <c r="G73" s="680">
        <v>5513231</v>
      </c>
      <c r="H73" s="680">
        <v>121107.08962375003</v>
      </c>
      <c r="I73" s="680">
        <v>16.808933267</v>
      </c>
      <c r="J73" s="680">
        <v>2996157</v>
      </c>
      <c r="K73" s="680">
        <v>144354.81112870001</v>
      </c>
      <c r="L73" s="680">
        <v>72235.623465211465</v>
      </c>
      <c r="M73" s="680">
        <v>11097728</v>
      </c>
      <c r="N73" s="680">
        <v>158119.90819099994</v>
      </c>
      <c r="O73" s="680">
        <v>81747.717438478474</v>
      </c>
      <c r="P73" s="680">
        <v>19896062</v>
      </c>
      <c r="Q73" s="680">
        <v>433618.38847764995</v>
      </c>
      <c r="R73" s="680">
        <v>863.37252213532486</v>
      </c>
      <c r="S73" s="680">
        <v>408784</v>
      </c>
      <c r="T73" s="680">
        <v>9575.1933444999995</v>
      </c>
    </row>
    <row r="74" spans="1:20" s="681" customFormat="1" ht="16.5" customHeight="1">
      <c r="A74" s="1042" t="s">
        <v>506</v>
      </c>
      <c r="B74" s="1042"/>
      <c r="C74" s="1042"/>
      <c r="D74" s="1042"/>
      <c r="E74" s="1042"/>
      <c r="F74" s="1042"/>
      <c r="G74" s="1042"/>
      <c r="H74" s="1042"/>
      <c r="I74" s="1042"/>
      <c r="J74" s="1042"/>
      <c r="K74" s="1042"/>
      <c r="L74" s="1042"/>
      <c r="M74" s="1042"/>
      <c r="N74" s="1042"/>
      <c r="O74" s="1042"/>
      <c r="P74" s="1042"/>
      <c r="Q74" s="1042"/>
      <c r="R74" s="1042"/>
      <c r="S74" s="1042"/>
      <c r="T74" s="1042"/>
    </row>
    <row r="75" spans="1:20" s="674" customFormat="1" ht="12.75">
      <c r="A75" s="674" t="s">
        <v>485</v>
      </c>
    </row>
    <row r="76" spans="1:20">
      <c r="B76" s="677"/>
      <c r="C76" s="677"/>
      <c r="D76" s="677"/>
      <c r="E76" s="677"/>
      <c r="F76" s="677"/>
      <c r="G76" s="677"/>
      <c r="H76" s="677"/>
      <c r="I76" s="677"/>
      <c r="J76" s="677"/>
      <c r="K76" s="677"/>
      <c r="L76" s="677"/>
      <c r="M76" s="677"/>
      <c r="N76" s="677"/>
      <c r="O76" s="677"/>
      <c r="P76" s="677"/>
      <c r="Q76" s="677"/>
      <c r="R76" s="677"/>
      <c r="S76" s="677"/>
      <c r="T76" s="677"/>
    </row>
    <row r="77" spans="1:20">
      <c r="B77" s="677"/>
      <c r="C77" s="677"/>
      <c r="D77" s="677"/>
      <c r="E77" s="677"/>
      <c r="F77" s="677"/>
      <c r="G77" s="677"/>
      <c r="H77" s="677"/>
      <c r="I77" s="677"/>
      <c r="J77" s="677"/>
      <c r="K77" s="677"/>
      <c r="L77" s="677"/>
      <c r="M77" s="677"/>
      <c r="N77" s="677"/>
      <c r="O77" s="677"/>
      <c r="P77" s="677"/>
      <c r="Q77" s="677"/>
      <c r="R77" s="677"/>
      <c r="S77" s="677"/>
      <c r="T77" s="677"/>
    </row>
    <row r="78" spans="1:20">
      <c r="B78" s="677"/>
      <c r="C78" s="677"/>
      <c r="D78" s="677"/>
      <c r="E78" s="677"/>
      <c r="F78" s="677"/>
      <c r="G78" s="677"/>
      <c r="H78" s="677"/>
      <c r="I78" s="677"/>
      <c r="J78" s="677"/>
      <c r="K78" s="677"/>
      <c r="L78" s="677"/>
      <c r="M78" s="677"/>
      <c r="N78" s="677"/>
      <c r="O78" s="677"/>
      <c r="P78" s="677"/>
      <c r="Q78" s="677"/>
    </row>
    <row r="79" spans="1:20">
      <c r="B79" s="677"/>
      <c r="C79" s="677"/>
      <c r="D79" s="677"/>
      <c r="E79" s="677"/>
      <c r="F79" s="677"/>
      <c r="G79" s="677"/>
      <c r="H79" s="677"/>
      <c r="I79" s="677"/>
      <c r="J79" s="677"/>
      <c r="K79" s="677"/>
      <c r="L79" s="677"/>
      <c r="M79" s="677"/>
      <c r="N79" s="677"/>
      <c r="O79" s="677"/>
      <c r="P79" s="677"/>
      <c r="Q79" s="677"/>
    </row>
    <row r="80" spans="1:20">
      <c r="B80" s="677"/>
      <c r="C80" s="677"/>
      <c r="D80" s="677"/>
      <c r="E80" s="677"/>
      <c r="F80" s="677"/>
      <c r="G80" s="677"/>
      <c r="H80" s="677"/>
      <c r="I80" s="677"/>
      <c r="J80" s="677"/>
      <c r="K80" s="677"/>
      <c r="L80" s="677"/>
      <c r="M80" s="677"/>
      <c r="N80" s="677"/>
      <c r="O80" s="677"/>
      <c r="P80" s="677"/>
      <c r="Q80" s="677"/>
    </row>
    <row r="81" spans="2:17">
      <c r="B81" s="677"/>
      <c r="C81" s="677"/>
      <c r="D81" s="677"/>
      <c r="E81" s="677"/>
      <c r="F81" s="677"/>
      <c r="G81" s="677"/>
      <c r="H81" s="677"/>
      <c r="I81" s="677"/>
      <c r="J81" s="677"/>
      <c r="K81" s="677"/>
      <c r="L81" s="677"/>
      <c r="M81" s="677"/>
      <c r="N81" s="677"/>
      <c r="O81" s="677"/>
      <c r="P81" s="677"/>
      <c r="Q81" s="677"/>
    </row>
    <row r="82" spans="2:17">
      <c r="B82" s="677"/>
      <c r="C82" s="677"/>
      <c r="D82" s="677"/>
      <c r="E82" s="677"/>
      <c r="F82" s="677"/>
      <c r="G82" s="677"/>
      <c r="H82" s="677"/>
      <c r="I82" s="677"/>
      <c r="J82" s="677"/>
      <c r="K82" s="677"/>
      <c r="L82" s="677"/>
      <c r="M82" s="677"/>
      <c r="N82" s="677"/>
      <c r="O82" s="677"/>
      <c r="P82" s="677"/>
      <c r="Q82" s="677"/>
    </row>
  </sheetData>
  <mergeCells count="28">
    <mergeCell ref="O2:Q2"/>
    <mergeCell ref="R2:T2"/>
    <mergeCell ref="C3:C4"/>
    <mergeCell ref="T3:T4"/>
    <mergeCell ref="J3:J4"/>
    <mergeCell ref="S3:S4"/>
    <mergeCell ref="D3:D4"/>
    <mergeCell ref="E3:E4"/>
    <mergeCell ref="M3:M4"/>
    <mergeCell ref="N3:N4"/>
    <mergeCell ref="K3:K4"/>
    <mergeCell ref="L3:L4"/>
    <mergeCell ref="A74:T74"/>
    <mergeCell ref="A1:T1"/>
    <mergeCell ref="A2:A4"/>
    <mergeCell ref="B2:B4"/>
    <mergeCell ref="C2:E2"/>
    <mergeCell ref="F2:H2"/>
    <mergeCell ref="I2:K2"/>
    <mergeCell ref="L2:N2"/>
    <mergeCell ref="P3:P4"/>
    <mergeCell ref="Q3:Q4"/>
    <mergeCell ref="R3:R4"/>
    <mergeCell ref="F3:F4"/>
    <mergeCell ref="G3:G4"/>
    <mergeCell ref="H3:H4"/>
    <mergeCell ref="I3:I4"/>
    <mergeCell ref="O3:O4"/>
  </mergeCells>
  <pageMargins left="0.7" right="0.7" top="0.75" bottom="0.75" header="0.3" footer="0.3"/>
  <pageSetup paperSize="9" scale="55" orientation="landscape" r:id="rId1"/>
</worksheet>
</file>

<file path=xl/worksheets/sheet62.xml><?xml version="1.0" encoding="utf-8"?>
<worksheet xmlns="http://schemas.openxmlformats.org/spreadsheetml/2006/main" xmlns:r="http://schemas.openxmlformats.org/officeDocument/2006/relationships">
  <sheetPr>
    <tabColor theme="6"/>
  </sheetPr>
  <dimension ref="A1:U78"/>
  <sheetViews>
    <sheetView workbookViewId="0">
      <pane ySplit="4" topLeftCell="A5" activePane="bottomLeft" state="frozen"/>
      <selection activeCell="D50" sqref="D50"/>
      <selection pane="bottomLeft" activeCell="P62" sqref="P62"/>
    </sheetView>
  </sheetViews>
  <sheetFormatPr defaultRowHeight="12.75"/>
  <cols>
    <col min="1" max="1" width="8.5" style="666" customWidth="1"/>
    <col min="2" max="2" width="9.83203125" style="700" customWidth="1"/>
    <col min="3" max="3" width="11.83203125" style="666" customWidth="1"/>
    <col min="4" max="5" width="11.33203125" style="666" customWidth="1"/>
    <col min="6" max="6" width="9.6640625" style="666" customWidth="1"/>
    <col min="7" max="7" width="9.83203125" style="666" customWidth="1"/>
    <col min="8" max="8" width="10.1640625" style="666" customWidth="1"/>
    <col min="9" max="9" width="11.1640625" style="666" bestFit="1" customWidth="1"/>
    <col min="10" max="10" width="10.6640625" style="666" customWidth="1"/>
    <col min="11" max="11" width="11.33203125" style="666" customWidth="1"/>
    <col min="12" max="12" width="9.83203125" style="666" customWidth="1"/>
    <col min="13" max="13" width="9" style="666" customWidth="1"/>
    <col min="14" max="14" width="10.6640625" style="666" customWidth="1"/>
    <col min="15" max="15" width="13" style="666" customWidth="1"/>
    <col min="16" max="16" width="11.6640625" style="666" customWidth="1"/>
    <col min="17" max="17" width="9.83203125" style="666" customWidth="1"/>
    <col min="18" max="18" width="13.83203125" style="666" customWidth="1"/>
    <col min="19" max="19" width="12.83203125" style="666" bestFit="1" customWidth="1"/>
    <col min="20" max="20" width="10.6640625" style="666" customWidth="1"/>
    <col min="21" max="16384" width="9.33203125" style="666"/>
  </cols>
  <sheetData>
    <row r="1" spans="1:20">
      <c r="A1" s="1048" t="s">
        <v>525</v>
      </c>
      <c r="B1" s="1048"/>
      <c r="C1" s="1048"/>
      <c r="D1" s="1048"/>
      <c r="E1" s="1048"/>
      <c r="F1" s="1048"/>
      <c r="G1" s="1048"/>
      <c r="H1" s="1048"/>
      <c r="I1" s="1048"/>
      <c r="J1" s="1048"/>
      <c r="K1" s="1048"/>
      <c r="L1" s="1048"/>
      <c r="M1" s="1048"/>
      <c r="N1" s="1048"/>
      <c r="O1" s="1048"/>
      <c r="P1" s="1048"/>
      <c r="Q1" s="1048"/>
      <c r="R1" s="1048"/>
      <c r="S1" s="1048"/>
      <c r="T1" s="1048"/>
    </row>
    <row r="2" spans="1:20" ht="28.5" customHeight="1">
      <c r="A2" s="1049" t="s">
        <v>66</v>
      </c>
      <c r="B2" s="1049" t="s">
        <v>474</v>
      </c>
      <c r="C2" s="1049" t="s">
        <v>473</v>
      </c>
      <c r="D2" s="1049"/>
      <c r="E2" s="1049"/>
      <c r="F2" s="1049" t="s">
        <v>472</v>
      </c>
      <c r="G2" s="1049"/>
      <c r="H2" s="1049"/>
      <c r="I2" s="1049" t="s">
        <v>471</v>
      </c>
      <c r="J2" s="1049"/>
      <c r="K2" s="1049"/>
      <c r="L2" s="1049" t="s">
        <v>470</v>
      </c>
      <c r="M2" s="1049"/>
      <c r="N2" s="1049"/>
      <c r="O2" s="1049" t="s">
        <v>0</v>
      </c>
      <c r="P2" s="1049"/>
      <c r="Q2" s="1049"/>
      <c r="R2" s="1049" t="s">
        <v>504</v>
      </c>
      <c r="S2" s="1049"/>
      <c r="T2" s="1049"/>
    </row>
    <row r="3" spans="1:20" ht="12" customHeight="1">
      <c r="A3" s="1049"/>
      <c r="B3" s="1049"/>
      <c r="C3" s="1049" t="s">
        <v>468</v>
      </c>
      <c r="D3" s="1050" t="s">
        <v>467</v>
      </c>
      <c r="E3" s="1049" t="s">
        <v>527</v>
      </c>
      <c r="F3" s="1049" t="s">
        <v>468</v>
      </c>
      <c r="G3" s="1050" t="s">
        <v>467</v>
      </c>
      <c r="H3" s="1049" t="s">
        <v>527</v>
      </c>
      <c r="I3" s="1049" t="s">
        <v>468</v>
      </c>
      <c r="J3" s="1050" t="s">
        <v>467</v>
      </c>
      <c r="K3" s="1049" t="s">
        <v>527</v>
      </c>
      <c r="L3" s="1049" t="s">
        <v>468</v>
      </c>
      <c r="M3" s="1050" t="s">
        <v>467</v>
      </c>
      <c r="N3" s="1049" t="s">
        <v>527</v>
      </c>
      <c r="O3" s="1049" t="s">
        <v>468</v>
      </c>
      <c r="P3" s="1050" t="s">
        <v>467</v>
      </c>
      <c r="Q3" s="1049" t="s">
        <v>527</v>
      </c>
      <c r="R3" s="1050" t="s">
        <v>466</v>
      </c>
      <c r="S3" s="1050" t="s">
        <v>465</v>
      </c>
      <c r="T3" s="1049" t="s">
        <v>526</v>
      </c>
    </row>
    <row r="4" spans="1:20" ht="30.75" customHeight="1">
      <c r="A4" s="1050"/>
      <c r="B4" s="1050"/>
      <c r="C4" s="1050"/>
      <c r="D4" s="1051"/>
      <c r="E4" s="1050"/>
      <c r="F4" s="1050"/>
      <c r="G4" s="1051"/>
      <c r="H4" s="1050"/>
      <c r="I4" s="1050"/>
      <c r="J4" s="1051"/>
      <c r="K4" s="1050"/>
      <c r="L4" s="1050"/>
      <c r="M4" s="1051"/>
      <c r="N4" s="1050"/>
      <c r="O4" s="1050"/>
      <c r="P4" s="1051"/>
      <c r="Q4" s="1050"/>
      <c r="R4" s="1052"/>
      <c r="S4" s="1051"/>
      <c r="T4" s="1050"/>
    </row>
    <row r="5" spans="1:20" s="688" customFormat="1">
      <c r="A5" s="684">
        <v>40269</v>
      </c>
      <c r="B5" s="687">
        <v>25</v>
      </c>
      <c r="C5" s="679">
        <v>24678.846999999987</v>
      </c>
      <c r="D5" s="679">
        <v>2836765</v>
      </c>
      <c r="E5" s="679">
        <v>70789.617288999973</v>
      </c>
      <c r="F5" s="679">
        <v>1104.08</v>
      </c>
      <c r="G5" s="679">
        <v>111641</v>
      </c>
      <c r="H5" s="679">
        <v>3131.6020150000004</v>
      </c>
      <c r="I5" s="679">
        <v>2.9909999999999995E-4</v>
      </c>
      <c r="J5" s="679">
        <v>1125</v>
      </c>
      <c r="K5" s="679">
        <v>20.440304000000001</v>
      </c>
      <c r="L5" s="679">
        <v>57.693566199999999</v>
      </c>
      <c r="M5" s="679">
        <v>4189</v>
      </c>
      <c r="N5" s="679">
        <v>157.80802</v>
      </c>
      <c r="O5" s="679">
        <v>25840.620865299985</v>
      </c>
      <c r="P5" s="679">
        <v>2953720</v>
      </c>
      <c r="Q5" s="679">
        <v>74099.467627999969</v>
      </c>
      <c r="R5" s="679">
        <v>1963.6924779000001</v>
      </c>
      <c r="S5" s="679">
        <v>222610</v>
      </c>
      <c r="T5" s="679">
        <v>5434.1099999999979</v>
      </c>
    </row>
    <row r="6" spans="1:20" s="688" customFormat="1">
      <c r="A6" s="684">
        <v>40299</v>
      </c>
      <c r="B6" s="687">
        <v>25</v>
      </c>
      <c r="C6" s="679">
        <v>20182.38</v>
      </c>
      <c r="D6" s="679">
        <v>2423590</v>
      </c>
      <c r="E6" s="679">
        <v>60654.298385000016</v>
      </c>
      <c r="F6" s="679">
        <v>748.95399999999995</v>
      </c>
      <c r="G6" s="679">
        <v>76870</v>
      </c>
      <c r="H6" s="679">
        <v>1960.4457349999996</v>
      </c>
      <c r="I6" s="679">
        <v>2.9829999999999993E-4</v>
      </c>
      <c r="J6" s="679">
        <v>1042</v>
      </c>
      <c r="K6" s="679">
        <v>19.193891000000001</v>
      </c>
      <c r="L6" s="679">
        <v>66.957880799999984</v>
      </c>
      <c r="M6" s="679">
        <v>4908</v>
      </c>
      <c r="N6" s="679">
        <v>170.73224000000002</v>
      </c>
      <c r="O6" s="679">
        <v>20998.292179100004</v>
      </c>
      <c r="P6" s="679">
        <v>2506410</v>
      </c>
      <c r="Q6" s="679">
        <v>62804.670251000018</v>
      </c>
      <c r="R6" s="679">
        <v>1765.7527715999997</v>
      </c>
      <c r="S6" s="679">
        <v>203398</v>
      </c>
      <c r="T6" s="679">
        <v>4890.6500000000005</v>
      </c>
    </row>
    <row r="7" spans="1:20" s="688" customFormat="1">
      <c r="A7" s="684">
        <v>40330</v>
      </c>
      <c r="B7" s="687">
        <v>26</v>
      </c>
      <c r="C7" s="679">
        <v>19596.927999999993</v>
      </c>
      <c r="D7" s="679">
        <v>2354130</v>
      </c>
      <c r="E7" s="679">
        <v>55580.687123000018</v>
      </c>
      <c r="F7" s="679">
        <v>713.13599999999985</v>
      </c>
      <c r="G7" s="679">
        <v>73776</v>
      </c>
      <c r="H7" s="679">
        <v>1767.5766049999997</v>
      </c>
      <c r="I7" s="679">
        <v>1.5919999999999999E-4</v>
      </c>
      <c r="J7" s="679">
        <v>1092</v>
      </c>
      <c r="K7" s="679">
        <v>21.501788000000001</v>
      </c>
      <c r="L7" s="679">
        <v>77.885603399999994</v>
      </c>
      <c r="M7" s="679">
        <v>5709</v>
      </c>
      <c r="N7" s="679">
        <v>200.86765</v>
      </c>
      <c r="O7" s="679">
        <v>20387.94976259999</v>
      </c>
      <c r="P7" s="679">
        <v>2434707</v>
      </c>
      <c r="Q7" s="679">
        <v>57570.633166000021</v>
      </c>
      <c r="R7" s="679">
        <v>1632.7143982999996</v>
      </c>
      <c r="S7" s="679">
        <v>187943</v>
      </c>
      <c r="T7" s="679">
        <v>4554.5699999999979</v>
      </c>
    </row>
    <row r="8" spans="1:20" s="688" customFormat="1">
      <c r="A8" s="684">
        <v>40360</v>
      </c>
      <c r="B8" s="687">
        <v>27</v>
      </c>
      <c r="C8" s="679">
        <v>34357.67000000002</v>
      </c>
      <c r="D8" s="679">
        <v>4198766</v>
      </c>
      <c r="E8" s="679">
        <v>107117.10653099995</v>
      </c>
      <c r="F8" s="679">
        <v>551.28399999999988</v>
      </c>
      <c r="G8" s="679">
        <v>56689</v>
      </c>
      <c r="H8" s="679">
        <v>1356.7033699999997</v>
      </c>
      <c r="I8" s="679">
        <v>4.324000000000001E-4</v>
      </c>
      <c r="J8" s="679">
        <v>1035</v>
      </c>
      <c r="K8" s="679">
        <v>19.846320000000002</v>
      </c>
      <c r="L8" s="679">
        <v>616.57730699999979</v>
      </c>
      <c r="M8" s="679">
        <v>45195</v>
      </c>
      <c r="N8" s="679">
        <v>1632.6473899999999</v>
      </c>
      <c r="O8" s="679">
        <v>35525.531739400016</v>
      </c>
      <c r="P8" s="679">
        <v>4301685</v>
      </c>
      <c r="Q8" s="679">
        <v>110126.30361099995</v>
      </c>
      <c r="R8" s="679">
        <v>1994.9585763</v>
      </c>
      <c r="S8" s="679">
        <v>224982</v>
      </c>
      <c r="T8" s="679">
        <v>5620.4299999999994</v>
      </c>
    </row>
    <row r="9" spans="1:20" s="688" customFormat="1">
      <c r="A9" s="684">
        <v>40391</v>
      </c>
      <c r="B9" s="687">
        <v>26</v>
      </c>
      <c r="C9" s="679">
        <v>32492.094999999994</v>
      </c>
      <c r="D9" s="679">
        <v>3861251</v>
      </c>
      <c r="E9" s="679">
        <v>100703.06401500007</v>
      </c>
      <c r="F9" s="679">
        <v>593.34999999999991</v>
      </c>
      <c r="G9" s="679">
        <v>60847</v>
      </c>
      <c r="H9" s="679">
        <v>1503.7930349999997</v>
      </c>
      <c r="I9" s="679">
        <v>6.97E-5</v>
      </c>
      <c r="J9" s="679">
        <v>697</v>
      </c>
      <c r="K9" s="679">
        <v>12.783150000000003</v>
      </c>
      <c r="L9" s="679">
        <v>363.84814200000011</v>
      </c>
      <c r="M9" s="679">
        <v>26670</v>
      </c>
      <c r="N9" s="679">
        <v>967.0591400000003</v>
      </c>
      <c r="O9" s="679">
        <v>33449.293211699995</v>
      </c>
      <c r="P9" s="679">
        <v>3949465</v>
      </c>
      <c r="Q9" s="679">
        <v>103186.69934000006</v>
      </c>
      <c r="R9" s="679">
        <v>1915.9253272999999</v>
      </c>
      <c r="S9" s="679">
        <v>218255</v>
      </c>
      <c r="T9" s="679">
        <v>5355.66</v>
      </c>
    </row>
    <row r="10" spans="1:20" s="688" customFormat="1">
      <c r="A10" s="684">
        <v>40422</v>
      </c>
      <c r="B10" s="687">
        <v>25</v>
      </c>
      <c r="C10" s="679">
        <v>28326.883999999987</v>
      </c>
      <c r="D10" s="679">
        <v>3377330</v>
      </c>
      <c r="E10" s="679">
        <v>84557.072954499992</v>
      </c>
      <c r="F10" s="679">
        <v>625.63200000000018</v>
      </c>
      <c r="G10" s="679">
        <v>68955</v>
      </c>
      <c r="H10" s="679">
        <v>1810.7703349999997</v>
      </c>
      <c r="I10" s="679">
        <v>5.6099999999999995E-5</v>
      </c>
      <c r="J10" s="679">
        <v>414</v>
      </c>
      <c r="K10" s="679">
        <v>7.9245290000000015</v>
      </c>
      <c r="L10" s="679">
        <v>2604.7743328000001</v>
      </c>
      <c r="M10" s="679">
        <v>190930</v>
      </c>
      <c r="N10" s="679">
        <v>6651.1941900000011</v>
      </c>
      <c r="O10" s="679">
        <v>31557.29038889999</v>
      </c>
      <c r="P10" s="679">
        <v>3637629</v>
      </c>
      <c r="Q10" s="679">
        <v>93026.962008499977</v>
      </c>
      <c r="R10" s="679">
        <v>1907.7973027999999</v>
      </c>
      <c r="S10" s="679">
        <v>223566</v>
      </c>
      <c r="T10" s="679">
        <v>5721.9400000000023</v>
      </c>
    </row>
    <row r="11" spans="1:20" s="688" customFormat="1">
      <c r="A11" s="684">
        <v>40452</v>
      </c>
      <c r="B11" s="687">
        <v>25</v>
      </c>
      <c r="C11" s="679">
        <v>26675.949000000008</v>
      </c>
      <c r="D11" s="679">
        <v>3079267</v>
      </c>
      <c r="E11" s="679">
        <v>82015.156533500063</v>
      </c>
      <c r="F11" s="679">
        <v>589.80099999999993</v>
      </c>
      <c r="G11" s="679">
        <v>100436</v>
      </c>
      <c r="H11" s="679">
        <v>3103.3033899999996</v>
      </c>
      <c r="I11" s="679">
        <v>9.8700000000000014E-5</v>
      </c>
      <c r="J11" s="679">
        <v>541</v>
      </c>
      <c r="K11" s="679">
        <v>10.628532500000002</v>
      </c>
      <c r="L11" s="679">
        <v>3804.3072229999993</v>
      </c>
      <c r="M11" s="679">
        <v>278855</v>
      </c>
      <c r="N11" s="679">
        <v>10216.70118</v>
      </c>
      <c r="O11" s="679">
        <v>31070.057321700006</v>
      </c>
      <c r="P11" s="679">
        <v>3459099</v>
      </c>
      <c r="Q11" s="679">
        <v>95345.789636000074</v>
      </c>
      <c r="R11" s="679">
        <v>1963.0319555000001</v>
      </c>
      <c r="S11" s="679">
        <v>224835</v>
      </c>
      <c r="T11" s="679">
        <v>6105.35</v>
      </c>
    </row>
    <row r="12" spans="1:20" s="688" customFormat="1">
      <c r="A12" s="684">
        <v>40483</v>
      </c>
      <c r="B12" s="687">
        <v>26</v>
      </c>
      <c r="C12" s="679">
        <v>30042.350999999981</v>
      </c>
      <c r="D12" s="679">
        <v>3491035</v>
      </c>
      <c r="E12" s="679">
        <v>102297.94736950009</v>
      </c>
      <c r="F12" s="679">
        <v>426.24725000000001</v>
      </c>
      <c r="G12" s="679">
        <v>92573</v>
      </c>
      <c r="H12" s="679">
        <v>3044.4148799999998</v>
      </c>
      <c r="I12" s="679">
        <v>4.1239900000000017E-2</v>
      </c>
      <c r="J12" s="679">
        <v>2699</v>
      </c>
      <c r="K12" s="679">
        <v>372.53561500000006</v>
      </c>
      <c r="L12" s="679">
        <v>10035.250993199999</v>
      </c>
      <c r="M12" s="679">
        <v>735582</v>
      </c>
      <c r="N12" s="679">
        <v>28004.004449999997</v>
      </c>
      <c r="O12" s="679">
        <v>40503.890483099975</v>
      </c>
      <c r="P12" s="679">
        <v>4321889</v>
      </c>
      <c r="Q12" s="679">
        <v>133718.9023145001</v>
      </c>
      <c r="R12" s="679">
        <v>1915.8794966999999</v>
      </c>
      <c r="S12" s="679">
        <v>219710</v>
      </c>
      <c r="T12" s="679">
        <v>6395.3200000000006</v>
      </c>
    </row>
    <row r="13" spans="1:20" s="688" customFormat="1">
      <c r="A13" s="684">
        <v>40513</v>
      </c>
      <c r="B13" s="687">
        <v>26</v>
      </c>
      <c r="C13" s="679">
        <v>28184.284999999989</v>
      </c>
      <c r="D13" s="679">
        <v>3235583</v>
      </c>
      <c r="E13" s="679">
        <v>100559.76524700002</v>
      </c>
      <c r="F13" s="679">
        <v>666.39700000000016</v>
      </c>
      <c r="G13" s="679">
        <v>102730</v>
      </c>
      <c r="H13" s="679">
        <v>3318.3991149999997</v>
      </c>
      <c r="I13" s="679">
        <v>0.28944160000000002</v>
      </c>
      <c r="J13" s="679">
        <v>54728</v>
      </c>
      <c r="K13" s="679">
        <v>10685.196555999999</v>
      </c>
      <c r="L13" s="679">
        <v>13256.7054164</v>
      </c>
      <c r="M13" s="679">
        <v>971714</v>
      </c>
      <c r="N13" s="679">
        <v>39365.53280999999</v>
      </c>
      <c r="O13" s="679">
        <v>42107.676857999984</v>
      </c>
      <c r="P13" s="679">
        <v>4364755</v>
      </c>
      <c r="Q13" s="679">
        <v>153928.89372800002</v>
      </c>
      <c r="R13" s="679">
        <v>2020.5837144000002</v>
      </c>
      <c r="S13" s="679">
        <v>230236</v>
      </c>
      <c r="T13" s="679">
        <v>7007.7900000000009</v>
      </c>
    </row>
    <row r="14" spans="1:20" s="688" customFormat="1">
      <c r="A14" s="684">
        <v>40544</v>
      </c>
      <c r="B14" s="687">
        <v>25</v>
      </c>
      <c r="C14" s="679">
        <v>30510.485000000004</v>
      </c>
      <c r="D14" s="679">
        <v>3485191</v>
      </c>
      <c r="E14" s="679">
        <v>109893.10223649988</v>
      </c>
      <c r="F14" s="679">
        <v>1379.124</v>
      </c>
      <c r="G14" s="679">
        <v>213768</v>
      </c>
      <c r="H14" s="679">
        <v>7400.669170000001</v>
      </c>
      <c r="I14" s="679">
        <v>0.39194080000000009</v>
      </c>
      <c r="J14" s="679">
        <v>79547</v>
      </c>
      <c r="K14" s="679">
        <v>15393.794970999998</v>
      </c>
      <c r="L14" s="679">
        <v>15865.525244</v>
      </c>
      <c r="M14" s="679">
        <v>1162940</v>
      </c>
      <c r="N14" s="679">
        <v>47651.226420000014</v>
      </c>
      <c r="O14" s="679">
        <v>47755.526184800008</v>
      </c>
      <c r="P14" s="679">
        <v>4941446</v>
      </c>
      <c r="Q14" s="679">
        <v>180338.79279749989</v>
      </c>
      <c r="R14" s="679">
        <v>2076.2027094999999</v>
      </c>
      <c r="S14" s="679">
        <v>236763</v>
      </c>
      <c r="T14" s="679">
        <v>7328.1099999999979</v>
      </c>
    </row>
    <row r="15" spans="1:20" s="688" customFormat="1">
      <c r="A15" s="684">
        <v>40575</v>
      </c>
      <c r="B15" s="687">
        <v>24</v>
      </c>
      <c r="C15" s="679">
        <v>33226.125999999982</v>
      </c>
      <c r="D15" s="679">
        <v>3889697</v>
      </c>
      <c r="E15" s="679">
        <v>127393.71545150001</v>
      </c>
      <c r="F15" s="679">
        <v>998.0962500000004</v>
      </c>
      <c r="G15" s="679">
        <v>158151</v>
      </c>
      <c r="H15" s="679">
        <v>5434.0708174999991</v>
      </c>
      <c r="I15" s="679">
        <v>0.39726980000000006</v>
      </c>
      <c r="J15" s="679">
        <v>124271</v>
      </c>
      <c r="K15" s="679">
        <v>24860.709634999996</v>
      </c>
      <c r="L15" s="679">
        <v>13824.441542400002</v>
      </c>
      <c r="M15" s="679">
        <v>949425</v>
      </c>
      <c r="N15" s="679">
        <v>38911.557722500002</v>
      </c>
      <c r="O15" s="679">
        <v>48049.061062199988</v>
      </c>
      <c r="P15" s="679">
        <v>5121544</v>
      </c>
      <c r="Q15" s="679">
        <v>196600.05362650004</v>
      </c>
      <c r="R15" s="679">
        <v>2054.3089243999998</v>
      </c>
      <c r="S15" s="679">
        <v>233819</v>
      </c>
      <c r="T15" s="679">
        <v>7438.75</v>
      </c>
    </row>
    <row r="16" spans="1:20" s="688" customFormat="1">
      <c r="A16" s="684">
        <v>40603</v>
      </c>
      <c r="B16" s="687">
        <v>27</v>
      </c>
      <c r="C16" s="679">
        <v>29495.768000000015</v>
      </c>
      <c r="D16" s="679">
        <v>3378204</v>
      </c>
      <c r="E16" s="679">
        <v>108178.82463250004</v>
      </c>
      <c r="F16" s="679">
        <v>601.56574999999987</v>
      </c>
      <c r="G16" s="679">
        <v>88982</v>
      </c>
      <c r="H16" s="679">
        <v>2929.2350100000003</v>
      </c>
      <c r="I16" s="679">
        <v>0.40027299999999999</v>
      </c>
      <c r="J16" s="679">
        <v>95599</v>
      </c>
      <c r="K16" s="679">
        <v>19503.420164000003</v>
      </c>
      <c r="L16" s="679">
        <v>5715.4537181999995</v>
      </c>
      <c r="M16" s="679">
        <v>414909</v>
      </c>
      <c r="N16" s="679">
        <v>19243.558527500001</v>
      </c>
      <c r="O16" s="679">
        <v>35813.187741200018</v>
      </c>
      <c r="P16" s="679">
        <v>3977694</v>
      </c>
      <c r="Q16" s="679">
        <v>149855.03833400004</v>
      </c>
      <c r="R16" s="679">
        <v>1913.0802996000002</v>
      </c>
      <c r="S16" s="679">
        <v>215851</v>
      </c>
      <c r="T16" s="679">
        <v>6445.909999999998</v>
      </c>
    </row>
    <row r="17" spans="1:20" s="688" customFormat="1">
      <c r="A17" s="684">
        <v>40634</v>
      </c>
      <c r="B17" s="687">
        <v>24</v>
      </c>
      <c r="C17" s="679">
        <v>23848.080999999995</v>
      </c>
      <c r="D17" s="679">
        <v>2837366</v>
      </c>
      <c r="E17" s="679">
        <v>92147.711706000104</v>
      </c>
      <c r="F17" s="679">
        <v>408.44149999999985</v>
      </c>
      <c r="G17" s="679">
        <v>46658</v>
      </c>
      <c r="H17" s="679">
        <v>1416.2946124999994</v>
      </c>
      <c r="I17" s="679">
        <v>0.26630799999999993</v>
      </c>
      <c r="J17" s="679">
        <v>11224</v>
      </c>
      <c r="K17" s="679">
        <v>2240.467486</v>
      </c>
      <c r="L17" s="679">
        <v>950.81507179999994</v>
      </c>
      <c r="M17" s="679">
        <v>69455</v>
      </c>
      <c r="N17" s="679">
        <v>3373.2640175000001</v>
      </c>
      <c r="O17" s="679">
        <v>25207.603879799994</v>
      </c>
      <c r="P17" s="679">
        <v>2964703</v>
      </c>
      <c r="Q17" s="679">
        <v>99177.737822000097</v>
      </c>
      <c r="R17" s="679">
        <v>2134.1414199999999</v>
      </c>
      <c r="S17" s="679">
        <v>245522</v>
      </c>
      <c r="T17" s="679">
        <v>7845.5700000000015</v>
      </c>
    </row>
    <row r="18" spans="1:20" s="688" customFormat="1">
      <c r="A18" s="684">
        <v>40664</v>
      </c>
      <c r="B18" s="687">
        <v>26</v>
      </c>
      <c r="C18" s="679">
        <v>25914.828000000005</v>
      </c>
      <c r="D18" s="679">
        <v>3015775</v>
      </c>
      <c r="E18" s="679">
        <v>100481.26872349996</v>
      </c>
      <c r="F18" s="679">
        <v>391.57400000000007</v>
      </c>
      <c r="G18" s="679">
        <v>90869</v>
      </c>
      <c r="H18" s="679">
        <v>3317.9800599999999</v>
      </c>
      <c r="I18" s="679">
        <v>0.35971899999999996</v>
      </c>
      <c r="J18" s="679">
        <v>17287</v>
      </c>
      <c r="K18" s="679">
        <v>3212.7578869999998</v>
      </c>
      <c r="L18" s="679">
        <v>1523.3161058000001</v>
      </c>
      <c r="M18" s="679">
        <v>111539</v>
      </c>
      <c r="N18" s="679">
        <v>5083.7314424999995</v>
      </c>
      <c r="O18" s="679">
        <v>27830.077824800006</v>
      </c>
      <c r="P18" s="679">
        <v>3235470</v>
      </c>
      <c r="Q18" s="679">
        <v>112095.73811299996</v>
      </c>
      <c r="R18" s="679">
        <v>2239.2123462</v>
      </c>
      <c r="S18" s="679">
        <v>252326</v>
      </c>
      <c r="T18" s="679">
        <v>8288.090000000002</v>
      </c>
    </row>
    <row r="19" spans="1:20" s="688" customFormat="1">
      <c r="A19" s="684">
        <v>40695</v>
      </c>
      <c r="B19" s="687">
        <v>26</v>
      </c>
      <c r="C19" s="679">
        <v>27940.63400000002</v>
      </c>
      <c r="D19" s="679">
        <v>3170340</v>
      </c>
      <c r="E19" s="679">
        <v>112054.11438099996</v>
      </c>
      <c r="F19" s="679">
        <v>729.46100000000013</v>
      </c>
      <c r="G19" s="679">
        <v>265313</v>
      </c>
      <c r="H19" s="679">
        <v>10263.461310000001</v>
      </c>
      <c r="I19" s="679">
        <v>0.37585900000000005</v>
      </c>
      <c r="J19" s="679">
        <v>28526</v>
      </c>
      <c r="K19" s="679">
        <v>5647.4257489999973</v>
      </c>
      <c r="L19" s="679">
        <v>3143.8353645999996</v>
      </c>
      <c r="M19" s="679">
        <v>225232</v>
      </c>
      <c r="N19" s="679">
        <v>9700.7918675000019</v>
      </c>
      <c r="O19" s="679">
        <v>31814.306223600019</v>
      </c>
      <c r="P19" s="679">
        <v>3689411</v>
      </c>
      <c r="Q19" s="679">
        <v>137665.79330749996</v>
      </c>
      <c r="R19" s="679">
        <v>2178.3170994000006</v>
      </c>
      <c r="S19" s="679">
        <v>245308</v>
      </c>
      <c r="T19" s="679">
        <v>8342.630000000001</v>
      </c>
    </row>
    <row r="20" spans="1:20" s="688" customFormat="1">
      <c r="A20" s="684">
        <v>40725</v>
      </c>
      <c r="B20" s="687">
        <v>26</v>
      </c>
      <c r="C20" s="679">
        <v>39090.17300000001</v>
      </c>
      <c r="D20" s="679">
        <v>4317826</v>
      </c>
      <c r="E20" s="679">
        <v>162548.84741000002</v>
      </c>
      <c r="F20" s="679">
        <v>398.25900000000001</v>
      </c>
      <c r="G20" s="679">
        <v>95301</v>
      </c>
      <c r="H20" s="679">
        <v>3679.2115250000002</v>
      </c>
      <c r="I20" s="679">
        <v>0.51530200000000004</v>
      </c>
      <c r="J20" s="679">
        <v>40079</v>
      </c>
      <c r="K20" s="679">
        <v>8190.2168599999977</v>
      </c>
      <c r="L20" s="679">
        <v>5778.2686595999994</v>
      </c>
      <c r="M20" s="679">
        <v>423546</v>
      </c>
      <c r="N20" s="679">
        <v>18373.68031</v>
      </c>
      <c r="O20" s="679">
        <v>45267.215961600006</v>
      </c>
      <c r="P20" s="679">
        <v>4876752</v>
      </c>
      <c r="Q20" s="679">
        <v>192791.95610499999</v>
      </c>
      <c r="R20" s="679">
        <v>2417.1064718000002</v>
      </c>
      <c r="S20" s="679">
        <v>270804</v>
      </c>
      <c r="T20" s="679">
        <v>9984.3499999999985</v>
      </c>
    </row>
    <row r="21" spans="1:20" s="688" customFormat="1">
      <c r="A21" s="684">
        <v>40756</v>
      </c>
      <c r="B21" s="687">
        <v>26</v>
      </c>
      <c r="C21" s="679">
        <v>31468.529000000028</v>
      </c>
      <c r="D21" s="679">
        <v>3544603</v>
      </c>
      <c r="E21" s="679">
        <v>134136.21252200007</v>
      </c>
      <c r="F21" s="679">
        <v>348.76100000000002</v>
      </c>
      <c r="G21" s="679">
        <v>65738</v>
      </c>
      <c r="H21" s="679">
        <v>2348.8829900000005</v>
      </c>
      <c r="I21" s="679">
        <v>0.35174800000000001</v>
      </c>
      <c r="J21" s="679">
        <v>22076</v>
      </c>
      <c r="K21" s="679">
        <v>4848.778330000001</v>
      </c>
      <c r="L21" s="679">
        <v>5305.1286597999997</v>
      </c>
      <c r="M21" s="679">
        <v>388825</v>
      </c>
      <c r="N21" s="679">
        <v>15388.143655000002</v>
      </c>
      <c r="O21" s="679">
        <v>37122.770407800024</v>
      </c>
      <c r="P21" s="679">
        <v>4021242</v>
      </c>
      <c r="Q21" s="679">
        <v>156722.01749700008</v>
      </c>
      <c r="R21" s="679">
        <v>2399.2961112000003</v>
      </c>
      <c r="S21" s="679">
        <v>269007</v>
      </c>
      <c r="T21" s="679">
        <v>10013.710000000003</v>
      </c>
    </row>
    <row r="22" spans="1:20" s="688" customFormat="1">
      <c r="A22" s="684">
        <v>40787</v>
      </c>
      <c r="B22" s="687">
        <v>26</v>
      </c>
      <c r="C22" s="679">
        <v>31493.916999999972</v>
      </c>
      <c r="D22" s="679">
        <v>3547458</v>
      </c>
      <c r="E22" s="679">
        <v>135630.50105650019</v>
      </c>
      <c r="F22" s="679">
        <v>259.78750000000002</v>
      </c>
      <c r="G22" s="679">
        <v>46012</v>
      </c>
      <c r="H22" s="679">
        <v>1603.1256000000003</v>
      </c>
      <c r="I22" s="679">
        <v>0.27284899999999995</v>
      </c>
      <c r="J22" s="679">
        <v>14189</v>
      </c>
      <c r="K22" s="679">
        <v>3050.7376350000009</v>
      </c>
      <c r="L22" s="679">
        <v>2655.0000285999995</v>
      </c>
      <c r="M22" s="679">
        <v>194611</v>
      </c>
      <c r="N22" s="679">
        <v>7957.4221500000003</v>
      </c>
      <c r="O22" s="679">
        <v>34408.977377599971</v>
      </c>
      <c r="P22" s="679">
        <v>3802270</v>
      </c>
      <c r="Q22" s="679">
        <v>148241.78644150018</v>
      </c>
      <c r="R22" s="679">
        <v>2027.3422591999997</v>
      </c>
      <c r="S22" s="679">
        <v>235007</v>
      </c>
      <c r="T22" s="679">
        <v>8629.4700000000012</v>
      </c>
    </row>
    <row r="23" spans="1:20" s="688" customFormat="1">
      <c r="A23" s="684">
        <v>40817</v>
      </c>
      <c r="B23" s="687">
        <v>26</v>
      </c>
      <c r="C23" s="679">
        <v>28531.282999999978</v>
      </c>
      <c r="D23" s="679">
        <v>3162944</v>
      </c>
      <c r="E23" s="679">
        <v>117109.48100349997</v>
      </c>
      <c r="F23" s="679">
        <v>343.76299999999998</v>
      </c>
      <c r="G23" s="679">
        <v>41822</v>
      </c>
      <c r="H23" s="679">
        <v>1351.2486500000005</v>
      </c>
      <c r="I23" s="679">
        <v>5.6151E-2</v>
      </c>
      <c r="J23" s="679">
        <v>3197</v>
      </c>
      <c r="K23" s="679">
        <v>657.63210300000014</v>
      </c>
      <c r="L23" s="679">
        <v>1400.4128899999998</v>
      </c>
      <c r="M23" s="679">
        <v>102650</v>
      </c>
      <c r="N23" s="679">
        <v>4272.1840699999984</v>
      </c>
      <c r="O23" s="679">
        <v>30275.515040999977</v>
      </c>
      <c r="P23" s="679">
        <v>3310613</v>
      </c>
      <c r="Q23" s="679">
        <v>123390.54582649996</v>
      </c>
      <c r="R23" s="679">
        <v>1954.9505686</v>
      </c>
      <c r="S23" s="679">
        <v>227094</v>
      </c>
      <c r="T23" s="679">
        <v>8169.03</v>
      </c>
    </row>
    <row r="24" spans="1:20" s="688" customFormat="1">
      <c r="A24" s="684">
        <v>40848</v>
      </c>
      <c r="B24" s="687">
        <v>26</v>
      </c>
      <c r="C24" s="679">
        <v>30445.911000000026</v>
      </c>
      <c r="D24" s="679">
        <v>3358534</v>
      </c>
      <c r="E24" s="679">
        <v>130178.94163299994</v>
      </c>
      <c r="F24" s="679">
        <v>340.72000000000014</v>
      </c>
      <c r="G24" s="679">
        <v>38446</v>
      </c>
      <c r="H24" s="679">
        <v>1268.6415499999998</v>
      </c>
      <c r="I24" s="679">
        <v>4.5541000000000012E-2</v>
      </c>
      <c r="J24" s="679">
        <v>2621</v>
      </c>
      <c r="K24" s="679">
        <v>574.87741099999994</v>
      </c>
      <c r="L24" s="679">
        <v>1660.3044199999995</v>
      </c>
      <c r="M24" s="679">
        <v>121700</v>
      </c>
      <c r="N24" s="679">
        <v>5953.9522700000007</v>
      </c>
      <c r="O24" s="679">
        <v>32446.980961000027</v>
      </c>
      <c r="P24" s="679">
        <v>3521301</v>
      </c>
      <c r="Q24" s="679">
        <v>137976.41286399993</v>
      </c>
      <c r="R24" s="679">
        <v>1807.4670426</v>
      </c>
      <c r="S24" s="679">
        <v>213629</v>
      </c>
      <c r="T24" s="679">
        <v>7304.2399999999989</v>
      </c>
    </row>
    <row r="25" spans="1:20" s="688" customFormat="1">
      <c r="A25" s="684">
        <v>40878</v>
      </c>
      <c r="B25" s="687">
        <v>27</v>
      </c>
      <c r="C25" s="679">
        <v>35681.744999999995</v>
      </c>
      <c r="D25" s="679">
        <v>4029624</v>
      </c>
      <c r="E25" s="679">
        <v>175049.15878549987</v>
      </c>
      <c r="F25" s="679">
        <v>204.49500000000003</v>
      </c>
      <c r="G25" s="679">
        <v>23937</v>
      </c>
      <c r="H25" s="679">
        <v>801.979555</v>
      </c>
      <c r="I25" s="679">
        <v>1.9995000000000002E-2</v>
      </c>
      <c r="J25" s="679">
        <v>1667</v>
      </c>
      <c r="K25" s="679">
        <v>394.2542230000002</v>
      </c>
      <c r="L25" s="679">
        <v>854.10861559999978</v>
      </c>
      <c r="M25" s="679">
        <v>62606</v>
      </c>
      <c r="N25" s="679">
        <v>3246.1812700000005</v>
      </c>
      <c r="O25" s="679">
        <v>36740.368610600002</v>
      </c>
      <c r="P25" s="679">
        <v>4117834</v>
      </c>
      <c r="Q25" s="679">
        <v>179491.57383349986</v>
      </c>
      <c r="R25" s="679">
        <v>1857.8960612000001</v>
      </c>
      <c r="S25" s="679">
        <v>219272</v>
      </c>
      <c r="T25" s="679">
        <v>8641.119999999999</v>
      </c>
    </row>
    <row r="26" spans="1:20" s="688" customFormat="1">
      <c r="A26" s="684">
        <v>40909</v>
      </c>
      <c r="B26" s="687">
        <v>25</v>
      </c>
      <c r="C26" s="679">
        <v>34884.551000000029</v>
      </c>
      <c r="D26" s="679">
        <v>4127116</v>
      </c>
      <c r="E26" s="679">
        <v>167766.7170664999</v>
      </c>
      <c r="F26" s="679">
        <v>256.36899999999991</v>
      </c>
      <c r="G26" s="679">
        <v>31396</v>
      </c>
      <c r="H26" s="679">
        <v>1093.8055599999998</v>
      </c>
      <c r="I26" s="679">
        <v>1.4832E-2</v>
      </c>
      <c r="J26" s="679">
        <v>912</v>
      </c>
      <c r="K26" s="679">
        <v>197.40580499999996</v>
      </c>
      <c r="L26" s="679">
        <v>887.19192059999978</v>
      </c>
      <c r="M26" s="679">
        <v>65031</v>
      </c>
      <c r="N26" s="679">
        <v>3366.7524900000008</v>
      </c>
      <c r="O26" s="679">
        <v>36028.941752600032</v>
      </c>
      <c r="P26" s="679">
        <v>4224618</v>
      </c>
      <c r="Q26" s="679">
        <v>172429.22957149992</v>
      </c>
      <c r="R26" s="679">
        <v>1985.3443677999999</v>
      </c>
      <c r="S26" s="679">
        <v>239344</v>
      </c>
      <c r="T26" s="679">
        <v>8209.0499999999993</v>
      </c>
    </row>
    <row r="27" spans="1:20" s="688" customFormat="1">
      <c r="A27" s="684">
        <v>40940</v>
      </c>
      <c r="B27" s="687">
        <v>25</v>
      </c>
      <c r="C27" s="679">
        <v>34165.492999999988</v>
      </c>
      <c r="D27" s="679">
        <v>4167166</v>
      </c>
      <c r="E27" s="679">
        <v>150718.03914350006</v>
      </c>
      <c r="F27" s="679">
        <v>222.55599999999998</v>
      </c>
      <c r="G27" s="679">
        <v>34294</v>
      </c>
      <c r="H27" s="679">
        <v>1244.58915</v>
      </c>
      <c r="I27" s="679">
        <v>1.8831000000000001E-2</v>
      </c>
      <c r="J27" s="679">
        <v>909</v>
      </c>
      <c r="K27" s="679">
        <v>189.07976200000002</v>
      </c>
      <c r="L27" s="679">
        <v>1055.8553843999998</v>
      </c>
      <c r="M27" s="679">
        <v>77394</v>
      </c>
      <c r="N27" s="679">
        <v>3868.0816299999997</v>
      </c>
      <c r="O27" s="679">
        <v>35444.148215399982</v>
      </c>
      <c r="P27" s="679">
        <v>4279808</v>
      </c>
      <c r="Q27" s="679">
        <v>156021.04738550007</v>
      </c>
      <c r="R27" s="679">
        <v>2200.2407275999999</v>
      </c>
      <c r="S27" s="679">
        <v>267622</v>
      </c>
      <c r="T27" s="679">
        <v>9390.0799999999963</v>
      </c>
    </row>
    <row r="28" spans="1:20" s="688" customFormat="1">
      <c r="A28" s="684">
        <v>40969</v>
      </c>
      <c r="B28" s="687">
        <v>27</v>
      </c>
      <c r="C28" s="679">
        <v>43293.907999999981</v>
      </c>
      <c r="D28" s="679">
        <v>4895046</v>
      </c>
      <c r="E28" s="679">
        <v>186274.20664499997</v>
      </c>
      <c r="F28" s="679">
        <v>278.08200000000005</v>
      </c>
      <c r="G28" s="679">
        <v>52173</v>
      </c>
      <c r="H28" s="679">
        <v>2033.1907799999999</v>
      </c>
      <c r="I28" s="679">
        <v>1.7846000000000008E-2</v>
      </c>
      <c r="J28" s="679">
        <v>1055</v>
      </c>
      <c r="K28" s="679">
        <v>234.50113799999997</v>
      </c>
      <c r="L28" s="679">
        <v>1436.3065705999998</v>
      </c>
      <c r="M28" s="679">
        <v>105281</v>
      </c>
      <c r="N28" s="679">
        <v>5663.7165599999989</v>
      </c>
      <c r="O28" s="679">
        <v>45008.424416599984</v>
      </c>
      <c r="P28" s="679">
        <v>5053577</v>
      </c>
      <c r="Q28" s="679">
        <v>194206.25697299998</v>
      </c>
      <c r="R28" s="679">
        <v>1813.3086249999999</v>
      </c>
      <c r="S28" s="679">
        <v>202469</v>
      </c>
      <c r="T28" s="679">
        <v>7557.5099999999993</v>
      </c>
    </row>
    <row r="29" spans="1:20" s="688" customFormat="1">
      <c r="A29" s="684">
        <v>41000</v>
      </c>
      <c r="B29" s="687">
        <v>23</v>
      </c>
      <c r="C29" s="679">
        <v>28330.224999999969</v>
      </c>
      <c r="D29" s="679">
        <v>3061146</v>
      </c>
      <c r="E29" s="679">
        <v>123034.69691799996</v>
      </c>
      <c r="F29" s="679">
        <v>135.93900000000002</v>
      </c>
      <c r="G29" s="679">
        <v>21378</v>
      </c>
      <c r="H29" s="679">
        <v>807.23464999999999</v>
      </c>
      <c r="I29" s="679">
        <v>1.0227999999999999E-2</v>
      </c>
      <c r="J29" s="679">
        <v>571</v>
      </c>
      <c r="K29" s="679">
        <v>124.32009200000003</v>
      </c>
      <c r="L29" s="679">
        <v>1153.0589093999999</v>
      </c>
      <c r="M29" s="679">
        <v>84519</v>
      </c>
      <c r="N29" s="679">
        <v>4545.7188800000004</v>
      </c>
      <c r="O29" s="679">
        <v>29619.233137399966</v>
      </c>
      <c r="P29" s="679">
        <v>3167614</v>
      </c>
      <c r="Q29" s="679">
        <v>128511.97053999995</v>
      </c>
      <c r="R29" s="679">
        <v>1724.0962807999999</v>
      </c>
      <c r="S29" s="679">
        <v>191457</v>
      </c>
      <c r="T29" s="679">
        <v>6991.1300000000019</v>
      </c>
    </row>
    <row r="30" spans="1:20" s="688" customFormat="1">
      <c r="A30" s="684">
        <v>41030</v>
      </c>
      <c r="B30" s="687">
        <v>27</v>
      </c>
      <c r="C30" s="679">
        <v>33278.24399999997</v>
      </c>
      <c r="D30" s="679">
        <v>3612064</v>
      </c>
      <c r="E30" s="679">
        <v>142040.87688200001</v>
      </c>
      <c r="F30" s="679">
        <v>180.81800000000001</v>
      </c>
      <c r="G30" s="679">
        <v>36296</v>
      </c>
      <c r="H30" s="679">
        <v>1415.6234900000002</v>
      </c>
      <c r="I30" s="679">
        <v>1.2451999999999998E-2</v>
      </c>
      <c r="J30" s="679">
        <v>691</v>
      </c>
      <c r="K30" s="679">
        <v>147.19063800000001</v>
      </c>
      <c r="L30" s="679">
        <v>2578.1239776000002</v>
      </c>
      <c r="M30" s="679">
        <v>188976</v>
      </c>
      <c r="N30" s="679">
        <v>9801.7343000000019</v>
      </c>
      <c r="O30" s="679">
        <v>36037.198429599972</v>
      </c>
      <c r="P30" s="679">
        <v>3838027</v>
      </c>
      <c r="Q30" s="679">
        <v>153405.42531000002</v>
      </c>
      <c r="R30" s="679">
        <v>1529.2209323999998</v>
      </c>
      <c r="S30" s="679">
        <v>172188</v>
      </c>
      <c r="T30" s="679">
        <v>5900.16</v>
      </c>
    </row>
    <row r="31" spans="1:20" s="688" customFormat="1">
      <c r="A31" s="684">
        <v>41061</v>
      </c>
      <c r="B31" s="687">
        <v>26</v>
      </c>
      <c r="C31" s="679">
        <v>27314.442999999985</v>
      </c>
      <c r="D31" s="679">
        <v>2966636</v>
      </c>
      <c r="E31" s="679">
        <v>114451.63253900007</v>
      </c>
      <c r="F31" s="679">
        <v>204.25800000000004</v>
      </c>
      <c r="G31" s="679">
        <v>62274</v>
      </c>
      <c r="H31" s="679">
        <v>2454.1929499999997</v>
      </c>
      <c r="I31" s="679">
        <v>1.9497000000000004E-2</v>
      </c>
      <c r="J31" s="679">
        <v>975</v>
      </c>
      <c r="K31" s="679">
        <v>202.90156599999997</v>
      </c>
      <c r="L31" s="679">
        <v>1149.6346168</v>
      </c>
      <c r="M31" s="679">
        <v>84268</v>
      </c>
      <c r="N31" s="679">
        <v>3908.26503</v>
      </c>
      <c r="O31" s="679">
        <v>28668.355113799989</v>
      </c>
      <c r="P31" s="679">
        <v>3114153</v>
      </c>
      <c r="Q31" s="679">
        <v>121016.99208500006</v>
      </c>
      <c r="R31" s="679">
        <v>1515.1687376</v>
      </c>
      <c r="S31" s="679">
        <v>172850</v>
      </c>
      <c r="T31" s="679">
        <v>6370.2800000000007</v>
      </c>
    </row>
    <row r="32" spans="1:20" s="688" customFormat="1">
      <c r="A32" s="684">
        <v>41091</v>
      </c>
      <c r="B32" s="687">
        <v>26</v>
      </c>
      <c r="C32" s="679">
        <v>45245.684999999983</v>
      </c>
      <c r="D32" s="679">
        <v>5020519</v>
      </c>
      <c r="E32" s="679">
        <v>206665.68271950007</v>
      </c>
      <c r="F32" s="679">
        <v>189.54499999999993</v>
      </c>
      <c r="G32" s="679">
        <v>47777</v>
      </c>
      <c r="H32" s="679">
        <v>1859.2839049999993</v>
      </c>
      <c r="I32" s="679">
        <v>1.3410000000000002E-2</v>
      </c>
      <c r="J32" s="679">
        <v>764</v>
      </c>
      <c r="K32" s="679">
        <v>162.98322799999997</v>
      </c>
      <c r="L32" s="679">
        <v>1066.1282621999999</v>
      </c>
      <c r="M32" s="679">
        <v>78147</v>
      </c>
      <c r="N32" s="679">
        <v>3799.88339</v>
      </c>
      <c r="O32" s="679">
        <v>46501.371672199981</v>
      </c>
      <c r="P32" s="679">
        <v>5147207</v>
      </c>
      <c r="Q32" s="679">
        <v>212487.83324250006</v>
      </c>
      <c r="R32" s="679">
        <v>1529.6997100000001</v>
      </c>
      <c r="S32" s="679">
        <v>176804</v>
      </c>
      <c r="T32" s="679">
        <v>7167.3799999999983</v>
      </c>
    </row>
    <row r="33" spans="1:20" s="688" customFormat="1">
      <c r="A33" s="684">
        <v>41122</v>
      </c>
      <c r="B33" s="687">
        <v>26</v>
      </c>
      <c r="C33" s="679">
        <v>33773.726999999999</v>
      </c>
      <c r="D33" s="679">
        <v>3815999</v>
      </c>
      <c r="E33" s="679">
        <v>169340.68908600023</v>
      </c>
      <c r="F33" s="679">
        <v>30.421000000000003</v>
      </c>
      <c r="G33" s="679">
        <v>14068</v>
      </c>
      <c r="H33" s="679">
        <v>567.25079999999991</v>
      </c>
      <c r="I33" s="679">
        <v>1.8228000000000001E-2</v>
      </c>
      <c r="J33" s="679">
        <v>850</v>
      </c>
      <c r="K33" s="679">
        <v>175.49846149999996</v>
      </c>
      <c r="L33" s="679">
        <v>888.54253799999992</v>
      </c>
      <c r="M33" s="679">
        <v>65130</v>
      </c>
      <c r="N33" s="679">
        <v>3403.5343799999991</v>
      </c>
      <c r="O33" s="679">
        <v>34692.708766000003</v>
      </c>
      <c r="P33" s="679">
        <v>3896047</v>
      </c>
      <c r="Q33" s="679">
        <v>173486.97272750025</v>
      </c>
      <c r="R33" s="679">
        <v>1464.3988072000002</v>
      </c>
      <c r="S33" s="679">
        <v>169378</v>
      </c>
      <c r="T33" s="679">
        <v>6956.1900000000005</v>
      </c>
    </row>
    <row r="34" spans="1:20" s="688" customFormat="1">
      <c r="A34" s="684">
        <v>41153</v>
      </c>
      <c r="B34" s="687">
        <v>25</v>
      </c>
      <c r="C34" s="679">
        <v>29625.201999999997</v>
      </c>
      <c r="D34" s="679">
        <v>3247676</v>
      </c>
      <c r="E34" s="679">
        <v>142935.45276400007</v>
      </c>
      <c r="F34" s="679">
        <v>2.9320000000000004</v>
      </c>
      <c r="G34" s="679">
        <v>2932</v>
      </c>
      <c r="H34" s="679">
        <v>129.81294</v>
      </c>
      <c r="I34" s="679">
        <v>9.7721999999999982E-3</v>
      </c>
      <c r="J34" s="679">
        <v>497</v>
      </c>
      <c r="K34" s="679">
        <v>110.10969300000002</v>
      </c>
      <c r="L34" s="679">
        <v>451.74741379999995</v>
      </c>
      <c r="M34" s="679">
        <v>33113</v>
      </c>
      <c r="N34" s="679">
        <v>1744.3811900000001</v>
      </c>
      <c r="O34" s="679">
        <v>30079.891185999997</v>
      </c>
      <c r="P34" s="679">
        <v>3284218</v>
      </c>
      <c r="Q34" s="679">
        <v>144919.7565870001</v>
      </c>
      <c r="R34" s="679">
        <v>1462.4408000000001</v>
      </c>
      <c r="S34" s="679">
        <v>169919</v>
      </c>
      <c r="T34" s="679">
        <v>6208.0400000000009</v>
      </c>
    </row>
    <row r="35" spans="1:20" s="688" customFormat="1">
      <c r="A35" s="684">
        <v>41183</v>
      </c>
      <c r="B35" s="687">
        <v>26</v>
      </c>
      <c r="C35" s="679">
        <v>32390.539999999986</v>
      </c>
      <c r="D35" s="679">
        <v>3516744</v>
      </c>
      <c r="E35" s="679">
        <v>144130.89966999998</v>
      </c>
      <c r="F35" s="679">
        <v>0.85899999999999999</v>
      </c>
      <c r="G35" s="679">
        <v>859</v>
      </c>
      <c r="H35" s="679">
        <v>37.426439999999999</v>
      </c>
      <c r="I35" s="679">
        <v>3.0869999999999986E-3</v>
      </c>
      <c r="J35" s="679">
        <v>158</v>
      </c>
      <c r="K35" s="679">
        <v>36.428677000000008</v>
      </c>
      <c r="L35" s="679">
        <v>186.95819039999998</v>
      </c>
      <c r="M35" s="679">
        <v>13704</v>
      </c>
      <c r="N35" s="679">
        <v>656.17380999999989</v>
      </c>
      <c r="O35" s="679">
        <v>32578.360277399988</v>
      </c>
      <c r="P35" s="679">
        <v>3531465</v>
      </c>
      <c r="Q35" s="679">
        <v>144860.92859699999</v>
      </c>
      <c r="R35" s="679">
        <v>1580.6395836000002</v>
      </c>
      <c r="S35" s="679">
        <v>183396</v>
      </c>
      <c r="T35" s="679">
        <v>6946.7100000000019</v>
      </c>
    </row>
    <row r="36" spans="1:20" s="688" customFormat="1">
      <c r="A36" s="684">
        <v>41214</v>
      </c>
      <c r="B36" s="687">
        <v>25</v>
      </c>
      <c r="C36" s="679">
        <v>23634.316000000006</v>
      </c>
      <c r="D36" s="679">
        <v>2619836</v>
      </c>
      <c r="E36" s="679">
        <v>109938.30301749993</v>
      </c>
      <c r="F36" s="679">
        <v>3.5749999999999997</v>
      </c>
      <c r="G36" s="679">
        <v>3575</v>
      </c>
      <c r="H36" s="679">
        <v>151.83575499999998</v>
      </c>
      <c r="I36" s="679">
        <v>4.5489999999999992E-3</v>
      </c>
      <c r="J36" s="679">
        <v>199</v>
      </c>
      <c r="K36" s="679">
        <v>42.931699999999992</v>
      </c>
      <c r="L36" s="679">
        <v>241.62408859999996</v>
      </c>
      <c r="M36" s="679">
        <v>17711</v>
      </c>
      <c r="N36" s="679">
        <v>845.21636999999998</v>
      </c>
      <c r="O36" s="679">
        <v>23879.519637600009</v>
      </c>
      <c r="P36" s="679">
        <v>2641321</v>
      </c>
      <c r="Q36" s="679">
        <v>110978.28684249992</v>
      </c>
      <c r="R36" s="679">
        <v>1575.9516489999999</v>
      </c>
      <c r="S36" s="679">
        <v>181318</v>
      </c>
      <c r="T36" s="679">
        <v>6627.2800000000007</v>
      </c>
    </row>
    <row r="37" spans="1:20" s="688" customFormat="1">
      <c r="A37" s="684">
        <v>41244</v>
      </c>
      <c r="B37" s="687">
        <v>25</v>
      </c>
      <c r="C37" s="679">
        <v>26432.231999999996</v>
      </c>
      <c r="D37" s="679">
        <v>2923797</v>
      </c>
      <c r="E37" s="679">
        <v>115641.16186000005</v>
      </c>
      <c r="F37" s="679">
        <v>7.6620000000000017</v>
      </c>
      <c r="G37" s="679">
        <v>5250</v>
      </c>
      <c r="H37" s="679">
        <v>229.61201500000001</v>
      </c>
      <c r="I37" s="679">
        <v>1.3370000000000001E-3</v>
      </c>
      <c r="J37" s="679">
        <v>61</v>
      </c>
      <c r="K37" s="679">
        <v>13.239895000000002</v>
      </c>
      <c r="L37" s="679">
        <v>241.99243879999995</v>
      </c>
      <c r="M37" s="679">
        <v>17738</v>
      </c>
      <c r="N37" s="679">
        <v>859.00283999999988</v>
      </c>
      <c r="O37" s="679">
        <v>26681.887775799998</v>
      </c>
      <c r="P37" s="679">
        <v>2946846</v>
      </c>
      <c r="Q37" s="679">
        <v>116743.01661000006</v>
      </c>
      <c r="R37" s="679">
        <v>1632.1060982000001</v>
      </c>
      <c r="S37" s="679">
        <v>183118</v>
      </c>
      <c r="T37" s="679">
        <v>6250.69</v>
      </c>
    </row>
    <row r="38" spans="1:20" s="688" customFormat="1">
      <c r="A38" s="684">
        <v>41275</v>
      </c>
      <c r="B38" s="687">
        <v>26</v>
      </c>
      <c r="C38" s="679">
        <v>23017.412999999982</v>
      </c>
      <c r="D38" s="679">
        <v>2587302</v>
      </c>
      <c r="E38" s="679">
        <v>104454.43931249998</v>
      </c>
      <c r="F38" s="679">
        <v>11.512999999999998</v>
      </c>
      <c r="G38" s="679">
        <v>6320</v>
      </c>
      <c r="H38" s="679">
        <v>273.87811499999998</v>
      </c>
      <c r="I38" s="679">
        <v>1.7978999999999996E-3</v>
      </c>
      <c r="J38" s="679">
        <v>113</v>
      </c>
      <c r="K38" s="679">
        <v>18.997204</v>
      </c>
      <c r="L38" s="679">
        <v>260.00067080000002</v>
      </c>
      <c r="M38" s="679">
        <v>19058</v>
      </c>
      <c r="N38" s="679">
        <v>980.24721999999997</v>
      </c>
      <c r="O38" s="679">
        <v>23288.928468699982</v>
      </c>
      <c r="P38" s="679">
        <v>2612793</v>
      </c>
      <c r="Q38" s="679">
        <v>105727.56185149998</v>
      </c>
      <c r="R38" s="679">
        <v>1438.9890468000001</v>
      </c>
      <c r="S38" s="679">
        <v>164732</v>
      </c>
      <c r="T38" s="679">
        <v>5655.4600000000009</v>
      </c>
    </row>
    <row r="39" spans="1:20" s="688" customFormat="1">
      <c r="A39" s="684">
        <v>41306</v>
      </c>
      <c r="B39" s="687">
        <v>24</v>
      </c>
      <c r="C39" s="679">
        <v>21986.458000000017</v>
      </c>
      <c r="D39" s="679">
        <v>2521282</v>
      </c>
      <c r="E39" s="679">
        <v>93927.097002500057</v>
      </c>
      <c r="F39" s="679">
        <v>10.085000000000003</v>
      </c>
      <c r="G39" s="679">
        <v>6512</v>
      </c>
      <c r="H39" s="679">
        <v>280.99190500000009</v>
      </c>
      <c r="I39" s="679">
        <v>1.0519999999999998E-3</v>
      </c>
      <c r="J39" s="679">
        <v>37</v>
      </c>
      <c r="K39" s="679">
        <v>6.3587389999999999</v>
      </c>
      <c r="L39" s="679">
        <v>294.63923220000004</v>
      </c>
      <c r="M39" s="679">
        <v>21597</v>
      </c>
      <c r="N39" s="679">
        <v>1114.4021499999999</v>
      </c>
      <c r="O39" s="679">
        <v>22291.183284200015</v>
      </c>
      <c r="P39" s="679">
        <v>2549428</v>
      </c>
      <c r="Q39" s="679">
        <v>95328.849796500057</v>
      </c>
      <c r="R39" s="679">
        <v>1493.4523906000002</v>
      </c>
      <c r="S39" s="679">
        <v>170174</v>
      </c>
      <c r="T39" s="679">
        <v>5628.5499999999993</v>
      </c>
    </row>
    <row r="40" spans="1:20" s="688" customFormat="1">
      <c r="A40" s="684">
        <v>41334</v>
      </c>
      <c r="B40" s="687">
        <v>25</v>
      </c>
      <c r="C40" s="679">
        <v>22213.39999999998</v>
      </c>
      <c r="D40" s="679">
        <v>2536714</v>
      </c>
      <c r="E40" s="679">
        <v>90585.333327499975</v>
      </c>
      <c r="F40" s="679">
        <v>4.3250000000000002</v>
      </c>
      <c r="G40" s="679">
        <v>761</v>
      </c>
      <c r="H40" s="679">
        <v>28.276189999999996</v>
      </c>
      <c r="I40" s="679">
        <v>5.2899999999999996E-4</v>
      </c>
      <c r="J40" s="679">
        <v>152</v>
      </c>
      <c r="K40" s="679">
        <v>43.272201000000003</v>
      </c>
      <c r="L40" s="679">
        <v>81.050686599999977</v>
      </c>
      <c r="M40" s="679">
        <v>5941</v>
      </c>
      <c r="N40" s="679">
        <v>301.39069999999998</v>
      </c>
      <c r="O40" s="679">
        <v>22298.776215599981</v>
      </c>
      <c r="P40" s="679">
        <v>2543568</v>
      </c>
      <c r="Q40" s="679">
        <v>90958.272418499982</v>
      </c>
      <c r="R40" s="679">
        <v>1478.7405872000002</v>
      </c>
      <c r="S40" s="679">
        <v>164995</v>
      </c>
      <c r="T40" s="679">
        <v>5591.74</v>
      </c>
    </row>
    <row r="41" spans="1:20" s="688" customFormat="1">
      <c r="A41" s="684">
        <v>41365</v>
      </c>
      <c r="B41" s="687">
        <v>26</v>
      </c>
      <c r="C41" s="679">
        <v>27758.550000000003</v>
      </c>
      <c r="D41" s="679">
        <v>2994643</v>
      </c>
      <c r="E41" s="679">
        <v>117799.09659000009</v>
      </c>
      <c r="F41" s="679">
        <v>0.33400000000000002</v>
      </c>
      <c r="G41" s="679">
        <v>100</v>
      </c>
      <c r="H41" s="679">
        <v>3.72085</v>
      </c>
      <c r="I41" s="679">
        <v>6.5400000000000007E-4</v>
      </c>
      <c r="J41" s="679">
        <v>45</v>
      </c>
      <c r="K41" s="679">
        <v>9.36313</v>
      </c>
      <c r="L41" s="679">
        <v>7.7762819999999993</v>
      </c>
      <c r="M41" s="679">
        <v>570</v>
      </c>
      <c r="N41" s="679">
        <v>29.07734</v>
      </c>
      <c r="O41" s="679">
        <v>27766.660936</v>
      </c>
      <c r="P41" s="679">
        <v>2995358</v>
      </c>
      <c r="Q41" s="679">
        <v>117841.25791000009</v>
      </c>
      <c r="R41" s="679">
        <v>1609.8246984000002</v>
      </c>
      <c r="S41" s="679">
        <v>173600</v>
      </c>
      <c r="T41" s="679">
        <v>5910.95</v>
      </c>
    </row>
    <row r="42" spans="1:20" s="688" customFormat="1">
      <c r="A42" s="684">
        <v>41395</v>
      </c>
      <c r="B42" s="687">
        <v>26</v>
      </c>
      <c r="C42" s="679">
        <v>19256.242999999988</v>
      </c>
      <c r="D42" s="679">
        <v>2145571</v>
      </c>
      <c r="E42" s="679">
        <v>75777.929952500039</v>
      </c>
      <c r="F42" s="679">
        <v>0.1</v>
      </c>
      <c r="G42" s="679">
        <v>28</v>
      </c>
      <c r="H42" s="679">
        <v>1.0761149999999999</v>
      </c>
      <c r="I42" s="679">
        <v>1.5499999999999997E-4</v>
      </c>
      <c r="J42" s="679">
        <v>10</v>
      </c>
      <c r="K42" s="679">
        <v>2.0229629999999998</v>
      </c>
      <c r="L42" s="679">
        <v>7.7217115999999999</v>
      </c>
      <c r="M42" s="679">
        <v>566</v>
      </c>
      <c r="N42" s="679">
        <v>29.364960000000004</v>
      </c>
      <c r="O42" s="679">
        <v>19264.064866599987</v>
      </c>
      <c r="P42" s="679">
        <v>2146175</v>
      </c>
      <c r="Q42" s="679">
        <v>75810.393990500044</v>
      </c>
      <c r="R42" s="679">
        <v>1652.6502816000002</v>
      </c>
      <c r="S42" s="679">
        <v>187713</v>
      </c>
      <c r="T42" s="679">
        <v>6146.3900000000021</v>
      </c>
    </row>
    <row r="43" spans="1:20" s="688" customFormat="1">
      <c r="A43" s="684">
        <v>41426</v>
      </c>
      <c r="B43" s="687">
        <v>25</v>
      </c>
      <c r="C43" s="679">
        <v>20178.769000000008</v>
      </c>
      <c r="D43" s="679">
        <v>2460144</v>
      </c>
      <c r="E43" s="679">
        <v>78343.262452499941</v>
      </c>
      <c r="F43" s="679">
        <v>3.2000000000000001E-2</v>
      </c>
      <c r="G43" s="679">
        <v>14</v>
      </c>
      <c r="H43" s="679">
        <v>0.56245499999999993</v>
      </c>
      <c r="I43" s="679">
        <v>0</v>
      </c>
      <c r="J43" s="679">
        <v>0</v>
      </c>
      <c r="K43" s="679">
        <v>0</v>
      </c>
      <c r="L43" s="679">
        <v>4.051852199999999</v>
      </c>
      <c r="M43" s="679">
        <v>297</v>
      </c>
      <c r="N43" s="679">
        <v>16.39161</v>
      </c>
      <c r="O43" s="679">
        <v>20182.852852200005</v>
      </c>
      <c r="P43" s="679">
        <v>2460455</v>
      </c>
      <c r="Q43" s="679">
        <v>78360.216517499954</v>
      </c>
      <c r="R43" s="679">
        <v>1654.7196390000001</v>
      </c>
      <c r="S43" s="679">
        <v>196391</v>
      </c>
      <c r="T43" s="679">
        <v>5967.07</v>
      </c>
    </row>
    <row r="44" spans="1:20" s="688" customFormat="1">
      <c r="A44" s="684">
        <v>41456</v>
      </c>
      <c r="B44" s="687">
        <v>27</v>
      </c>
      <c r="C44" s="679">
        <v>23433.252000000004</v>
      </c>
      <c r="D44" s="679">
        <v>2803343</v>
      </c>
      <c r="E44" s="679">
        <v>84207.727000000028</v>
      </c>
      <c r="F44" s="679">
        <v>2.9000000000000001E-2</v>
      </c>
      <c r="G44" s="679">
        <v>29</v>
      </c>
      <c r="H44" s="679">
        <v>1.2109000000000001</v>
      </c>
      <c r="I44" s="679">
        <v>0</v>
      </c>
      <c r="J44" s="679">
        <v>0</v>
      </c>
      <c r="K44" s="679">
        <v>0</v>
      </c>
      <c r="L44" s="679">
        <v>0.3137798</v>
      </c>
      <c r="M44" s="679">
        <v>23</v>
      </c>
      <c r="N44" s="679">
        <v>1.4458599999999999</v>
      </c>
      <c r="O44" s="679">
        <v>23433.594779800002</v>
      </c>
      <c r="P44" s="679">
        <v>2803395</v>
      </c>
      <c r="Q44" s="679">
        <v>84210.383760000041</v>
      </c>
      <c r="R44" s="679">
        <v>1535.7595704</v>
      </c>
      <c r="S44" s="679">
        <v>185089</v>
      </c>
      <c r="T44" s="679">
        <v>5073.0499999999993</v>
      </c>
    </row>
    <row r="45" spans="1:20" s="688" customFormat="1">
      <c r="A45" s="684">
        <v>41487</v>
      </c>
      <c r="B45" s="687">
        <v>26</v>
      </c>
      <c r="C45" s="679">
        <v>26452.467000000011</v>
      </c>
      <c r="D45" s="679">
        <v>3150317</v>
      </c>
      <c r="E45" s="679">
        <v>98473.973214999976</v>
      </c>
      <c r="F45" s="679">
        <v>0.42200000000000004</v>
      </c>
      <c r="G45" s="679">
        <v>422</v>
      </c>
      <c r="H45" s="679">
        <v>19.382929999999995</v>
      </c>
      <c r="I45" s="679">
        <v>8.3010000000000007E-4</v>
      </c>
      <c r="J45" s="679">
        <v>48</v>
      </c>
      <c r="K45" s="679">
        <v>11.169767999999999</v>
      </c>
      <c r="L45" s="679">
        <v>32.251106399999998</v>
      </c>
      <c r="M45" s="679">
        <v>2364</v>
      </c>
      <c r="N45" s="679">
        <v>162.36626000000001</v>
      </c>
      <c r="O45" s="679">
        <v>26485.140936500011</v>
      </c>
      <c r="P45" s="679">
        <v>3153151</v>
      </c>
      <c r="Q45" s="679">
        <v>98666.892172999986</v>
      </c>
      <c r="R45" s="679">
        <v>1463.7527422000001</v>
      </c>
      <c r="S45" s="679">
        <v>183321</v>
      </c>
      <c r="T45" s="679">
        <v>5723.0800000000008</v>
      </c>
    </row>
    <row r="46" spans="1:20" s="688" customFormat="1">
      <c r="A46" s="684">
        <v>41518</v>
      </c>
      <c r="B46" s="687">
        <v>25</v>
      </c>
      <c r="C46" s="679">
        <v>21734.165000000005</v>
      </c>
      <c r="D46" s="679">
        <v>2781146</v>
      </c>
      <c r="E46" s="679">
        <v>89530.170112500084</v>
      </c>
      <c r="F46" s="679">
        <v>0.15499999999999997</v>
      </c>
      <c r="G46" s="679">
        <v>155</v>
      </c>
      <c r="H46" s="679">
        <v>7.2758900000000004</v>
      </c>
      <c r="I46" s="679">
        <v>1.2799999999999997E-4</v>
      </c>
      <c r="J46" s="679">
        <v>41</v>
      </c>
      <c r="K46" s="679">
        <v>12.136473000000002</v>
      </c>
      <c r="L46" s="679">
        <v>39.809106800000009</v>
      </c>
      <c r="M46" s="679">
        <v>2918</v>
      </c>
      <c r="N46" s="679">
        <v>200.40239</v>
      </c>
      <c r="O46" s="679">
        <v>21774.129234800002</v>
      </c>
      <c r="P46" s="679">
        <v>2784260</v>
      </c>
      <c r="Q46" s="679">
        <v>89749.984865500097</v>
      </c>
      <c r="R46" s="679">
        <v>1353.3112938000004</v>
      </c>
      <c r="S46" s="679">
        <v>166448</v>
      </c>
      <c r="T46" s="679">
        <v>5309.4600000000009</v>
      </c>
    </row>
    <row r="47" spans="1:20" s="688" customFormat="1">
      <c r="A47" s="684">
        <v>41548</v>
      </c>
      <c r="B47" s="687">
        <v>26</v>
      </c>
      <c r="C47" s="679">
        <v>24161.219999999972</v>
      </c>
      <c r="D47" s="679">
        <v>2928494</v>
      </c>
      <c r="E47" s="679">
        <v>102477.56137499996</v>
      </c>
      <c r="F47" s="679">
        <v>0.104</v>
      </c>
      <c r="G47" s="679">
        <v>104</v>
      </c>
      <c r="H47" s="679">
        <v>4.706830000000001</v>
      </c>
      <c r="I47" s="679">
        <v>2.1599999999999996E-4</v>
      </c>
      <c r="J47" s="679">
        <v>42</v>
      </c>
      <c r="K47" s="679">
        <v>11.570260000000001</v>
      </c>
      <c r="L47" s="679">
        <v>84.652332999999999</v>
      </c>
      <c r="M47" s="679">
        <v>6205</v>
      </c>
      <c r="N47" s="679">
        <v>382.21341999999999</v>
      </c>
      <c r="O47" s="679">
        <v>24245.97654899997</v>
      </c>
      <c r="P47" s="679">
        <v>2934845</v>
      </c>
      <c r="Q47" s="679">
        <v>102876.05188499995</v>
      </c>
      <c r="R47" s="679">
        <v>1515.7857566</v>
      </c>
      <c r="S47" s="679">
        <v>188856</v>
      </c>
      <c r="T47" s="679">
        <v>6365.07</v>
      </c>
    </row>
    <row r="48" spans="1:20" s="688" customFormat="1">
      <c r="A48" s="684">
        <v>41579</v>
      </c>
      <c r="B48" s="687">
        <v>26</v>
      </c>
      <c r="C48" s="679">
        <v>21390.763999999974</v>
      </c>
      <c r="D48" s="679">
        <v>2595278</v>
      </c>
      <c r="E48" s="679">
        <v>96068.512860000119</v>
      </c>
      <c r="F48" s="679">
        <v>0.95700000000000018</v>
      </c>
      <c r="G48" s="679">
        <v>174</v>
      </c>
      <c r="H48" s="679">
        <v>6.7011450000000004</v>
      </c>
      <c r="I48" s="679">
        <v>3.7999999999999995E-5</v>
      </c>
      <c r="J48" s="679">
        <v>9</v>
      </c>
      <c r="K48" s="679">
        <v>2.5841500000000002</v>
      </c>
      <c r="L48" s="679">
        <v>39.590825199999991</v>
      </c>
      <c r="M48" s="679">
        <v>2902</v>
      </c>
      <c r="N48" s="679">
        <v>171.84365</v>
      </c>
      <c r="O48" s="679">
        <v>21431.311863199971</v>
      </c>
      <c r="P48" s="679">
        <v>2598363</v>
      </c>
      <c r="Q48" s="679">
        <v>96249.641805000108</v>
      </c>
      <c r="R48" s="679">
        <v>1588.5319829999999</v>
      </c>
      <c r="S48" s="679">
        <v>194505</v>
      </c>
      <c r="T48" s="679">
        <v>6683.4800000000005</v>
      </c>
    </row>
    <row r="49" spans="1:20" s="688" customFormat="1">
      <c r="A49" s="684">
        <v>41609</v>
      </c>
      <c r="B49" s="687">
        <v>25</v>
      </c>
      <c r="C49" s="679">
        <v>23383.913000000004</v>
      </c>
      <c r="D49" s="679">
        <v>2852212</v>
      </c>
      <c r="E49" s="679">
        <v>104453.06252500002</v>
      </c>
      <c r="F49" s="679">
        <v>0.76200000000000034</v>
      </c>
      <c r="G49" s="679">
        <v>132</v>
      </c>
      <c r="H49" s="679">
        <v>5.1377249999999997</v>
      </c>
      <c r="I49" s="679">
        <v>1.2310000000000001E-3</v>
      </c>
      <c r="J49" s="679">
        <v>42</v>
      </c>
      <c r="K49" s="679">
        <v>5.8301520000000009</v>
      </c>
      <c r="L49" s="679">
        <v>19.549845799999989</v>
      </c>
      <c r="M49" s="679">
        <v>1433</v>
      </c>
      <c r="N49" s="679">
        <v>85.83717</v>
      </c>
      <c r="O49" s="679">
        <v>23404.226076800001</v>
      </c>
      <c r="P49" s="679">
        <v>2853819</v>
      </c>
      <c r="Q49" s="679">
        <v>104549.867572</v>
      </c>
      <c r="R49" s="679">
        <v>1546.4072172000001</v>
      </c>
      <c r="S49" s="679">
        <v>189026</v>
      </c>
      <c r="T49" s="679">
        <v>6475.1599999999989</v>
      </c>
    </row>
    <row r="50" spans="1:20" s="688" customFormat="1">
      <c r="A50" s="684">
        <v>41640</v>
      </c>
      <c r="B50" s="687">
        <v>27</v>
      </c>
      <c r="C50" s="679">
        <v>22695.507999999998</v>
      </c>
      <c r="D50" s="679">
        <v>3130094</v>
      </c>
      <c r="E50" s="679">
        <v>97402.739114999989</v>
      </c>
      <c r="F50" s="679">
        <v>0.25900000000000001</v>
      </c>
      <c r="G50" s="679">
        <v>79</v>
      </c>
      <c r="H50" s="679">
        <v>3.372595</v>
      </c>
      <c r="I50" s="679">
        <v>5.8040000000000001E-3</v>
      </c>
      <c r="J50" s="679">
        <v>8228</v>
      </c>
      <c r="K50" s="679">
        <v>1434.6992139999998</v>
      </c>
      <c r="L50" s="679">
        <v>9.3315383999999995</v>
      </c>
      <c r="M50" s="679">
        <v>684</v>
      </c>
      <c r="N50" s="679">
        <v>40.525399999999991</v>
      </c>
      <c r="O50" s="679">
        <v>22705.104342399998</v>
      </c>
      <c r="P50" s="679">
        <v>3139085</v>
      </c>
      <c r="Q50" s="679">
        <v>98881.336323999974</v>
      </c>
      <c r="R50" s="679">
        <v>1623.743549</v>
      </c>
      <c r="S50" s="679">
        <v>210114</v>
      </c>
      <c r="T50" s="679">
        <v>6822.2100000000019</v>
      </c>
    </row>
    <row r="51" spans="1:20" s="688" customFormat="1">
      <c r="A51" s="684">
        <v>41671</v>
      </c>
      <c r="B51" s="687">
        <v>24</v>
      </c>
      <c r="C51" s="679">
        <v>19047.027000000002</v>
      </c>
      <c r="D51" s="679">
        <v>2648210</v>
      </c>
      <c r="E51" s="679">
        <v>84071.001187500049</v>
      </c>
      <c r="F51" s="679">
        <v>6.5000000000000016E-2</v>
      </c>
      <c r="G51" s="679">
        <v>38</v>
      </c>
      <c r="H51" s="679">
        <v>1.6724249999999998</v>
      </c>
      <c r="I51" s="679">
        <v>5.7019999999999994E-2</v>
      </c>
      <c r="J51" s="679">
        <v>11891</v>
      </c>
      <c r="K51" s="679">
        <v>1902.2696669999996</v>
      </c>
      <c r="L51" s="679">
        <v>1.5961841999999997</v>
      </c>
      <c r="M51" s="679">
        <v>117</v>
      </c>
      <c r="N51" s="679">
        <v>7.3061800000000003</v>
      </c>
      <c r="O51" s="679">
        <v>19048.7452042</v>
      </c>
      <c r="P51" s="679">
        <v>2660256</v>
      </c>
      <c r="Q51" s="679">
        <v>85982.249459500046</v>
      </c>
      <c r="R51" s="679">
        <v>1673.3700102000003</v>
      </c>
      <c r="S51" s="679">
        <v>216009</v>
      </c>
      <c r="T51" s="679">
        <v>7281.9200000000019</v>
      </c>
    </row>
    <row r="52" spans="1:20" s="688" customFormat="1">
      <c r="A52" s="684">
        <v>41699</v>
      </c>
      <c r="B52" s="687">
        <v>26</v>
      </c>
      <c r="C52" s="679">
        <v>24790.544000000013</v>
      </c>
      <c r="D52" s="679">
        <v>3148330</v>
      </c>
      <c r="E52" s="679">
        <v>110257.12487900011</v>
      </c>
      <c r="F52" s="679">
        <v>7.3999999999999996E-2</v>
      </c>
      <c r="G52" s="679">
        <v>74</v>
      </c>
      <c r="H52" s="679">
        <v>3.0742449999999995</v>
      </c>
      <c r="I52" s="679">
        <v>2.7224399999999996E-2</v>
      </c>
      <c r="J52" s="679">
        <v>12264</v>
      </c>
      <c r="K52" s="679">
        <v>2841.2203290000002</v>
      </c>
      <c r="L52" s="679">
        <v>10.6821558</v>
      </c>
      <c r="M52" s="679">
        <v>783</v>
      </c>
      <c r="N52" s="679">
        <v>48.394620000000003</v>
      </c>
      <c r="O52" s="679">
        <v>24801.327380200015</v>
      </c>
      <c r="P52" s="679">
        <v>3161451</v>
      </c>
      <c r="Q52" s="679">
        <v>113149.81407300012</v>
      </c>
      <c r="R52" s="679">
        <v>1702.6991438</v>
      </c>
      <c r="S52" s="679">
        <v>216579</v>
      </c>
      <c r="T52" s="679">
        <v>7486.4600000000009</v>
      </c>
    </row>
    <row r="53" spans="1:20" s="688" customFormat="1">
      <c r="A53" s="684">
        <v>41730</v>
      </c>
      <c r="B53" s="687">
        <v>20</v>
      </c>
      <c r="C53" s="679">
        <v>17567.635000000002</v>
      </c>
      <c r="D53" s="679">
        <v>2357640</v>
      </c>
      <c r="E53" s="679">
        <v>76968.017002000051</v>
      </c>
      <c r="F53" s="679">
        <v>0.80300000000000016</v>
      </c>
      <c r="G53" s="679">
        <v>92</v>
      </c>
      <c r="H53" s="679">
        <v>3.1613850000000001</v>
      </c>
      <c r="I53" s="679">
        <v>5.0743500000000011E-2</v>
      </c>
      <c r="J53" s="679">
        <v>11868</v>
      </c>
      <c r="K53" s="679">
        <v>2443.6492079999998</v>
      </c>
      <c r="L53" s="679">
        <v>0.39563540000000003</v>
      </c>
      <c r="M53" s="679">
        <v>29</v>
      </c>
      <c r="N53" s="679">
        <v>1.7880400000000001</v>
      </c>
      <c r="O53" s="679">
        <v>17568.884378900002</v>
      </c>
      <c r="P53" s="679">
        <v>2369629</v>
      </c>
      <c r="Q53" s="679">
        <v>79416.615635000053</v>
      </c>
      <c r="R53" s="679">
        <v>1782.5824651</v>
      </c>
      <c r="S53" s="679">
        <v>223677</v>
      </c>
      <c r="T53" s="679">
        <v>7965.1500000000024</v>
      </c>
    </row>
    <row r="54" spans="1:20" s="688" customFormat="1">
      <c r="A54" s="684">
        <v>41760</v>
      </c>
      <c r="B54" s="687">
        <v>22</v>
      </c>
      <c r="C54" s="679">
        <v>17777.719000000005</v>
      </c>
      <c r="D54" s="679">
        <v>2353730</v>
      </c>
      <c r="E54" s="679">
        <v>77780.304309000057</v>
      </c>
      <c r="F54" s="679">
        <v>0.64700000000000002</v>
      </c>
      <c r="G54" s="679">
        <v>71</v>
      </c>
      <c r="H54" s="679">
        <v>2.4026899999999998</v>
      </c>
      <c r="I54" s="679">
        <v>7.2692800000000002E-2</v>
      </c>
      <c r="J54" s="679">
        <v>16095</v>
      </c>
      <c r="K54" s="679">
        <v>3153.2964219999999</v>
      </c>
      <c r="L54" s="679">
        <v>0.25920940000000003</v>
      </c>
      <c r="M54" s="679">
        <v>19</v>
      </c>
      <c r="N54" s="679">
        <v>1.1470499999999999</v>
      </c>
      <c r="O54" s="679">
        <v>17778.697902200005</v>
      </c>
      <c r="P54" s="679">
        <v>2369915</v>
      </c>
      <c r="Q54" s="679">
        <v>80937.150471000059</v>
      </c>
      <c r="R54" s="679">
        <v>1781.2910155999998</v>
      </c>
      <c r="S54" s="679">
        <v>223066</v>
      </c>
      <c r="T54" s="679">
        <v>7767.1099999999969</v>
      </c>
    </row>
    <row r="55" spans="1:20" s="688" customFormat="1">
      <c r="A55" s="684">
        <v>41791</v>
      </c>
      <c r="B55" s="687">
        <v>21</v>
      </c>
      <c r="C55" s="679">
        <v>20179.788000000008</v>
      </c>
      <c r="D55" s="679">
        <v>2832006</v>
      </c>
      <c r="E55" s="679">
        <v>89786.949618999846</v>
      </c>
      <c r="F55" s="679">
        <v>0.16</v>
      </c>
      <c r="G55" s="679">
        <v>25</v>
      </c>
      <c r="H55" s="679">
        <v>0.91059999999999997</v>
      </c>
      <c r="I55" s="679">
        <v>0.11238710000000002</v>
      </c>
      <c r="J55" s="679">
        <v>16981</v>
      </c>
      <c r="K55" s="679">
        <v>2906.7955549999997</v>
      </c>
      <c r="L55" s="679">
        <v>29.6999402</v>
      </c>
      <c r="M55" s="679">
        <v>2177</v>
      </c>
      <c r="N55" s="679">
        <v>139.85031000000001</v>
      </c>
      <c r="O55" s="679">
        <v>20209.76032730001</v>
      </c>
      <c r="P55" s="679">
        <v>2851189</v>
      </c>
      <c r="Q55" s="679">
        <v>92834.506083999848</v>
      </c>
      <c r="R55" s="679">
        <v>1697.3381815000002</v>
      </c>
      <c r="S55" s="679">
        <v>225700</v>
      </c>
      <c r="T55" s="679">
        <v>7972.3299999999972</v>
      </c>
    </row>
    <row r="56" spans="1:20" s="688" customFormat="1">
      <c r="A56" s="684">
        <v>41821</v>
      </c>
      <c r="B56" s="687">
        <v>23</v>
      </c>
      <c r="C56" s="679">
        <v>21427.171000000009</v>
      </c>
      <c r="D56" s="679">
        <v>3412277</v>
      </c>
      <c r="E56" s="679">
        <v>95408.268508999987</v>
      </c>
      <c r="F56" s="679">
        <v>0</v>
      </c>
      <c r="G56" s="679">
        <v>0</v>
      </c>
      <c r="H56" s="679">
        <v>0</v>
      </c>
      <c r="I56" s="679">
        <v>6.70346E-2</v>
      </c>
      <c r="J56" s="679">
        <v>19941</v>
      </c>
      <c r="K56" s="679">
        <v>4282.7449599999991</v>
      </c>
      <c r="L56" s="679">
        <v>48.158378000000006</v>
      </c>
      <c r="M56" s="679">
        <v>3530</v>
      </c>
      <c r="N56" s="679">
        <v>220.88096000000002</v>
      </c>
      <c r="O56" s="679">
        <v>21475.39641260001</v>
      </c>
      <c r="P56" s="679">
        <v>3435748</v>
      </c>
      <c r="Q56" s="679">
        <v>99911.894428999978</v>
      </c>
      <c r="R56" s="679">
        <v>1592.1558974999998</v>
      </c>
      <c r="S56" s="679">
        <v>226873</v>
      </c>
      <c r="T56" s="679">
        <v>7274.67</v>
      </c>
    </row>
    <row r="57" spans="1:20" s="688" customFormat="1">
      <c r="A57" s="684">
        <v>41852</v>
      </c>
      <c r="B57" s="687">
        <v>20</v>
      </c>
      <c r="C57" s="679">
        <v>15034.967000000008</v>
      </c>
      <c r="D57" s="679">
        <v>2143562</v>
      </c>
      <c r="E57" s="679">
        <v>68495.208446999983</v>
      </c>
      <c r="F57" s="679">
        <v>4.0000000000000001E-3</v>
      </c>
      <c r="G57" s="679">
        <v>4</v>
      </c>
      <c r="H57" s="679">
        <v>0.1774</v>
      </c>
      <c r="I57" s="679">
        <v>4.5709899999999984E-2</v>
      </c>
      <c r="J57" s="679">
        <v>10013</v>
      </c>
      <c r="K57" s="679">
        <v>1739.7271979999996</v>
      </c>
      <c r="L57" s="679">
        <v>9.6180329999999987</v>
      </c>
      <c r="M57" s="679">
        <v>705</v>
      </c>
      <c r="N57" s="679">
        <v>41.487549999999999</v>
      </c>
      <c r="O57" s="679">
        <v>15044.634742900009</v>
      </c>
      <c r="P57" s="679">
        <v>2154284</v>
      </c>
      <c r="Q57" s="679">
        <v>70276.600594999982</v>
      </c>
      <c r="R57" s="679">
        <v>1487.5318121</v>
      </c>
      <c r="S57" s="679">
        <v>195812</v>
      </c>
      <c r="T57" s="679">
        <v>6732.5699999999988</v>
      </c>
    </row>
    <row r="58" spans="1:20" s="688" customFormat="1">
      <c r="A58" s="684">
        <v>41883</v>
      </c>
      <c r="B58" s="687">
        <v>22</v>
      </c>
      <c r="C58" s="679">
        <v>18133.606000000014</v>
      </c>
      <c r="D58" s="679">
        <v>2436432</v>
      </c>
      <c r="E58" s="679">
        <v>80440.715326000034</v>
      </c>
      <c r="F58" s="679">
        <v>0</v>
      </c>
      <c r="G58" s="679">
        <v>0</v>
      </c>
      <c r="H58" s="679">
        <v>0</v>
      </c>
      <c r="I58" s="679">
        <v>0.10869080000000002</v>
      </c>
      <c r="J58" s="679">
        <v>22869</v>
      </c>
      <c r="K58" s="679">
        <v>3001.6161300000012</v>
      </c>
      <c r="L58" s="679">
        <v>18.485723000000004</v>
      </c>
      <c r="M58" s="679">
        <v>1355</v>
      </c>
      <c r="N58" s="679">
        <v>76.801259999999999</v>
      </c>
      <c r="O58" s="679">
        <v>18152.200413800016</v>
      </c>
      <c r="P58" s="679">
        <v>2460656</v>
      </c>
      <c r="Q58" s="679">
        <v>83519.132716000022</v>
      </c>
      <c r="R58" s="679">
        <v>1469.2030080999996</v>
      </c>
      <c r="S58" s="679">
        <v>192006</v>
      </c>
      <c r="T58" s="679">
        <v>6760.42</v>
      </c>
    </row>
    <row r="59" spans="1:20" s="688" customFormat="1">
      <c r="A59" s="684">
        <v>41913</v>
      </c>
      <c r="B59" s="687">
        <v>21</v>
      </c>
      <c r="C59" s="679">
        <v>14327.75300000001</v>
      </c>
      <c r="D59" s="679">
        <v>1874669</v>
      </c>
      <c r="E59" s="679">
        <v>63732.675927499986</v>
      </c>
      <c r="F59" s="679">
        <v>0</v>
      </c>
      <c r="G59" s="679">
        <v>0</v>
      </c>
      <c r="H59" s="679">
        <v>0</v>
      </c>
      <c r="I59" s="679">
        <v>0.15466229999999997</v>
      </c>
      <c r="J59" s="679">
        <v>22700</v>
      </c>
      <c r="K59" s="679">
        <v>2462.4192709999998</v>
      </c>
      <c r="L59" s="679">
        <v>0.72305779999999986</v>
      </c>
      <c r="M59" s="679">
        <v>53</v>
      </c>
      <c r="N59" s="679">
        <v>2.77827</v>
      </c>
      <c r="O59" s="679">
        <v>14328.630720100009</v>
      </c>
      <c r="P59" s="679">
        <v>1897422</v>
      </c>
      <c r="Q59" s="679">
        <v>66197.873468499994</v>
      </c>
      <c r="R59" s="679">
        <v>1460.8628150000002</v>
      </c>
      <c r="S59" s="679">
        <v>194635</v>
      </c>
      <c r="T59" s="679">
        <v>7283.1699999999964</v>
      </c>
    </row>
    <row r="60" spans="1:20" s="688" customFormat="1">
      <c r="A60" s="684">
        <v>41944</v>
      </c>
      <c r="B60" s="687">
        <v>20</v>
      </c>
      <c r="C60" s="679">
        <v>13197.862999999992</v>
      </c>
      <c r="D60" s="679">
        <v>1754944</v>
      </c>
      <c r="E60" s="679">
        <v>61247.710217999935</v>
      </c>
      <c r="F60" s="679">
        <v>0</v>
      </c>
      <c r="G60" s="679">
        <v>0</v>
      </c>
      <c r="H60" s="679">
        <v>0</v>
      </c>
      <c r="I60" s="679">
        <v>0.21982860000000004</v>
      </c>
      <c r="J60" s="679">
        <v>29395</v>
      </c>
      <c r="K60" s="679">
        <v>3732.8702789999998</v>
      </c>
      <c r="L60" s="679">
        <v>0</v>
      </c>
      <c r="M60" s="679">
        <v>0</v>
      </c>
      <c r="N60" s="679">
        <v>0</v>
      </c>
      <c r="O60" s="679">
        <v>13198.082828599992</v>
      </c>
      <c r="P60" s="679">
        <v>1784339</v>
      </c>
      <c r="Q60" s="679">
        <v>64980.580496999937</v>
      </c>
      <c r="R60" s="679">
        <v>1401.1701619999999</v>
      </c>
      <c r="S60" s="679">
        <v>189442</v>
      </c>
      <c r="T60" s="679">
        <v>6469.4699999999984</v>
      </c>
    </row>
    <row r="61" spans="1:20" s="688" customFormat="1">
      <c r="A61" s="684">
        <v>41974</v>
      </c>
      <c r="B61" s="687">
        <v>22</v>
      </c>
      <c r="C61" s="679">
        <v>17050.304000000015</v>
      </c>
      <c r="D61" s="679">
        <v>2292348</v>
      </c>
      <c r="E61" s="679">
        <v>78896.830557999943</v>
      </c>
      <c r="F61" s="679">
        <v>2E-3</v>
      </c>
      <c r="G61" s="679">
        <v>2</v>
      </c>
      <c r="H61" s="679">
        <v>8.1699999999999995E-2</v>
      </c>
      <c r="I61" s="679">
        <v>0.11968500000000003</v>
      </c>
      <c r="J61" s="679">
        <v>10036</v>
      </c>
      <c r="K61" s="679">
        <v>1894.0613320000009</v>
      </c>
      <c r="L61" s="679">
        <v>0</v>
      </c>
      <c r="M61" s="679">
        <v>0</v>
      </c>
      <c r="N61" s="679">
        <v>0</v>
      </c>
      <c r="O61" s="679">
        <v>17050.425685000017</v>
      </c>
      <c r="P61" s="679">
        <v>2302386</v>
      </c>
      <c r="Q61" s="679">
        <v>80790.973589999936</v>
      </c>
      <c r="R61" s="679">
        <v>1274.7099030000002</v>
      </c>
      <c r="S61" s="679">
        <v>185215</v>
      </c>
      <c r="T61" s="679">
        <v>6184.619999999999</v>
      </c>
    </row>
    <row r="62" spans="1:20" s="688" customFormat="1">
      <c r="A62" s="684">
        <v>42005</v>
      </c>
      <c r="B62" s="687">
        <v>21</v>
      </c>
      <c r="C62" s="679">
        <v>14559.148000000001</v>
      </c>
      <c r="D62" s="679">
        <v>2085595</v>
      </c>
      <c r="E62" s="679">
        <v>68229.80135549992</v>
      </c>
      <c r="F62" s="679">
        <v>0</v>
      </c>
      <c r="G62" s="679">
        <v>0</v>
      </c>
      <c r="H62" s="679">
        <v>0</v>
      </c>
      <c r="I62" s="679">
        <v>0.11766399999999998</v>
      </c>
      <c r="J62" s="679">
        <v>11669</v>
      </c>
      <c r="K62" s="679">
        <v>2378.8272559999996</v>
      </c>
      <c r="L62" s="679">
        <v>0</v>
      </c>
      <c r="M62" s="679">
        <v>0</v>
      </c>
      <c r="N62" s="679">
        <v>0</v>
      </c>
      <c r="O62" s="679">
        <v>14559.265664</v>
      </c>
      <c r="P62" s="679">
        <v>2097264</v>
      </c>
      <c r="Q62" s="679">
        <v>70608.628611499924</v>
      </c>
      <c r="R62" s="679">
        <v>1167.9334410000001</v>
      </c>
      <c r="S62" s="679">
        <v>172144</v>
      </c>
      <c r="T62" s="679">
        <v>5410.7499999999991</v>
      </c>
    </row>
    <row r="63" spans="1:20" s="688" customFormat="1">
      <c r="A63" s="684">
        <v>42036</v>
      </c>
      <c r="B63" s="687">
        <v>21</v>
      </c>
      <c r="C63" s="679">
        <v>13349.69900000001</v>
      </c>
      <c r="D63" s="679">
        <v>1896741</v>
      </c>
      <c r="E63" s="679">
        <v>58340.526485000024</v>
      </c>
      <c r="F63" s="679">
        <v>0</v>
      </c>
      <c r="G63" s="679">
        <v>0</v>
      </c>
      <c r="H63" s="679">
        <v>0</v>
      </c>
      <c r="I63" s="679">
        <v>0.19337209999999999</v>
      </c>
      <c r="J63" s="679">
        <v>12529</v>
      </c>
      <c r="K63" s="679">
        <v>2181.3768969999992</v>
      </c>
      <c r="L63" s="679">
        <v>0</v>
      </c>
      <c r="M63" s="679">
        <v>0</v>
      </c>
      <c r="N63" s="679">
        <v>0</v>
      </c>
      <c r="O63" s="679">
        <v>13349.89237210001</v>
      </c>
      <c r="P63" s="679">
        <v>1909270</v>
      </c>
      <c r="Q63" s="679">
        <v>60521.903382000026</v>
      </c>
      <c r="R63" s="679">
        <v>1507.2076419999999</v>
      </c>
      <c r="S63" s="679">
        <v>210133</v>
      </c>
      <c r="T63" s="679">
        <v>6417.9600000000009</v>
      </c>
    </row>
    <row r="64" spans="1:20" s="688" customFormat="1">
      <c r="A64" s="684">
        <v>42064</v>
      </c>
      <c r="B64" s="687">
        <v>22</v>
      </c>
      <c r="C64" s="679">
        <v>11649.138000000021</v>
      </c>
      <c r="D64" s="679">
        <v>1659647</v>
      </c>
      <c r="E64" s="679">
        <v>51535.938900500034</v>
      </c>
      <c r="F64" s="679">
        <v>6.0000000000000001E-3</v>
      </c>
      <c r="G64" s="679">
        <v>6</v>
      </c>
      <c r="H64" s="679">
        <v>0.2324</v>
      </c>
      <c r="I64" s="679">
        <v>0.11188000000000002</v>
      </c>
      <c r="J64" s="679">
        <v>12642</v>
      </c>
      <c r="K64" s="679">
        <v>2530.61852</v>
      </c>
      <c r="L64" s="679">
        <v>0</v>
      </c>
      <c r="M64" s="679">
        <v>0</v>
      </c>
      <c r="N64" s="679">
        <v>0</v>
      </c>
      <c r="O64" s="679">
        <v>11649.255880000021</v>
      </c>
      <c r="P64" s="679">
        <v>1672295</v>
      </c>
      <c r="Q64" s="679">
        <v>54066.789820500038</v>
      </c>
      <c r="R64" s="679">
        <v>1433.066814</v>
      </c>
      <c r="S64" s="679">
        <v>195950</v>
      </c>
      <c r="T64" s="679">
        <v>6087.1299999999983</v>
      </c>
    </row>
    <row r="65" spans="1:21" s="688" customFormat="1">
      <c r="A65" s="684">
        <v>42095</v>
      </c>
      <c r="B65" s="689">
        <v>21</v>
      </c>
      <c r="C65" s="679">
        <v>19480.3285</v>
      </c>
      <c r="D65" s="679">
        <v>2654507</v>
      </c>
      <c r="E65" s="679">
        <v>92597.731615500001</v>
      </c>
      <c r="F65" s="679">
        <v>0</v>
      </c>
      <c r="G65" s="679">
        <v>0</v>
      </c>
      <c r="H65" s="679">
        <v>0</v>
      </c>
      <c r="I65" s="679">
        <v>0.14310700000000001</v>
      </c>
      <c r="J65" s="679">
        <v>9852</v>
      </c>
      <c r="K65" s="679">
        <v>1731.086462</v>
      </c>
      <c r="L65" s="679">
        <v>0</v>
      </c>
      <c r="M65" s="679">
        <v>0</v>
      </c>
      <c r="N65" s="679">
        <v>0</v>
      </c>
      <c r="O65" s="679">
        <v>19480.471606999999</v>
      </c>
      <c r="P65" s="679">
        <v>2664359</v>
      </c>
      <c r="Q65" s="679">
        <v>94328.818077499993</v>
      </c>
      <c r="R65" s="679">
        <v>1490.07176</v>
      </c>
      <c r="S65" s="679">
        <v>209072</v>
      </c>
      <c r="T65" s="679">
        <v>7192.27</v>
      </c>
      <c r="U65" s="690"/>
    </row>
    <row r="66" spans="1:21" s="688" customFormat="1">
      <c r="A66" s="684">
        <v>42125</v>
      </c>
      <c r="B66" s="689">
        <v>21</v>
      </c>
      <c r="C66" s="679">
        <v>20828.419249999999</v>
      </c>
      <c r="D66" s="679">
        <v>2717470</v>
      </c>
      <c r="E66" s="679">
        <v>104670.151776</v>
      </c>
      <c r="F66" s="679">
        <v>0</v>
      </c>
      <c r="G66" s="679">
        <v>0</v>
      </c>
      <c r="H66" s="679">
        <v>0</v>
      </c>
      <c r="I66" s="679">
        <v>0.133656</v>
      </c>
      <c r="J66" s="679">
        <v>10638</v>
      </c>
      <c r="K66" s="679">
        <v>2039.021645</v>
      </c>
      <c r="L66" s="679">
        <v>0</v>
      </c>
      <c r="M66" s="679">
        <v>0</v>
      </c>
      <c r="N66" s="679">
        <v>0</v>
      </c>
      <c r="O66" s="679">
        <v>20828.552906000001</v>
      </c>
      <c r="P66" s="679">
        <v>2728108</v>
      </c>
      <c r="Q66" s="679">
        <v>106709.173421</v>
      </c>
      <c r="R66" s="679">
        <v>1606.8910800000001</v>
      </c>
      <c r="S66" s="679">
        <v>221413</v>
      </c>
      <c r="T66" s="679">
        <v>8179.01</v>
      </c>
      <c r="U66" s="690"/>
    </row>
    <row r="67" spans="1:21" s="688" customFormat="1">
      <c r="A67" s="684">
        <v>42156</v>
      </c>
      <c r="B67" s="689">
        <v>22</v>
      </c>
      <c r="C67" s="679">
        <v>22895.37875</v>
      </c>
      <c r="D67" s="679">
        <v>3020259</v>
      </c>
      <c r="E67" s="679">
        <v>112328.054718</v>
      </c>
      <c r="F67" s="679">
        <v>0</v>
      </c>
      <c r="G67" s="679">
        <v>0</v>
      </c>
      <c r="H67" s="679">
        <v>0</v>
      </c>
      <c r="I67" s="679">
        <v>0.14566500000000002</v>
      </c>
      <c r="J67" s="679">
        <v>13541</v>
      </c>
      <c r="K67" s="679">
        <v>2733.1523090000001</v>
      </c>
      <c r="L67" s="679">
        <v>0</v>
      </c>
      <c r="M67" s="679">
        <v>0</v>
      </c>
      <c r="N67" s="679">
        <v>0</v>
      </c>
      <c r="O67" s="679">
        <v>22895.524415</v>
      </c>
      <c r="P67" s="679">
        <v>3033800</v>
      </c>
      <c r="Q67" s="679">
        <v>115061.207027</v>
      </c>
      <c r="R67" s="679">
        <v>1698.0740499999999</v>
      </c>
      <c r="S67" s="679">
        <v>233418</v>
      </c>
      <c r="T67" s="679">
        <v>8086.64</v>
      </c>
      <c r="U67" s="690"/>
    </row>
    <row r="68" spans="1:21" s="688" customFormat="1">
      <c r="A68" s="684">
        <v>42186</v>
      </c>
      <c r="B68" s="689">
        <v>23</v>
      </c>
      <c r="C68" s="679">
        <v>19804.270499999999</v>
      </c>
      <c r="D68" s="679">
        <v>2654457</v>
      </c>
      <c r="E68" s="679">
        <v>91244.968621000007</v>
      </c>
      <c r="F68" s="679">
        <v>0</v>
      </c>
      <c r="G68" s="679">
        <v>0</v>
      </c>
      <c r="H68" s="679">
        <v>0</v>
      </c>
      <c r="I68" s="679">
        <v>0.107229</v>
      </c>
      <c r="J68" s="679">
        <v>12863</v>
      </c>
      <c r="K68" s="679">
        <v>2605.4301169999999</v>
      </c>
      <c r="L68" s="679">
        <v>0</v>
      </c>
      <c r="M68" s="679">
        <v>0</v>
      </c>
      <c r="N68" s="679">
        <v>0</v>
      </c>
      <c r="O68" s="679">
        <v>19804.377729</v>
      </c>
      <c r="P68" s="679">
        <v>2667320</v>
      </c>
      <c r="Q68" s="679">
        <v>93850.398738000004</v>
      </c>
      <c r="R68" s="679">
        <v>1606.0312799999999</v>
      </c>
      <c r="S68" s="679">
        <v>219226</v>
      </c>
      <c r="T68" s="679">
        <v>7459.89</v>
      </c>
      <c r="U68" s="690"/>
    </row>
    <row r="69" spans="1:21" s="688" customFormat="1">
      <c r="A69" s="684">
        <v>42217</v>
      </c>
      <c r="B69" s="689">
        <v>21</v>
      </c>
      <c r="C69" s="679">
        <v>18585.586749999999</v>
      </c>
      <c r="D69" s="679">
        <v>2501685</v>
      </c>
      <c r="E69" s="679">
        <v>85181.297675499998</v>
      </c>
      <c r="F69" s="679">
        <v>0</v>
      </c>
      <c r="G69" s="679">
        <v>0</v>
      </c>
      <c r="H69" s="679">
        <v>0</v>
      </c>
      <c r="I69" s="679">
        <v>7.8857999999999998E-2</v>
      </c>
      <c r="J69" s="679">
        <v>9461</v>
      </c>
      <c r="K69" s="679">
        <v>1969.085855</v>
      </c>
      <c r="L69" s="679">
        <v>0</v>
      </c>
      <c r="M69" s="679">
        <v>0</v>
      </c>
      <c r="N69" s="679">
        <v>0</v>
      </c>
      <c r="O69" s="679">
        <v>18585.665607999999</v>
      </c>
      <c r="P69" s="679">
        <v>2511146</v>
      </c>
      <c r="Q69" s="679">
        <v>87150.383530499996</v>
      </c>
      <c r="R69" s="679">
        <v>1605.5810750000001</v>
      </c>
      <c r="S69" s="679">
        <v>215526</v>
      </c>
      <c r="T69" s="679">
        <v>7635.9</v>
      </c>
      <c r="U69" s="691"/>
    </row>
    <row r="70" spans="1:21" s="688" customFormat="1">
      <c r="A70" s="684">
        <v>42248</v>
      </c>
      <c r="B70" s="689">
        <v>22</v>
      </c>
      <c r="C70" s="679">
        <v>19070.724999999999</v>
      </c>
      <c r="D70" s="679">
        <v>2592666</v>
      </c>
      <c r="E70" s="679">
        <v>88818.605608500002</v>
      </c>
      <c r="F70" s="679">
        <v>0</v>
      </c>
      <c r="G70" s="679">
        <v>0</v>
      </c>
      <c r="H70" s="679">
        <v>0</v>
      </c>
      <c r="I70" s="679">
        <v>6.2050000000000004E-3</v>
      </c>
      <c r="J70" s="679">
        <v>4900</v>
      </c>
      <c r="K70" s="679">
        <v>1229.6938419999999</v>
      </c>
      <c r="L70" s="679">
        <v>0</v>
      </c>
      <c r="M70" s="679">
        <v>0</v>
      </c>
      <c r="N70" s="679">
        <v>0</v>
      </c>
      <c r="O70" s="679">
        <v>19070.731204999996</v>
      </c>
      <c r="P70" s="679">
        <v>2597566</v>
      </c>
      <c r="Q70" s="679">
        <v>90048.299450499995</v>
      </c>
      <c r="R70" s="679">
        <v>1502.8094709999998</v>
      </c>
      <c r="S70" s="679">
        <v>212271</v>
      </c>
      <c r="T70" s="679">
        <v>7098.32</v>
      </c>
      <c r="U70" s="691"/>
    </row>
    <row r="71" spans="1:21" s="688" customFormat="1">
      <c r="A71" s="684">
        <v>42278</v>
      </c>
      <c r="B71" s="689">
        <v>21</v>
      </c>
      <c r="C71" s="679">
        <v>22543.572749999999</v>
      </c>
      <c r="D71" s="679">
        <v>3100082</v>
      </c>
      <c r="E71" s="679">
        <v>107272.31910950002</v>
      </c>
      <c r="F71" s="679">
        <v>0</v>
      </c>
      <c r="G71" s="679">
        <v>0</v>
      </c>
      <c r="H71" s="679">
        <v>0</v>
      </c>
      <c r="I71" s="679">
        <v>4.864000000000002E-3</v>
      </c>
      <c r="J71" s="679">
        <v>4661</v>
      </c>
      <c r="K71" s="679">
        <v>1204.5978689999999</v>
      </c>
      <c r="L71" s="679">
        <v>0</v>
      </c>
      <c r="M71" s="679">
        <v>0</v>
      </c>
      <c r="N71" s="679">
        <v>0</v>
      </c>
      <c r="O71" s="679">
        <v>22543.577614000002</v>
      </c>
      <c r="P71" s="679">
        <v>3104743</v>
      </c>
      <c r="Q71" s="679">
        <v>108476.91697850003</v>
      </c>
      <c r="R71" s="679">
        <v>1645.6503319999999</v>
      </c>
      <c r="S71" s="679">
        <v>234457</v>
      </c>
      <c r="T71" s="679">
        <v>7609.71</v>
      </c>
      <c r="U71" s="691"/>
    </row>
    <row r="72" spans="1:21" s="688" customFormat="1">
      <c r="A72" s="684">
        <v>42309</v>
      </c>
      <c r="B72" s="689">
        <v>21</v>
      </c>
      <c r="C72" s="679">
        <v>16067.0735</v>
      </c>
      <c r="D72" s="679">
        <v>2187051</v>
      </c>
      <c r="E72" s="679">
        <v>73237.70803499996</v>
      </c>
      <c r="F72" s="679">
        <v>0</v>
      </c>
      <c r="G72" s="679">
        <v>0</v>
      </c>
      <c r="H72" s="679">
        <v>0</v>
      </c>
      <c r="I72" s="679">
        <v>9.7929999999999996E-3</v>
      </c>
      <c r="J72" s="679">
        <v>9619</v>
      </c>
      <c r="K72" s="679">
        <v>2324.5195629999998</v>
      </c>
      <c r="L72" s="679">
        <v>0</v>
      </c>
      <c r="M72" s="679">
        <v>0</v>
      </c>
      <c r="N72" s="679">
        <v>0</v>
      </c>
      <c r="O72" s="679">
        <v>16067.083293</v>
      </c>
      <c r="P72" s="679">
        <v>2196670</v>
      </c>
      <c r="Q72" s="679">
        <v>75562.227597999954</v>
      </c>
      <c r="R72" s="679">
        <v>1561.2086260000001</v>
      </c>
      <c r="S72" s="679">
        <v>216799</v>
      </c>
      <c r="T72" s="679">
        <v>6947.34</v>
      </c>
      <c r="U72" s="691"/>
    </row>
    <row r="73" spans="1:21" s="688" customFormat="1">
      <c r="A73" s="684">
        <v>42339</v>
      </c>
      <c r="B73" s="689">
        <v>22</v>
      </c>
      <c r="C73" s="679">
        <v>16985.381500000007</v>
      </c>
      <c r="D73" s="679">
        <v>2344053</v>
      </c>
      <c r="E73" s="679">
        <v>70521.504707500018</v>
      </c>
      <c r="F73" s="679">
        <v>0</v>
      </c>
      <c r="G73" s="679">
        <v>0</v>
      </c>
      <c r="H73" s="679">
        <v>0</v>
      </c>
      <c r="I73" s="679">
        <v>3.4039999999999999E-3</v>
      </c>
      <c r="J73" s="679">
        <v>3404</v>
      </c>
      <c r="K73" s="679">
        <v>814.98822999999993</v>
      </c>
      <c r="L73" s="679">
        <v>0</v>
      </c>
      <c r="M73" s="679">
        <v>0</v>
      </c>
      <c r="N73" s="679">
        <v>0</v>
      </c>
      <c r="O73" s="679">
        <v>16985.384904000006</v>
      </c>
      <c r="P73" s="679">
        <v>2347457</v>
      </c>
      <c r="Q73" s="679">
        <v>71336.492937500021</v>
      </c>
      <c r="R73" s="679">
        <v>1592.7124560000002</v>
      </c>
      <c r="S73" s="679">
        <v>219342</v>
      </c>
      <c r="T73" s="679">
        <v>6910.45</v>
      </c>
      <c r="U73" s="691"/>
    </row>
    <row r="74" spans="1:21" s="688" customFormat="1">
      <c r="A74" s="685"/>
      <c r="B74" s="692"/>
      <c r="C74" s="693"/>
      <c r="D74" s="694"/>
      <c r="E74" s="695"/>
      <c r="F74" s="686"/>
      <c r="G74" s="686"/>
      <c r="H74" s="686"/>
      <c r="I74" s="693"/>
      <c r="J74" s="694"/>
      <c r="K74" s="695"/>
      <c r="L74" s="686"/>
      <c r="M74" s="686"/>
      <c r="N74" s="686"/>
      <c r="O74" s="693"/>
      <c r="P74" s="696"/>
      <c r="Q74" s="697"/>
      <c r="R74" s="693"/>
      <c r="S74" s="696"/>
      <c r="T74" s="695"/>
      <c r="U74" s="691"/>
    </row>
    <row r="75" spans="1:21" s="688" customFormat="1">
      <c r="A75" s="698" t="s">
        <v>475</v>
      </c>
      <c r="B75" s="699"/>
    </row>
    <row r="76" spans="1:21">
      <c r="B76" s="666"/>
      <c r="C76" s="700"/>
    </row>
    <row r="77" spans="1:21">
      <c r="C77" s="700"/>
    </row>
    <row r="78" spans="1:21">
      <c r="C78" s="700"/>
    </row>
  </sheetData>
  <mergeCells count="27">
    <mergeCell ref="Q3:Q4"/>
    <mergeCell ref="R3:R4"/>
    <mergeCell ref="T3:T4"/>
    <mergeCell ref="I3:I4"/>
    <mergeCell ref="S3:S4"/>
    <mergeCell ref="J3:J4"/>
    <mergeCell ref="K3:K4"/>
    <mergeCell ref="L3:L4"/>
    <mergeCell ref="M3:M4"/>
    <mergeCell ref="N3:N4"/>
    <mergeCell ref="O3:O4"/>
    <mergeCell ref="A1:T1"/>
    <mergeCell ref="A2:A4"/>
    <mergeCell ref="B2:B4"/>
    <mergeCell ref="C2:E2"/>
    <mergeCell ref="F2:H2"/>
    <mergeCell ref="I2:K2"/>
    <mergeCell ref="L2:N2"/>
    <mergeCell ref="O2:Q2"/>
    <mergeCell ref="R2:T2"/>
    <mergeCell ref="C3:C4"/>
    <mergeCell ref="D3:D4"/>
    <mergeCell ref="E3:E4"/>
    <mergeCell ref="F3:F4"/>
    <mergeCell ref="G3:G4"/>
    <mergeCell ref="H3:H4"/>
    <mergeCell ref="P3:P4"/>
  </mergeCells>
  <pageMargins left="0.7" right="0.7" top="0.75" bottom="0.75" header="0.3" footer="0.3"/>
  <pageSetup scale="60" orientation="landscape" r:id="rId1"/>
</worksheet>
</file>

<file path=xl/worksheets/sheet63.xml><?xml version="1.0" encoding="utf-8"?>
<worksheet xmlns="http://schemas.openxmlformats.org/spreadsheetml/2006/main" xmlns:r="http://schemas.openxmlformats.org/officeDocument/2006/relationships">
  <sheetPr>
    <tabColor theme="6"/>
  </sheetPr>
  <dimension ref="A1:Q75"/>
  <sheetViews>
    <sheetView workbookViewId="0">
      <selection activeCell="C77" sqref="C77"/>
    </sheetView>
  </sheetViews>
  <sheetFormatPr defaultRowHeight="15"/>
  <cols>
    <col min="1" max="1" width="9.1640625" style="665" customWidth="1"/>
    <col min="2" max="2" width="9.6640625" style="665" customWidth="1"/>
    <col min="3" max="3" width="14" style="665" customWidth="1"/>
    <col min="4" max="4" width="12.5" style="665" customWidth="1"/>
    <col min="5" max="5" width="12.33203125" style="665" customWidth="1"/>
    <col min="6" max="6" width="13.5" style="665" customWidth="1"/>
    <col min="7" max="7" width="12.5" style="665" customWidth="1"/>
    <col min="8" max="8" width="11.6640625" style="665" customWidth="1"/>
    <col min="9" max="9" width="10.83203125" style="665" customWidth="1"/>
    <col min="10" max="10" width="14.5" style="665" customWidth="1"/>
    <col min="11" max="11" width="11.33203125" style="665" customWidth="1"/>
    <col min="12" max="12" width="13" style="665" customWidth="1"/>
    <col min="13" max="13" width="12.83203125" style="665" customWidth="1"/>
    <col min="14" max="14" width="10.83203125" style="665" customWidth="1"/>
    <col min="15" max="15" width="11.6640625" style="665" customWidth="1"/>
    <col min="16" max="16" width="13.33203125" style="665" customWidth="1"/>
    <col min="17" max="17" width="11.1640625" style="665" customWidth="1"/>
    <col min="18" max="16384" width="9.33203125" style="665"/>
  </cols>
  <sheetData>
    <row r="1" spans="1:17">
      <c r="A1" s="1053" t="s">
        <v>528</v>
      </c>
      <c r="B1" s="1053"/>
      <c r="C1" s="1053"/>
      <c r="D1" s="1053"/>
      <c r="E1" s="1053"/>
      <c r="F1" s="1053"/>
      <c r="G1" s="1053"/>
      <c r="H1" s="1053"/>
      <c r="I1" s="1053"/>
      <c r="J1" s="1053"/>
      <c r="K1" s="1053"/>
      <c r="L1" s="1053"/>
      <c r="M1" s="1053"/>
      <c r="N1" s="1053"/>
      <c r="O1" s="1053"/>
      <c r="P1" s="1053"/>
      <c r="Q1" s="1053"/>
    </row>
    <row r="2" spans="1:17" ht="34.5" customHeight="1">
      <c r="A2" s="1044" t="s">
        <v>66</v>
      </c>
      <c r="B2" s="1044" t="s">
        <v>474</v>
      </c>
      <c r="C2" s="1044" t="s">
        <v>473</v>
      </c>
      <c r="D2" s="1044"/>
      <c r="E2" s="1044"/>
      <c r="F2" s="1044" t="s">
        <v>472</v>
      </c>
      <c r="G2" s="1044"/>
      <c r="H2" s="1044"/>
      <c r="I2" s="1044" t="s">
        <v>471</v>
      </c>
      <c r="J2" s="1044"/>
      <c r="K2" s="1044"/>
      <c r="L2" s="1044" t="s">
        <v>0</v>
      </c>
      <c r="M2" s="1044"/>
      <c r="N2" s="1044"/>
      <c r="O2" s="1044" t="s">
        <v>504</v>
      </c>
      <c r="P2" s="1044"/>
      <c r="Q2" s="1044"/>
    </row>
    <row r="3" spans="1:17" ht="15.75" customHeight="1">
      <c r="A3" s="1044"/>
      <c r="B3" s="1044"/>
      <c r="C3" s="1044" t="s">
        <v>478</v>
      </c>
      <c r="D3" s="1044" t="s">
        <v>467</v>
      </c>
      <c r="E3" s="1049" t="s">
        <v>530</v>
      </c>
      <c r="F3" s="1044" t="s">
        <v>478</v>
      </c>
      <c r="G3" s="1044" t="s">
        <v>467</v>
      </c>
      <c r="H3" s="1049" t="s">
        <v>530</v>
      </c>
      <c r="I3" s="1044" t="s">
        <v>478</v>
      </c>
      <c r="J3" s="1044" t="s">
        <v>467</v>
      </c>
      <c r="K3" s="1049" t="s">
        <v>530</v>
      </c>
      <c r="L3" s="1044" t="s">
        <v>478</v>
      </c>
      <c r="M3" s="1044" t="s">
        <v>467</v>
      </c>
      <c r="N3" s="1049" t="s">
        <v>530</v>
      </c>
      <c r="O3" s="1044" t="s">
        <v>466</v>
      </c>
      <c r="P3" s="1044" t="s">
        <v>465</v>
      </c>
      <c r="Q3" s="1044" t="s">
        <v>531</v>
      </c>
    </row>
    <row r="4" spans="1:17" ht="30" customHeight="1">
      <c r="A4" s="1044"/>
      <c r="B4" s="1044"/>
      <c r="C4" s="1044"/>
      <c r="D4" s="1044"/>
      <c r="E4" s="1050"/>
      <c r="F4" s="1044"/>
      <c r="G4" s="1044"/>
      <c r="H4" s="1050"/>
      <c r="I4" s="1044"/>
      <c r="J4" s="1044"/>
      <c r="K4" s="1050"/>
      <c r="L4" s="1044"/>
      <c r="M4" s="1044"/>
      <c r="N4" s="1050"/>
      <c r="O4" s="1054"/>
      <c r="P4" s="1044"/>
      <c r="Q4" s="1044" t="s">
        <v>477</v>
      </c>
    </row>
    <row r="5" spans="1:17">
      <c r="A5" s="701">
        <v>40269</v>
      </c>
      <c r="B5" s="679">
        <v>25</v>
      </c>
      <c r="C5" s="679">
        <v>3691.6226999999999</v>
      </c>
      <c r="D5" s="679">
        <v>641429</v>
      </c>
      <c r="E5" s="679">
        <v>13927.51621525</v>
      </c>
      <c r="F5" s="679">
        <v>486.70600000000002</v>
      </c>
      <c r="G5" s="679">
        <v>179130</v>
      </c>
      <c r="H5" s="679">
        <v>7412.6364574999998</v>
      </c>
      <c r="I5" s="679">
        <v>0.2467328</v>
      </c>
      <c r="J5" s="679">
        <v>339144</v>
      </c>
      <c r="K5" s="679">
        <v>2407.8671328999999</v>
      </c>
      <c r="L5" s="679">
        <v>4178.5754328000003</v>
      </c>
      <c r="M5" s="679">
        <v>1159703</v>
      </c>
      <c r="N5" s="679">
        <v>23748.019805650001</v>
      </c>
      <c r="O5" s="679">
        <v>11.145407176000001</v>
      </c>
      <c r="P5" s="679">
        <v>11859</v>
      </c>
      <c r="Q5" s="679">
        <v>154.98912670000001</v>
      </c>
    </row>
    <row r="6" spans="1:17">
      <c r="A6" s="701">
        <v>40299</v>
      </c>
      <c r="B6" s="679">
        <v>25</v>
      </c>
      <c r="C6" s="679">
        <v>3125.7362374999998</v>
      </c>
      <c r="D6" s="679">
        <v>613455</v>
      </c>
      <c r="E6" s="679">
        <v>12816.90802665</v>
      </c>
      <c r="F6" s="679">
        <v>416.35300000000001</v>
      </c>
      <c r="G6" s="679">
        <v>143882</v>
      </c>
      <c r="H6" s="679">
        <v>5470.1347075000003</v>
      </c>
      <c r="I6" s="679">
        <v>0.208071388</v>
      </c>
      <c r="J6" s="679">
        <v>458410</v>
      </c>
      <c r="K6" s="679">
        <v>2416.8267695999998</v>
      </c>
      <c r="L6" s="679">
        <v>3542.2973088879999</v>
      </c>
      <c r="M6" s="679">
        <v>1215747</v>
      </c>
      <c r="N6" s="679">
        <v>20703.86950375</v>
      </c>
      <c r="O6" s="679">
        <v>8.1616188479999998</v>
      </c>
      <c r="P6" s="679">
        <v>9297</v>
      </c>
      <c r="Q6" s="679">
        <v>116.9823571</v>
      </c>
    </row>
    <row r="7" spans="1:17">
      <c r="A7" s="701">
        <v>40330</v>
      </c>
      <c r="B7" s="679">
        <v>26</v>
      </c>
      <c r="C7" s="679">
        <v>3130.3664749999998</v>
      </c>
      <c r="D7" s="679">
        <v>629324</v>
      </c>
      <c r="E7" s="679">
        <v>12542.758843</v>
      </c>
      <c r="F7" s="679">
        <v>470.42349999999999</v>
      </c>
      <c r="G7" s="679">
        <v>156325</v>
      </c>
      <c r="H7" s="679">
        <v>5578.3615900000004</v>
      </c>
      <c r="I7" s="679">
        <v>0.219410356</v>
      </c>
      <c r="J7" s="679">
        <v>326231</v>
      </c>
      <c r="K7" s="679">
        <v>2476.4277679000002</v>
      </c>
      <c r="L7" s="679">
        <v>3601.0093853560002</v>
      </c>
      <c r="M7" s="679">
        <v>1111880</v>
      </c>
      <c r="N7" s="679">
        <v>20597.548200900001</v>
      </c>
      <c r="O7" s="679">
        <v>7.6119474560000002</v>
      </c>
      <c r="P7" s="679">
        <v>10493</v>
      </c>
      <c r="Q7" s="679">
        <v>123.4415376</v>
      </c>
    </row>
    <row r="8" spans="1:17">
      <c r="A8" s="701">
        <v>40360</v>
      </c>
      <c r="B8" s="679">
        <v>27</v>
      </c>
      <c r="C8" s="679">
        <v>1624.6463000000001</v>
      </c>
      <c r="D8" s="679">
        <v>425447</v>
      </c>
      <c r="E8" s="679">
        <v>8231.7035667</v>
      </c>
      <c r="F8" s="679">
        <v>300.34750000000003</v>
      </c>
      <c r="G8" s="679">
        <v>113889</v>
      </c>
      <c r="H8" s="679">
        <v>3984.1143400000001</v>
      </c>
      <c r="I8" s="679">
        <v>0.13763319199999999</v>
      </c>
      <c r="J8" s="679">
        <v>183882</v>
      </c>
      <c r="K8" s="679">
        <v>1511.8668649000001</v>
      </c>
      <c r="L8" s="679">
        <v>1925.131433192</v>
      </c>
      <c r="M8" s="679">
        <v>723218</v>
      </c>
      <c r="N8" s="679">
        <v>13727.684771599999</v>
      </c>
      <c r="O8" s="679">
        <v>7.028406768</v>
      </c>
      <c r="P8" s="679">
        <v>7262</v>
      </c>
      <c r="Q8" s="679">
        <v>119.62445719999999</v>
      </c>
    </row>
    <row r="9" spans="1:17">
      <c r="A9" s="701">
        <v>40391</v>
      </c>
      <c r="B9" s="679">
        <v>26</v>
      </c>
      <c r="C9" s="679">
        <v>999.54208749999998</v>
      </c>
      <c r="D9" s="679">
        <v>272222</v>
      </c>
      <c r="E9" s="679">
        <v>5044.1805172499999</v>
      </c>
      <c r="F9" s="679">
        <v>194.47075000000001</v>
      </c>
      <c r="G9" s="679">
        <v>80324</v>
      </c>
      <c r="H9" s="679">
        <v>2993.502845</v>
      </c>
      <c r="I9" s="679">
        <v>3.8120243999999998E-2</v>
      </c>
      <c r="J9" s="679">
        <v>147263</v>
      </c>
      <c r="K9" s="679">
        <v>672.03678130000003</v>
      </c>
      <c r="L9" s="679">
        <v>1194.050957744</v>
      </c>
      <c r="M9" s="679">
        <v>499809</v>
      </c>
      <c r="N9" s="679">
        <v>8709.7201435499992</v>
      </c>
      <c r="O9" s="679">
        <v>5.8369261440000004</v>
      </c>
      <c r="P9" s="679">
        <v>6433</v>
      </c>
      <c r="Q9" s="679">
        <v>91.737405199999998</v>
      </c>
    </row>
    <row r="10" spans="1:17">
      <c r="A10" s="701">
        <v>40422</v>
      </c>
      <c r="B10" s="679">
        <v>25</v>
      </c>
      <c r="C10" s="679">
        <v>715.37866250000002</v>
      </c>
      <c r="D10" s="679">
        <v>183974</v>
      </c>
      <c r="E10" s="679">
        <v>3534.4342944999999</v>
      </c>
      <c r="F10" s="679">
        <v>193.714</v>
      </c>
      <c r="G10" s="679">
        <v>81937</v>
      </c>
      <c r="H10" s="679">
        <v>3120.1957849999999</v>
      </c>
      <c r="I10" s="679">
        <v>2.5857732000000001E-2</v>
      </c>
      <c r="J10" s="679">
        <v>114789</v>
      </c>
      <c r="K10" s="679">
        <v>685.50081130000001</v>
      </c>
      <c r="L10" s="679">
        <v>909.11852023200004</v>
      </c>
      <c r="M10" s="679">
        <v>380700</v>
      </c>
      <c r="N10" s="679">
        <v>7340.1308908000001</v>
      </c>
      <c r="O10" s="679">
        <v>5.4097396240000002</v>
      </c>
      <c r="P10" s="679">
        <v>6099</v>
      </c>
      <c r="Q10" s="679">
        <v>90.065365700000001</v>
      </c>
    </row>
    <row r="11" spans="1:17">
      <c r="A11" s="701">
        <v>40452</v>
      </c>
      <c r="B11" s="679">
        <v>25</v>
      </c>
      <c r="C11" s="679">
        <v>789.92837499999996</v>
      </c>
      <c r="D11" s="679">
        <v>214467</v>
      </c>
      <c r="E11" s="679">
        <v>4359.77199105</v>
      </c>
      <c r="F11" s="679">
        <v>197.3545</v>
      </c>
      <c r="G11" s="679">
        <v>93817</v>
      </c>
      <c r="H11" s="679">
        <v>3654.2332350000001</v>
      </c>
      <c r="I11" s="679">
        <v>3.0812671999999999E-2</v>
      </c>
      <c r="J11" s="679">
        <v>129594</v>
      </c>
      <c r="K11" s="679">
        <v>744.25432479999995</v>
      </c>
      <c r="L11" s="679">
        <v>987.31368767200001</v>
      </c>
      <c r="M11" s="679">
        <v>437878</v>
      </c>
      <c r="N11" s="679">
        <v>8758.2595508499999</v>
      </c>
      <c r="O11" s="679">
        <v>5.8633554200000004</v>
      </c>
      <c r="P11" s="679">
        <v>6640</v>
      </c>
      <c r="Q11" s="679">
        <v>114.1995495</v>
      </c>
    </row>
    <row r="12" spans="1:17">
      <c r="A12" s="701">
        <v>40483</v>
      </c>
      <c r="B12" s="679">
        <v>26</v>
      </c>
      <c r="C12" s="679">
        <v>1033.2569625000001</v>
      </c>
      <c r="D12" s="679">
        <v>245775</v>
      </c>
      <c r="E12" s="679">
        <v>5651.0698142499996</v>
      </c>
      <c r="F12" s="679">
        <v>178.6345</v>
      </c>
      <c r="G12" s="679">
        <v>85972</v>
      </c>
      <c r="H12" s="679">
        <v>3309.1115500000001</v>
      </c>
      <c r="I12" s="679">
        <v>2.0030744E-2</v>
      </c>
      <c r="J12" s="679">
        <v>146763</v>
      </c>
      <c r="K12" s="679">
        <v>587.77895669999998</v>
      </c>
      <c r="L12" s="679">
        <v>1211.911493244</v>
      </c>
      <c r="M12" s="679">
        <v>478510</v>
      </c>
      <c r="N12" s="679">
        <v>9547.9603209500001</v>
      </c>
      <c r="O12" s="679">
        <v>6.8747383879999999</v>
      </c>
      <c r="P12" s="679">
        <v>7362</v>
      </c>
      <c r="Q12" s="679">
        <v>130.9956033</v>
      </c>
    </row>
    <row r="13" spans="1:17">
      <c r="A13" s="701">
        <v>40513</v>
      </c>
      <c r="B13" s="679">
        <v>26</v>
      </c>
      <c r="C13" s="679">
        <v>1204.820475</v>
      </c>
      <c r="D13" s="679">
        <v>268456</v>
      </c>
      <c r="E13" s="679">
        <v>6108.2946656499998</v>
      </c>
      <c r="F13" s="679">
        <v>283.25175000000002</v>
      </c>
      <c r="G13" s="679">
        <v>128736</v>
      </c>
      <c r="H13" s="679">
        <v>5293.3871799999997</v>
      </c>
      <c r="I13" s="679">
        <v>1.2224844E-2</v>
      </c>
      <c r="J13" s="679">
        <v>105773</v>
      </c>
      <c r="K13" s="679">
        <v>571.45638110000004</v>
      </c>
      <c r="L13" s="679">
        <v>1488.0844498439999</v>
      </c>
      <c r="M13" s="679">
        <v>502965</v>
      </c>
      <c r="N13" s="679">
        <v>11973.138226749999</v>
      </c>
      <c r="O13" s="679">
        <v>10.136014072</v>
      </c>
      <c r="P13" s="679">
        <v>10739</v>
      </c>
      <c r="Q13" s="679">
        <v>215.98923400000001</v>
      </c>
    </row>
    <row r="14" spans="1:17">
      <c r="A14" s="701">
        <v>40544</v>
      </c>
      <c r="B14" s="679">
        <v>24</v>
      </c>
      <c r="C14" s="679">
        <v>1390.4827124999999</v>
      </c>
      <c r="D14" s="679">
        <v>356457</v>
      </c>
      <c r="E14" s="679">
        <v>9110.5334134500008</v>
      </c>
      <c r="F14" s="679">
        <v>368.62400000000002</v>
      </c>
      <c r="G14" s="679">
        <v>167435</v>
      </c>
      <c r="H14" s="679">
        <v>7254.8489550000004</v>
      </c>
      <c r="I14" s="679">
        <v>2.290012E-2</v>
      </c>
      <c r="J14" s="679">
        <v>109856</v>
      </c>
      <c r="K14" s="679">
        <v>787.94350059999999</v>
      </c>
      <c r="L14" s="679">
        <v>1759.12961262</v>
      </c>
      <c r="M14" s="679">
        <v>633748</v>
      </c>
      <c r="N14" s="679">
        <v>17153.325869050001</v>
      </c>
      <c r="O14" s="679">
        <v>13.480876256</v>
      </c>
      <c r="P14" s="679">
        <v>12855</v>
      </c>
      <c r="Q14" s="679">
        <v>277.51753754999999</v>
      </c>
    </row>
    <row r="15" spans="1:17">
      <c r="A15" s="701">
        <v>40575</v>
      </c>
      <c r="B15" s="679">
        <v>24</v>
      </c>
      <c r="C15" s="679">
        <v>3084.8742874999998</v>
      </c>
      <c r="D15" s="679">
        <v>561698</v>
      </c>
      <c r="E15" s="679">
        <v>17195.588637249999</v>
      </c>
      <c r="F15" s="679">
        <v>446.60250000000002</v>
      </c>
      <c r="G15" s="679">
        <v>163375</v>
      </c>
      <c r="H15" s="679">
        <v>7572.1505550000002</v>
      </c>
      <c r="I15" s="679">
        <v>0.15398859600000001</v>
      </c>
      <c r="J15" s="679">
        <v>39092</v>
      </c>
      <c r="K15" s="679">
        <v>1524.8934522</v>
      </c>
      <c r="L15" s="679">
        <v>3531.6307760959999</v>
      </c>
      <c r="M15" s="679">
        <v>764165</v>
      </c>
      <c r="N15" s="679">
        <v>26292.632644450001</v>
      </c>
      <c r="O15" s="679">
        <v>12.396278347999999</v>
      </c>
      <c r="P15" s="679">
        <v>11664</v>
      </c>
      <c r="Q15" s="679">
        <v>269.00188079999998</v>
      </c>
    </row>
    <row r="16" spans="1:17">
      <c r="A16" s="701">
        <v>40603</v>
      </c>
      <c r="B16" s="679">
        <v>27</v>
      </c>
      <c r="C16" s="679">
        <v>6892.5328749999999</v>
      </c>
      <c r="D16" s="679">
        <v>904038</v>
      </c>
      <c r="E16" s="679">
        <v>30908.094330200001</v>
      </c>
      <c r="F16" s="679">
        <v>1129.0652500000001</v>
      </c>
      <c r="G16" s="679">
        <v>342421</v>
      </c>
      <c r="H16" s="679">
        <v>16729.321137499999</v>
      </c>
      <c r="I16" s="679">
        <v>5.3821496000000003E-2</v>
      </c>
      <c r="J16" s="679">
        <v>81434</v>
      </c>
      <c r="K16" s="679">
        <v>2221.1986493999998</v>
      </c>
      <c r="L16" s="679">
        <v>8021.6519464960002</v>
      </c>
      <c r="M16" s="679">
        <v>1327893</v>
      </c>
      <c r="N16" s="679">
        <v>49858.614117099998</v>
      </c>
      <c r="O16" s="679">
        <v>9.8374304600000002</v>
      </c>
      <c r="P16" s="679">
        <v>8521</v>
      </c>
      <c r="Q16" s="679">
        <v>208.88008115</v>
      </c>
    </row>
    <row r="17" spans="1:17">
      <c r="A17" s="701">
        <v>40634</v>
      </c>
      <c r="B17" s="679">
        <v>24</v>
      </c>
      <c r="C17" s="679">
        <v>924.20946249999997</v>
      </c>
      <c r="D17" s="679">
        <v>181417</v>
      </c>
      <c r="E17" s="679">
        <v>5314.0598555500001</v>
      </c>
      <c r="F17" s="679">
        <v>145.19575</v>
      </c>
      <c r="G17" s="679">
        <v>58392</v>
      </c>
      <c r="H17" s="679">
        <v>2600.1309875000002</v>
      </c>
      <c r="I17" s="679">
        <v>9.8885599999999998E-4</v>
      </c>
      <c r="J17" s="679">
        <v>15599</v>
      </c>
      <c r="K17" s="679">
        <v>213.39222119999999</v>
      </c>
      <c r="L17" s="679">
        <v>1069.4062013560001</v>
      </c>
      <c r="M17" s="679">
        <v>255408</v>
      </c>
      <c r="N17" s="679">
        <v>8127.5830642499996</v>
      </c>
      <c r="O17" s="679">
        <v>8.4385020639999997</v>
      </c>
      <c r="P17" s="679">
        <v>7639</v>
      </c>
      <c r="Q17" s="679">
        <v>183.85368614999999</v>
      </c>
    </row>
    <row r="18" spans="1:17">
      <c r="A18" s="701">
        <v>40664</v>
      </c>
      <c r="B18" s="679">
        <v>26</v>
      </c>
      <c r="C18" s="679">
        <v>1065.438375</v>
      </c>
      <c r="D18" s="679">
        <v>203797</v>
      </c>
      <c r="E18" s="679">
        <v>5834.7263887999998</v>
      </c>
      <c r="F18" s="679">
        <v>303.37025</v>
      </c>
      <c r="G18" s="679">
        <v>143165</v>
      </c>
      <c r="H18" s="679">
        <v>5813.0875500000002</v>
      </c>
      <c r="I18" s="679">
        <v>3.7266199999999999E-3</v>
      </c>
      <c r="J18" s="679">
        <v>76623</v>
      </c>
      <c r="K18" s="679">
        <v>747.75682840000002</v>
      </c>
      <c r="L18" s="679">
        <v>1368.8123516200001</v>
      </c>
      <c r="M18" s="679">
        <v>423585</v>
      </c>
      <c r="N18" s="679">
        <v>12395.570767200001</v>
      </c>
      <c r="O18" s="679">
        <v>6.8960012400000004</v>
      </c>
      <c r="P18" s="679">
        <v>6109</v>
      </c>
      <c r="Q18" s="679">
        <v>144.71493699999999</v>
      </c>
    </row>
    <row r="19" spans="1:17">
      <c r="A19" s="701">
        <v>40695</v>
      </c>
      <c r="B19" s="679">
        <v>26</v>
      </c>
      <c r="C19" s="679">
        <v>1137.8106875000001</v>
      </c>
      <c r="D19" s="679">
        <v>198010</v>
      </c>
      <c r="E19" s="679">
        <v>5676.2190862500001</v>
      </c>
      <c r="F19" s="679">
        <v>205.50024999999999</v>
      </c>
      <c r="G19" s="679">
        <v>99563</v>
      </c>
      <c r="H19" s="679">
        <v>3907.3363199999999</v>
      </c>
      <c r="I19" s="679">
        <v>1.9798200000000002E-3</v>
      </c>
      <c r="J19" s="679">
        <v>155057</v>
      </c>
      <c r="K19" s="679">
        <v>445.89695790000002</v>
      </c>
      <c r="L19" s="679">
        <v>1343.31291732</v>
      </c>
      <c r="M19" s="679">
        <v>452630</v>
      </c>
      <c r="N19" s="679">
        <v>10029.45236415</v>
      </c>
      <c r="O19" s="679">
        <v>5.34325004</v>
      </c>
      <c r="P19" s="679">
        <v>4637</v>
      </c>
      <c r="Q19" s="679">
        <v>99.745295499999997</v>
      </c>
    </row>
    <row r="20" spans="1:17">
      <c r="A20" s="701">
        <v>40725</v>
      </c>
      <c r="B20" s="679">
        <v>26</v>
      </c>
      <c r="C20" s="679">
        <v>993.44674999999995</v>
      </c>
      <c r="D20" s="679">
        <v>161525</v>
      </c>
      <c r="E20" s="679">
        <v>4908.6087692499996</v>
      </c>
      <c r="F20" s="679">
        <v>271.65300000000002</v>
      </c>
      <c r="G20" s="679">
        <v>113963</v>
      </c>
      <c r="H20" s="679">
        <v>4805.2492000000002</v>
      </c>
      <c r="I20" s="679">
        <v>2.52104E-3</v>
      </c>
      <c r="J20" s="679">
        <v>189412</v>
      </c>
      <c r="K20" s="679">
        <v>575.42332969999995</v>
      </c>
      <c r="L20" s="679">
        <v>1265.10227104</v>
      </c>
      <c r="M20" s="679">
        <v>464900</v>
      </c>
      <c r="N20" s="679">
        <v>10289.28129895</v>
      </c>
      <c r="O20" s="679">
        <v>4.6409529999999997</v>
      </c>
      <c r="P20" s="679">
        <v>3588</v>
      </c>
      <c r="Q20" s="679">
        <v>78.603924500000005</v>
      </c>
    </row>
    <row r="21" spans="1:17">
      <c r="A21" s="701">
        <v>40756</v>
      </c>
      <c r="B21" s="679">
        <v>26</v>
      </c>
      <c r="C21" s="679">
        <v>1267.8203125</v>
      </c>
      <c r="D21" s="679">
        <v>185412</v>
      </c>
      <c r="E21" s="679">
        <v>5760.319759</v>
      </c>
      <c r="F21" s="679">
        <v>379.24950000000001</v>
      </c>
      <c r="G21" s="679">
        <v>146300</v>
      </c>
      <c r="H21" s="679">
        <v>6044.4852250000004</v>
      </c>
      <c r="I21" s="679">
        <v>3.0732799999999998E-3</v>
      </c>
      <c r="J21" s="679">
        <v>137071</v>
      </c>
      <c r="K21" s="679">
        <v>801.50056180000001</v>
      </c>
      <c r="L21" s="679">
        <v>1647.07288578</v>
      </c>
      <c r="M21" s="679">
        <v>468783</v>
      </c>
      <c r="N21" s="679">
        <v>12606.3055458</v>
      </c>
      <c r="O21" s="679">
        <v>5.5580657359999996</v>
      </c>
      <c r="P21" s="679">
        <v>4534</v>
      </c>
      <c r="Q21" s="679">
        <v>103.473658</v>
      </c>
    </row>
    <row r="22" spans="1:17">
      <c r="A22" s="701">
        <v>40787</v>
      </c>
      <c r="B22" s="679">
        <v>26</v>
      </c>
      <c r="C22" s="679">
        <v>1053.931</v>
      </c>
      <c r="D22" s="679">
        <v>177248</v>
      </c>
      <c r="E22" s="679">
        <v>5283.9754487500004</v>
      </c>
      <c r="F22" s="679">
        <v>384.93</v>
      </c>
      <c r="G22" s="679">
        <v>153641</v>
      </c>
      <c r="H22" s="679">
        <v>6168.0996924999999</v>
      </c>
      <c r="I22" s="679">
        <v>5.5989439999999998E-3</v>
      </c>
      <c r="J22" s="679">
        <v>340976</v>
      </c>
      <c r="K22" s="679">
        <v>1533.1783714999999</v>
      </c>
      <c r="L22" s="679">
        <v>1438.8665989440001</v>
      </c>
      <c r="M22" s="679">
        <v>671865</v>
      </c>
      <c r="N22" s="679">
        <v>12985.25351275</v>
      </c>
      <c r="O22" s="679">
        <v>4.1426269800000002</v>
      </c>
      <c r="P22" s="679">
        <v>3621</v>
      </c>
      <c r="Q22" s="679">
        <v>77.662254250000004</v>
      </c>
    </row>
    <row r="23" spans="1:17">
      <c r="A23" s="701">
        <v>40817</v>
      </c>
      <c r="B23" s="679">
        <v>26</v>
      </c>
      <c r="C23" s="679">
        <v>936.23981249999997</v>
      </c>
      <c r="D23" s="679">
        <v>152884</v>
      </c>
      <c r="E23" s="679">
        <v>4344.1258285000004</v>
      </c>
      <c r="F23" s="679">
        <v>331.81450000000001</v>
      </c>
      <c r="G23" s="679">
        <v>130805</v>
      </c>
      <c r="H23" s="679">
        <v>4974.9891500000003</v>
      </c>
      <c r="I23" s="679">
        <v>4.3277519999999998E-3</v>
      </c>
      <c r="J23" s="679">
        <v>311199</v>
      </c>
      <c r="K23" s="679">
        <v>1149.0656876</v>
      </c>
      <c r="L23" s="679">
        <v>1268.058640252</v>
      </c>
      <c r="M23" s="679">
        <v>594888</v>
      </c>
      <c r="N23" s="679">
        <v>10468.180666099999</v>
      </c>
      <c r="O23" s="679">
        <v>4.986938308</v>
      </c>
      <c r="P23" s="679">
        <v>4642</v>
      </c>
      <c r="Q23" s="679">
        <v>101.10053600000001</v>
      </c>
    </row>
    <row r="24" spans="1:17">
      <c r="A24" s="701">
        <v>40848</v>
      </c>
      <c r="B24" s="679">
        <v>26</v>
      </c>
      <c r="C24" s="679">
        <v>1507.967625</v>
      </c>
      <c r="D24" s="679">
        <v>246470</v>
      </c>
      <c r="E24" s="679">
        <v>7346.0500034999995</v>
      </c>
      <c r="F24" s="679">
        <v>444.43175000000002</v>
      </c>
      <c r="G24" s="679">
        <v>175798</v>
      </c>
      <c r="H24" s="679">
        <v>6842.0763724999997</v>
      </c>
      <c r="I24" s="679">
        <v>6.0117759999999999E-3</v>
      </c>
      <c r="J24" s="679">
        <v>404080</v>
      </c>
      <c r="K24" s="679">
        <v>1716.5275191999999</v>
      </c>
      <c r="L24" s="679">
        <v>1952.4053867759999</v>
      </c>
      <c r="M24" s="679">
        <v>826348</v>
      </c>
      <c r="N24" s="679">
        <v>15904.653895199999</v>
      </c>
      <c r="O24" s="679">
        <v>8.3551918199999999</v>
      </c>
      <c r="P24" s="679">
        <v>6515</v>
      </c>
      <c r="Q24" s="679">
        <v>130.61882224999999</v>
      </c>
    </row>
    <row r="25" spans="1:17">
      <c r="A25" s="701">
        <v>40878</v>
      </c>
      <c r="B25" s="679">
        <v>27</v>
      </c>
      <c r="C25" s="679">
        <v>3080.9313750000001</v>
      </c>
      <c r="D25" s="679">
        <v>452444</v>
      </c>
      <c r="E25" s="679">
        <v>13782.320890749999</v>
      </c>
      <c r="F25" s="679">
        <v>700.81775000000005</v>
      </c>
      <c r="G25" s="679">
        <v>270850</v>
      </c>
      <c r="H25" s="679">
        <v>10992.8164875</v>
      </c>
      <c r="I25" s="679">
        <v>1.0845888E-2</v>
      </c>
      <c r="J25" s="679">
        <v>677765</v>
      </c>
      <c r="K25" s="679">
        <v>3051.5582476999998</v>
      </c>
      <c r="L25" s="679">
        <v>3781.7599708880002</v>
      </c>
      <c r="M25" s="679">
        <v>1401059</v>
      </c>
      <c r="N25" s="679">
        <v>27826.69562595</v>
      </c>
      <c r="O25" s="679">
        <v>7.8045699559999999</v>
      </c>
      <c r="P25" s="679">
        <v>6466</v>
      </c>
      <c r="Q25" s="679">
        <v>124.56296675</v>
      </c>
    </row>
    <row r="26" spans="1:17">
      <c r="A26" s="701">
        <v>40909</v>
      </c>
      <c r="B26" s="679">
        <v>24</v>
      </c>
      <c r="C26" s="679">
        <v>3543.6648125000002</v>
      </c>
      <c r="D26" s="679">
        <v>524068</v>
      </c>
      <c r="E26" s="679">
        <v>17041.589143749999</v>
      </c>
      <c r="F26" s="679">
        <v>854.90575000000001</v>
      </c>
      <c r="G26" s="679">
        <v>316464</v>
      </c>
      <c r="H26" s="679">
        <v>13396.550775</v>
      </c>
      <c r="I26" s="679">
        <v>1.5183252E-2</v>
      </c>
      <c r="J26" s="679">
        <v>805257</v>
      </c>
      <c r="K26" s="679">
        <v>4205.9343017000001</v>
      </c>
      <c r="L26" s="679">
        <v>4398.5857457519996</v>
      </c>
      <c r="M26" s="679">
        <v>1645789</v>
      </c>
      <c r="N26" s="679">
        <v>34644.074220449998</v>
      </c>
      <c r="O26" s="679">
        <v>11.614444316</v>
      </c>
      <c r="P26" s="679">
        <v>8992</v>
      </c>
      <c r="Q26" s="679">
        <v>181.90335475000001</v>
      </c>
    </row>
    <row r="27" spans="1:17">
      <c r="A27" s="701">
        <v>40940</v>
      </c>
      <c r="B27" s="679">
        <v>25</v>
      </c>
      <c r="C27" s="679">
        <v>3303.9969999999998</v>
      </c>
      <c r="D27" s="679">
        <v>556614</v>
      </c>
      <c r="E27" s="679">
        <v>17511.614464499999</v>
      </c>
      <c r="F27" s="679">
        <v>924.04300000000001</v>
      </c>
      <c r="G27" s="679">
        <v>340747</v>
      </c>
      <c r="H27" s="679">
        <v>14379.013977500001</v>
      </c>
      <c r="I27" s="679">
        <v>4.2260715999999997E-2</v>
      </c>
      <c r="J27" s="679">
        <v>1072428</v>
      </c>
      <c r="K27" s="679">
        <v>4893.541338</v>
      </c>
      <c r="L27" s="679">
        <v>4228.0822607159998</v>
      </c>
      <c r="M27" s="679">
        <v>1969789</v>
      </c>
      <c r="N27" s="679">
        <v>36784.169779999997</v>
      </c>
      <c r="O27" s="679">
        <v>9.672882328</v>
      </c>
      <c r="P27" s="679">
        <v>8482</v>
      </c>
      <c r="Q27" s="679">
        <v>167.47649939999999</v>
      </c>
    </row>
    <row r="28" spans="1:17">
      <c r="A28" s="701">
        <v>40969</v>
      </c>
      <c r="B28" s="679">
        <v>27</v>
      </c>
      <c r="C28" s="679">
        <v>9036.2325624999994</v>
      </c>
      <c r="D28" s="679">
        <v>1222407</v>
      </c>
      <c r="E28" s="679">
        <v>40832.451510500003</v>
      </c>
      <c r="F28" s="679">
        <v>2019.3675000000001</v>
      </c>
      <c r="G28" s="679">
        <v>759377</v>
      </c>
      <c r="H28" s="679">
        <v>31394.555039999999</v>
      </c>
      <c r="I28" s="679">
        <v>1.4451016000000001E-2</v>
      </c>
      <c r="J28" s="679">
        <v>692993</v>
      </c>
      <c r="K28" s="679">
        <v>4062.7210255</v>
      </c>
      <c r="L28" s="679">
        <v>11055.614513516</v>
      </c>
      <c r="M28" s="679">
        <v>2674777</v>
      </c>
      <c r="N28" s="679">
        <v>76289.727576000005</v>
      </c>
      <c r="O28" s="679">
        <v>15.7212543</v>
      </c>
      <c r="P28" s="679">
        <v>9216</v>
      </c>
      <c r="Q28" s="679">
        <v>216.80135525</v>
      </c>
    </row>
    <row r="29" spans="1:17">
      <c r="A29" s="701">
        <v>41000</v>
      </c>
      <c r="B29" s="679">
        <v>23</v>
      </c>
      <c r="C29" s="679">
        <v>882.43393749999996</v>
      </c>
      <c r="D29" s="679">
        <v>170783</v>
      </c>
      <c r="E29" s="679">
        <v>4546.9294725</v>
      </c>
      <c r="F29" s="679">
        <v>457.23200000000003</v>
      </c>
      <c r="G29" s="679">
        <v>199980</v>
      </c>
      <c r="H29" s="679">
        <v>7770.6061300000001</v>
      </c>
      <c r="I29" s="679">
        <v>1.718116E-3</v>
      </c>
      <c r="J29" s="679">
        <v>58261</v>
      </c>
      <c r="K29" s="679">
        <v>486.49783780000001</v>
      </c>
      <c r="L29" s="679">
        <v>1339.667655616</v>
      </c>
      <c r="M29" s="679">
        <v>429024</v>
      </c>
      <c r="N29" s="679">
        <v>12804.0334403</v>
      </c>
      <c r="O29" s="679">
        <v>7.1980001400000004</v>
      </c>
      <c r="P29" s="679">
        <v>6668</v>
      </c>
      <c r="Q29" s="679">
        <v>135.054317</v>
      </c>
    </row>
    <row r="30" spans="1:17">
      <c r="A30" s="701">
        <v>41030</v>
      </c>
      <c r="B30" s="679">
        <v>27</v>
      </c>
      <c r="C30" s="679">
        <v>957.92337499999996</v>
      </c>
      <c r="D30" s="679">
        <v>254062</v>
      </c>
      <c r="E30" s="679">
        <v>5023.3518158500001</v>
      </c>
      <c r="F30" s="679">
        <v>616.48775000000001</v>
      </c>
      <c r="G30" s="679">
        <v>282008</v>
      </c>
      <c r="H30" s="679">
        <v>10791.658735000001</v>
      </c>
      <c r="I30" s="679">
        <v>9.9480000000000003E-6</v>
      </c>
      <c r="J30" s="679">
        <v>427</v>
      </c>
      <c r="K30" s="679">
        <v>2.8728476999999999</v>
      </c>
      <c r="L30" s="679">
        <v>1574.4111349479999</v>
      </c>
      <c r="M30" s="679">
        <v>536497</v>
      </c>
      <c r="N30" s="679">
        <v>15817.88339855</v>
      </c>
      <c r="O30" s="679">
        <v>3.8302500080000002</v>
      </c>
      <c r="P30" s="679">
        <v>3829</v>
      </c>
      <c r="Q30" s="679">
        <v>76.079813299999998</v>
      </c>
    </row>
    <row r="31" spans="1:17">
      <c r="A31" s="701">
        <v>41061</v>
      </c>
      <c r="B31" s="679">
        <v>26</v>
      </c>
      <c r="C31" s="679">
        <v>927.0173125</v>
      </c>
      <c r="D31" s="679">
        <v>271489</v>
      </c>
      <c r="E31" s="679">
        <v>4663.3387224999997</v>
      </c>
      <c r="F31" s="679">
        <v>262.31025</v>
      </c>
      <c r="G31" s="679">
        <v>104437</v>
      </c>
      <c r="H31" s="679">
        <v>4186.1394375</v>
      </c>
      <c r="I31" s="679">
        <v>1.3679999999999999E-5</v>
      </c>
      <c r="J31" s="679">
        <v>1710</v>
      </c>
      <c r="K31" s="679">
        <v>4.0168619000000003</v>
      </c>
      <c r="L31" s="679">
        <v>1189.3275761800001</v>
      </c>
      <c r="M31" s="679">
        <v>377636</v>
      </c>
      <c r="N31" s="679">
        <v>8853.4950219000002</v>
      </c>
      <c r="O31" s="679">
        <v>2.9701250159999999</v>
      </c>
      <c r="P31" s="679">
        <v>2857</v>
      </c>
      <c r="Q31" s="679">
        <v>54.035300749999998</v>
      </c>
    </row>
    <row r="32" spans="1:17">
      <c r="A32" s="701">
        <v>41091</v>
      </c>
      <c r="B32" s="679">
        <v>26</v>
      </c>
      <c r="C32" s="679">
        <v>700.58937500000002</v>
      </c>
      <c r="D32" s="679">
        <v>193714</v>
      </c>
      <c r="E32" s="679">
        <v>4099.5536716500001</v>
      </c>
      <c r="F32" s="679">
        <v>226.81625</v>
      </c>
      <c r="G32" s="679">
        <v>58184</v>
      </c>
      <c r="H32" s="679">
        <v>2841.1879724999999</v>
      </c>
      <c r="I32" s="679">
        <v>0</v>
      </c>
      <c r="J32" s="679">
        <v>0</v>
      </c>
      <c r="K32" s="679">
        <v>0</v>
      </c>
      <c r="L32" s="679">
        <v>927.40562499999999</v>
      </c>
      <c r="M32" s="679">
        <v>251898</v>
      </c>
      <c r="N32" s="679">
        <v>6940.74164415</v>
      </c>
      <c r="O32" s="679">
        <v>3.1238125000000001</v>
      </c>
      <c r="P32" s="679">
        <v>2707</v>
      </c>
      <c r="Q32" s="679">
        <v>49.708506</v>
      </c>
    </row>
    <row r="33" spans="1:17">
      <c r="A33" s="701">
        <v>41122</v>
      </c>
      <c r="B33" s="679">
        <v>26</v>
      </c>
      <c r="C33" s="679">
        <v>1933.3333749999999</v>
      </c>
      <c r="D33" s="679">
        <v>522575</v>
      </c>
      <c r="E33" s="679">
        <v>10196.2055064</v>
      </c>
      <c r="F33" s="679">
        <v>242.01025000000001</v>
      </c>
      <c r="G33" s="679">
        <v>84043</v>
      </c>
      <c r="H33" s="679">
        <v>3348.539045</v>
      </c>
      <c r="I33" s="679">
        <v>0</v>
      </c>
      <c r="J33" s="679">
        <v>0</v>
      </c>
      <c r="K33" s="679">
        <v>0</v>
      </c>
      <c r="L33" s="679">
        <v>2175.343625</v>
      </c>
      <c r="M33" s="679">
        <v>606618</v>
      </c>
      <c r="N33" s="679">
        <v>13544.744551399999</v>
      </c>
      <c r="O33" s="679">
        <v>4.782375</v>
      </c>
      <c r="P33" s="679">
        <v>3218</v>
      </c>
      <c r="Q33" s="679">
        <v>60.414946499999999</v>
      </c>
    </row>
    <row r="34" spans="1:17">
      <c r="A34" s="701">
        <v>41153</v>
      </c>
      <c r="B34" s="679">
        <v>25</v>
      </c>
      <c r="C34" s="679">
        <v>1928.802375</v>
      </c>
      <c r="D34" s="679">
        <v>411348</v>
      </c>
      <c r="E34" s="679">
        <v>10515.4265383</v>
      </c>
      <c r="F34" s="679">
        <v>196.11199999999999</v>
      </c>
      <c r="G34" s="679">
        <v>53252</v>
      </c>
      <c r="H34" s="679">
        <v>2558.6500074999999</v>
      </c>
      <c r="I34" s="679">
        <v>3.2000000000000002E-8</v>
      </c>
      <c r="J34" s="679">
        <v>4</v>
      </c>
      <c r="K34" s="679">
        <v>1.0208399999999999E-2</v>
      </c>
      <c r="L34" s="679">
        <v>2124.914375032</v>
      </c>
      <c r="M34" s="679">
        <v>464604</v>
      </c>
      <c r="N34" s="679">
        <v>13074.0867542</v>
      </c>
      <c r="O34" s="679">
        <v>4.9853125</v>
      </c>
      <c r="P34" s="679">
        <v>3186</v>
      </c>
      <c r="Q34" s="679">
        <v>67.132238000000001</v>
      </c>
    </row>
    <row r="35" spans="1:17">
      <c r="A35" s="701">
        <v>41183</v>
      </c>
      <c r="B35" s="679">
        <v>26</v>
      </c>
      <c r="C35" s="679">
        <v>1773.020125</v>
      </c>
      <c r="D35" s="679">
        <v>309440</v>
      </c>
      <c r="E35" s="679">
        <v>8791.3183805000008</v>
      </c>
      <c r="F35" s="679">
        <v>80.371499999999997</v>
      </c>
      <c r="G35" s="679">
        <v>35098</v>
      </c>
      <c r="H35" s="679">
        <v>1290.8691475000001</v>
      </c>
      <c r="I35" s="679">
        <v>8.0000000000000005E-9</v>
      </c>
      <c r="J35" s="679">
        <v>1</v>
      </c>
      <c r="K35" s="679">
        <v>2.5079999999999998E-3</v>
      </c>
      <c r="L35" s="679">
        <v>1853.3916250079999</v>
      </c>
      <c r="M35" s="679">
        <v>344539</v>
      </c>
      <c r="N35" s="679">
        <v>10082.190036</v>
      </c>
      <c r="O35" s="679">
        <v>4.4838125079999998</v>
      </c>
      <c r="P35" s="679">
        <v>3093</v>
      </c>
      <c r="Q35" s="679">
        <v>58.528680600000001</v>
      </c>
    </row>
    <row r="36" spans="1:17">
      <c r="A36" s="701">
        <v>41214</v>
      </c>
      <c r="B36" s="679">
        <v>26</v>
      </c>
      <c r="C36" s="679">
        <v>1993.852625</v>
      </c>
      <c r="D36" s="679">
        <v>334191</v>
      </c>
      <c r="E36" s="679">
        <v>9726.5945756500005</v>
      </c>
      <c r="F36" s="679">
        <v>263.92475000000002</v>
      </c>
      <c r="G36" s="679">
        <v>97827</v>
      </c>
      <c r="H36" s="679">
        <v>4004.864685</v>
      </c>
      <c r="I36" s="679">
        <v>5.48008E-4</v>
      </c>
      <c r="J36" s="679">
        <v>53249</v>
      </c>
      <c r="K36" s="679">
        <v>171.693321</v>
      </c>
      <c r="L36" s="679">
        <v>2257.777923008</v>
      </c>
      <c r="M36" s="679">
        <v>485267</v>
      </c>
      <c r="N36" s="679">
        <v>13903.15258165</v>
      </c>
      <c r="O36" s="679">
        <v>9.7232500000000002</v>
      </c>
      <c r="P36" s="679">
        <v>6307</v>
      </c>
      <c r="Q36" s="679">
        <v>119.8309675</v>
      </c>
    </row>
    <row r="37" spans="1:17">
      <c r="A37" s="701">
        <v>41244</v>
      </c>
      <c r="B37" s="679">
        <v>25</v>
      </c>
      <c r="C37" s="679">
        <v>2674.6456874999999</v>
      </c>
      <c r="D37" s="679">
        <v>442055</v>
      </c>
      <c r="E37" s="679">
        <v>13300.418179</v>
      </c>
      <c r="F37" s="679">
        <v>349.59974999999997</v>
      </c>
      <c r="G37" s="679">
        <v>142624</v>
      </c>
      <c r="H37" s="679">
        <v>6172.5748599999997</v>
      </c>
      <c r="I37" s="679">
        <v>3.5854799999999998E-4</v>
      </c>
      <c r="J37" s="679">
        <v>22911</v>
      </c>
      <c r="K37" s="679">
        <v>109.68512339999999</v>
      </c>
      <c r="L37" s="679">
        <v>3024.2457960480001</v>
      </c>
      <c r="M37" s="679">
        <v>607590</v>
      </c>
      <c r="N37" s="679">
        <v>19582.6781624</v>
      </c>
      <c r="O37" s="679">
        <v>13.6303184</v>
      </c>
      <c r="P37" s="679">
        <v>7733</v>
      </c>
      <c r="Q37" s="679">
        <v>154.20832924999999</v>
      </c>
    </row>
    <row r="38" spans="1:17">
      <c r="A38" s="701">
        <v>41275</v>
      </c>
      <c r="B38" s="679">
        <v>25</v>
      </c>
      <c r="C38" s="679">
        <v>2347.2276874999998</v>
      </c>
      <c r="D38" s="679">
        <v>414466</v>
      </c>
      <c r="E38" s="679">
        <v>12007.305021050001</v>
      </c>
      <c r="F38" s="679">
        <v>270.73149999999998</v>
      </c>
      <c r="G38" s="679">
        <v>118422</v>
      </c>
      <c r="H38" s="679">
        <v>4985.1724199999999</v>
      </c>
      <c r="I38" s="679">
        <v>6.2455439999999996E-3</v>
      </c>
      <c r="J38" s="679">
        <v>410945</v>
      </c>
      <c r="K38" s="679">
        <v>1931.3702258000001</v>
      </c>
      <c r="L38" s="679">
        <v>2617.9654330439998</v>
      </c>
      <c r="M38" s="679">
        <v>943833</v>
      </c>
      <c r="N38" s="679">
        <v>18923.847666850001</v>
      </c>
      <c r="O38" s="679">
        <v>13.870694512</v>
      </c>
      <c r="P38" s="679">
        <v>8928</v>
      </c>
      <c r="Q38" s="679">
        <v>157.25729625</v>
      </c>
    </row>
    <row r="39" spans="1:17">
      <c r="A39" s="701">
        <v>41306</v>
      </c>
      <c r="B39" s="679">
        <v>24</v>
      </c>
      <c r="C39" s="679">
        <v>2376.9728125000001</v>
      </c>
      <c r="D39" s="679">
        <v>538324</v>
      </c>
      <c r="E39" s="679">
        <v>11946.424073349999</v>
      </c>
      <c r="F39" s="679">
        <v>390.96350000000001</v>
      </c>
      <c r="G39" s="679">
        <v>157593</v>
      </c>
      <c r="H39" s="679">
        <v>6849.4320374999998</v>
      </c>
      <c r="I39" s="679">
        <v>5.282864E-3</v>
      </c>
      <c r="J39" s="679">
        <v>271313</v>
      </c>
      <c r="K39" s="679">
        <v>1589.9094533</v>
      </c>
      <c r="L39" s="679">
        <v>2767.941595364</v>
      </c>
      <c r="M39" s="679">
        <v>967230</v>
      </c>
      <c r="N39" s="679">
        <v>20385.765564149999</v>
      </c>
      <c r="O39" s="679">
        <v>21.305891595999999</v>
      </c>
      <c r="P39" s="679">
        <v>12984</v>
      </c>
      <c r="Q39" s="679">
        <v>209.21042199999999</v>
      </c>
    </row>
    <row r="40" spans="1:17">
      <c r="A40" s="701">
        <v>41334</v>
      </c>
      <c r="B40" s="679">
        <v>25</v>
      </c>
      <c r="C40" s="679">
        <v>2519.8270000000002</v>
      </c>
      <c r="D40" s="679">
        <v>702163</v>
      </c>
      <c r="E40" s="679">
        <v>12194.975747349999</v>
      </c>
      <c r="F40" s="679">
        <v>561.29700000000003</v>
      </c>
      <c r="G40" s="679">
        <v>221001</v>
      </c>
      <c r="H40" s="679">
        <v>9140.5451575000006</v>
      </c>
      <c r="I40" s="679">
        <v>6.3433200000000004E-3</v>
      </c>
      <c r="J40" s="679">
        <v>213269</v>
      </c>
      <c r="K40" s="679">
        <v>1886.0826215</v>
      </c>
      <c r="L40" s="679">
        <v>3081.1303433200001</v>
      </c>
      <c r="M40" s="679">
        <v>1136433</v>
      </c>
      <c r="N40" s="679">
        <v>23221.603526350002</v>
      </c>
      <c r="O40" s="679">
        <v>20.087814156</v>
      </c>
      <c r="P40" s="679">
        <v>8556</v>
      </c>
      <c r="Q40" s="679">
        <v>170.40438689999999</v>
      </c>
    </row>
    <row r="41" spans="1:17">
      <c r="A41" s="701">
        <v>41365</v>
      </c>
      <c r="B41" s="679">
        <v>26</v>
      </c>
      <c r="C41" s="679">
        <v>939.10206249999999</v>
      </c>
      <c r="D41" s="679">
        <v>211200</v>
      </c>
      <c r="E41" s="679">
        <v>5113.0327760999999</v>
      </c>
      <c r="F41" s="679">
        <v>279.88249999999999</v>
      </c>
      <c r="G41" s="679">
        <v>116788</v>
      </c>
      <c r="H41" s="679">
        <v>4522.1172324999998</v>
      </c>
      <c r="I41" s="679">
        <v>6.2093519999999996E-3</v>
      </c>
      <c r="J41" s="679">
        <v>270146</v>
      </c>
      <c r="K41" s="679">
        <v>1727.1583148</v>
      </c>
      <c r="L41" s="679">
        <v>1218.9907718520001</v>
      </c>
      <c r="M41" s="679">
        <v>598134</v>
      </c>
      <c r="N41" s="679">
        <v>11362.308323400001</v>
      </c>
      <c r="O41" s="679">
        <v>7.0325885880000003</v>
      </c>
      <c r="P41" s="679">
        <v>4963</v>
      </c>
      <c r="Q41" s="679">
        <v>87.879111899999998</v>
      </c>
    </row>
    <row r="42" spans="1:17">
      <c r="A42" s="701">
        <v>41395</v>
      </c>
      <c r="B42" s="679">
        <v>26</v>
      </c>
      <c r="C42" s="679">
        <v>1404.7943124999999</v>
      </c>
      <c r="D42" s="679">
        <v>355735</v>
      </c>
      <c r="E42" s="679">
        <v>6912.6056153500003</v>
      </c>
      <c r="F42" s="679">
        <v>282.28100000000001</v>
      </c>
      <c r="G42" s="679">
        <v>121787</v>
      </c>
      <c r="H42" s="679">
        <v>4517.5690574999999</v>
      </c>
      <c r="I42" s="679">
        <v>8.3790679999999999E-3</v>
      </c>
      <c r="J42" s="679">
        <v>438470</v>
      </c>
      <c r="K42" s="679">
        <v>2229.6228698999998</v>
      </c>
      <c r="L42" s="679">
        <v>1687.0836915679999</v>
      </c>
      <c r="M42" s="679">
        <v>915992</v>
      </c>
      <c r="N42" s="679">
        <v>13659.797542750001</v>
      </c>
      <c r="O42" s="679">
        <v>9.1196502319999997</v>
      </c>
      <c r="P42" s="679">
        <v>7734</v>
      </c>
      <c r="Q42" s="679">
        <v>112.32929489999999</v>
      </c>
    </row>
    <row r="43" spans="1:17">
      <c r="A43" s="701">
        <v>41426</v>
      </c>
      <c r="B43" s="679">
        <v>25</v>
      </c>
      <c r="C43" s="679">
        <v>1696.6142500000001</v>
      </c>
      <c r="D43" s="679">
        <v>367418</v>
      </c>
      <c r="E43" s="679">
        <v>7942.9299791499998</v>
      </c>
      <c r="F43" s="679">
        <v>249.029</v>
      </c>
      <c r="G43" s="679">
        <v>130088</v>
      </c>
      <c r="H43" s="679">
        <v>4690.1730925000002</v>
      </c>
      <c r="I43" s="679">
        <v>9.1268640000000002E-3</v>
      </c>
      <c r="J43" s="679">
        <v>540834</v>
      </c>
      <c r="K43" s="679">
        <v>2485.0625424999998</v>
      </c>
      <c r="L43" s="679">
        <v>1945.652376864</v>
      </c>
      <c r="M43" s="679">
        <v>1038340</v>
      </c>
      <c r="N43" s="679">
        <v>15118.165614150001</v>
      </c>
      <c r="O43" s="679">
        <v>17.875886099999999</v>
      </c>
      <c r="P43" s="679">
        <v>6208</v>
      </c>
      <c r="Q43" s="679">
        <v>126.7186847</v>
      </c>
    </row>
    <row r="44" spans="1:17">
      <c r="A44" s="701">
        <v>41456</v>
      </c>
      <c r="B44" s="679">
        <v>27</v>
      </c>
      <c r="C44" s="679">
        <v>2935.0097500000002</v>
      </c>
      <c r="D44" s="679">
        <v>577136</v>
      </c>
      <c r="E44" s="679">
        <v>11894.178878750001</v>
      </c>
      <c r="F44" s="679">
        <v>2.04725</v>
      </c>
      <c r="G44" s="679">
        <v>446</v>
      </c>
      <c r="H44" s="679">
        <v>24.190367500000001</v>
      </c>
      <c r="I44" s="679">
        <v>1.11E-5</v>
      </c>
      <c r="J44" s="679">
        <v>111</v>
      </c>
      <c r="K44" s="679">
        <v>2.851505</v>
      </c>
      <c r="L44" s="679">
        <v>2937.0570111000002</v>
      </c>
      <c r="M44" s="679">
        <v>577693</v>
      </c>
      <c r="N44" s="679">
        <v>11921.220751250001</v>
      </c>
      <c r="O44" s="679">
        <v>16.119250000000001</v>
      </c>
      <c r="P44" s="679">
        <v>6605</v>
      </c>
      <c r="Q44" s="679">
        <v>126.2819751</v>
      </c>
    </row>
    <row r="45" spans="1:17">
      <c r="A45" s="701">
        <v>41487</v>
      </c>
      <c r="B45" s="679">
        <v>26</v>
      </c>
      <c r="C45" s="679">
        <v>2785.6568750000001</v>
      </c>
      <c r="D45" s="679">
        <v>575938</v>
      </c>
      <c r="E45" s="679">
        <v>11320.95199455</v>
      </c>
      <c r="F45" s="679">
        <v>0</v>
      </c>
      <c r="G45" s="679">
        <v>0</v>
      </c>
      <c r="H45" s="679">
        <v>0</v>
      </c>
      <c r="I45" s="679">
        <v>0</v>
      </c>
      <c r="J45" s="679">
        <v>0</v>
      </c>
      <c r="K45" s="679">
        <v>0</v>
      </c>
      <c r="L45" s="679">
        <v>2785.6568750000001</v>
      </c>
      <c r="M45" s="679">
        <v>575938</v>
      </c>
      <c r="N45" s="679">
        <v>11320.95199455</v>
      </c>
      <c r="O45" s="679">
        <v>12.9475</v>
      </c>
      <c r="P45" s="679">
        <v>4873</v>
      </c>
      <c r="Q45" s="679">
        <v>103.2329989</v>
      </c>
    </row>
    <row r="46" spans="1:17">
      <c r="A46" s="701">
        <v>41518</v>
      </c>
      <c r="B46" s="679">
        <v>25</v>
      </c>
      <c r="C46" s="679">
        <v>3145.4920000000002</v>
      </c>
      <c r="D46" s="679">
        <v>489376</v>
      </c>
      <c r="E46" s="679">
        <v>12685.15217505</v>
      </c>
      <c r="F46" s="679">
        <v>8.7850000000000001</v>
      </c>
      <c r="G46" s="679">
        <v>1757</v>
      </c>
      <c r="H46" s="679">
        <v>105.92995000000001</v>
      </c>
      <c r="I46" s="679">
        <v>0</v>
      </c>
      <c r="J46" s="679">
        <v>0</v>
      </c>
      <c r="K46" s="679">
        <v>0</v>
      </c>
      <c r="L46" s="679">
        <v>3154.277</v>
      </c>
      <c r="M46" s="679">
        <v>491133</v>
      </c>
      <c r="N46" s="679">
        <v>12791.082125049999</v>
      </c>
      <c r="O46" s="679">
        <v>11.270375</v>
      </c>
      <c r="P46" s="679">
        <v>4363</v>
      </c>
      <c r="Q46" s="679">
        <v>89.597757700000003</v>
      </c>
    </row>
    <row r="47" spans="1:17">
      <c r="A47" s="701">
        <v>41548</v>
      </c>
      <c r="B47" s="679">
        <v>26</v>
      </c>
      <c r="C47" s="679">
        <v>2324.5239999999999</v>
      </c>
      <c r="D47" s="679">
        <v>343277</v>
      </c>
      <c r="E47" s="679">
        <v>9484.5250453499993</v>
      </c>
      <c r="F47" s="679">
        <v>4.3449999999999998</v>
      </c>
      <c r="G47" s="679">
        <v>945</v>
      </c>
      <c r="H47" s="679">
        <v>54.1586</v>
      </c>
      <c r="I47" s="679">
        <v>0</v>
      </c>
      <c r="J47" s="679">
        <v>0</v>
      </c>
      <c r="K47" s="679">
        <v>0</v>
      </c>
      <c r="L47" s="679">
        <v>2328.8690000000001</v>
      </c>
      <c r="M47" s="679">
        <v>344222</v>
      </c>
      <c r="N47" s="679">
        <v>9538.68364535</v>
      </c>
      <c r="O47" s="679">
        <v>10.0989375</v>
      </c>
      <c r="P47" s="679">
        <v>3735</v>
      </c>
      <c r="Q47" s="679">
        <v>74.637544550000001</v>
      </c>
    </row>
    <row r="48" spans="1:17">
      <c r="A48" s="701">
        <v>41579</v>
      </c>
      <c r="B48" s="679">
        <v>27</v>
      </c>
      <c r="C48" s="679">
        <v>2015.6617375000001</v>
      </c>
      <c r="D48" s="679">
        <v>366898</v>
      </c>
      <c r="E48" s="679">
        <v>8575.3222487999992</v>
      </c>
      <c r="F48" s="679">
        <v>0.14349999999999999</v>
      </c>
      <c r="G48" s="679">
        <v>574</v>
      </c>
      <c r="H48" s="679">
        <v>12.709375</v>
      </c>
      <c r="I48" s="679">
        <v>0</v>
      </c>
      <c r="J48" s="679">
        <v>0</v>
      </c>
      <c r="K48" s="679">
        <v>0</v>
      </c>
      <c r="L48" s="679">
        <v>2015.8052375</v>
      </c>
      <c r="M48" s="679">
        <v>367472</v>
      </c>
      <c r="N48" s="679">
        <v>8588.0316237999996</v>
      </c>
      <c r="O48" s="679">
        <v>10.435</v>
      </c>
      <c r="P48" s="679">
        <v>4641</v>
      </c>
      <c r="Q48" s="679">
        <v>81.0208339</v>
      </c>
    </row>
    <row r="49" spans="1:17">
      <c r="A49" s="701">
        <v>41609</v>
      </c>
      <c r="B49" s="679">
        <v>25</v>
      </c>
      <c r="C49" s="679">
        <v>3037.7707249999999</v>
      </c>
      <c r="D49" s="679">
        <v>542932</v>
      </c>
      <c r="E49" s="679">
        <v>13317.93250825</v>
      </c>
      <c r="F49" s="679">
        <v>0</v>
      </c>
      <c r="G49" s="679">
        <v>0</v>
      </c>
      <c r="H49" s="679">
        <v>0</v>
      </c>
      <c r="I49" s="679">
        <v>0</v>
      </c>
      <c r="J49" s="679">
        <v>0</v>
      </c>
      <c r="K49" s="679">
        <v>0</v>
      </c>
      <c r="L49" s="679">
        <v>3037.7707249999999</v>
      </c>
      <c r="M49" s="679">
        <v>542932</v>
      </c>
      <c r="N49" s="679">
        <v>13317.93250825</v>
      </c>
      <c r="O49" s="679">
        <v>19.518750000000001</v>
      </c>
      <c r="P49" s="679">
        <v>8417</v>
      </c>
      <c r="Q49" s="679">
        <v>162.2912025</v>
      </c>
    </row>
    <row r="50" spans="1:17">
      <c r="A50" s="701">
        <v>41640</v>
      </c>
      <c r="B50" s="679">
        <v>27</v>
      </c>
      <c r="C50" s="679">
        <v>4341.9262749999998</v>
      </c>
      <c r="D50" s="679">
        <v>752022</v>
      </c>
      <c r="E50" s="679">
        <v>18294.865935149999</v>
      </c>
      <c r="F50" s="679">
        <v>0</v>
      </c>
      <c r="G50" s="679">
        <v>0</v>
      </c>
      <c r="H50" s="679">
        <v>0</v>
      </c>
      <c r="I50" s="679">
        <v>0</v>
      </c>
      <c r="J50" s="679">
        <v>0</v>
      </c>
      <c r="K50" s="679">
        <v>0</v>
      </c>
      <c r="L50" s="679">
        <v>4341.9262749999998</v>
      </c>
      <c r="M50" s="679">
        <v>752022</v>
      </c>
      <c r="N50" s="679">
        <v>18294.865935149999</v>
      </c>
      <c r="O50" s="679">
        <v>27.4335375</v>
      </c>
      <c r="P50" s="679">
        <v>9998</v>
      </c>
      <c r="Q50" s="679">
        <v>179.26150175000001</v>
      </c>
    </row>
    <row r="51" spans="1:17">
      <c r="A51" s="701">
        <v>41671</v>
      </c>
      <c r="B51" s="679">
        <v>24</v>
      </c>
      <c r="C51" s="679">
        <v>4098.9282000000003</v>
      </c>
      <c r="D51" s="679">
        <v>876251</v>
      </c>
      <c r="E51" s="679">
        <v>18457.397166399998</v>
      </c>
      <c r="F51" s="679">
        <v>0</v>
      </c>
      <c r="G51" s="679">
        <v>0</v>
      </c>
      <c r="H51" s="679">
        <v>0</v>
      </c>
      <c r="I51" s="679">
        <v>0</v>
      </c>
      <c r="J51" s="679">
        <v>0</v>
      </c>
      <c r="K51" s="679">
        <v>0</v>
      </c>
      <c r="L51" s="679">
        <v>4098.9282000000003</v>
      </c>
      <c r="M51" s="679">
        <v>876251</v>
      </c>
      <c r="N51" s="679">
        <v>18457.397166399998</v>
      </c>
      <c r="O51" s="679">
        <v>25.869475000000001</v>
      </c>
      <c r="P51" s="679">
        <v>10922</v>
      </c>
      <c r="Q51" s="679">
        <v>199.6130685</v>
      </c>
    </row>
    <row r="52" spans="1:17">
      <c r="A52" s="701">
        <v>41699</v>
      </c>
      <c r="B52" s="679">
        <v>26</v>
      </c>
      <c r="C52" s="679">
        <v>1529.5948874999999</v>
      </c>
      <c r="D52" s="679">
        <v>318246</v>
      </c>
      <c r="E52" s="679">
        <v>8448.5680680999994</v>
      </c>
      <c r="F52" s="679">
        <v>0</v>
      </c>
      <c r="G52" s="679">
        <v>0</v>
      </c>
      <c r="H52" s="679">
        <v>0</v>
      </c>
      <c r="I52" s="679">
        <v>0</v>
      </c>
      <c r="J52" s="679">
        <v>0</v>
      </c>
      <c r="K52" s="679">
        <v>0</v>
      </c>
      <c r="L52" s="679">
        <v>1529.5948874999999</v>
      </c>
      <c r="M52" s="679">
        <v>318246</v>
      </c>
      <c r="N52" s="679">
        <v>8448.5680680999994</v>
      </c>
      <c r="O52" s="679">
        <v>7.7115625000000003</v>
      </c>
      <c r="P52" s="679">
        <v>6355</v>
      </c>
      <c r="Q52" s="679">
        <v>101.02679500000001</v>
      </c>
    </row>
    <row r="53" spans="1:17">
      <c r="A53" s="701">
        <v>41730</v>
      </c>
      <c r="B53" s="679">
        <v>20</v>
      </c>
      <c r="C53" s="679">
        <v>136.91990000000001</v>
      </c>
      <c r="D53" s="679">
        <v>45034</v>
      </c>
      <c r="E53" s="679">
        <v>948.02108075000001</v>
      </c>
      <c r="F53" s="679">
        <v>0</v>
      </c>
      <c r="G53" s="679">
        <v>0</v>
      </c>
      <c r="H53" s="679">
        <v>0</v>
      </c>
      <c r="I53" s="679">
        <v>0</v>
      </c>
      <c r="J53" s="679">
        <v>0</v>
      </c>
      <c r="K53" s="679">
        <v>0</v>
      </c>
      <c r="L53" s="679">
        <v>136.91990000000001</v>
      </c>
      <c r="M53" s="679">
        <v>45034</v>
      </c>
      <c r="N53" s="679">
        <v>948.02108075000001</v>
      </c>
      <c r="O53" s="679">
        <v>4.4531749999999999</v>
      </c>
      <c r="P53" s="679">
        <v>3631</v>
      </c>
      <c r="Q53" s="679">
        <v>54.485626000000003</v>
      </c>
    </row>
    <row r="54" spans="1:17">
      <c r="A54" s="701">
        <v>41760</v>
      </c>
      <c r="B54" s="679">
        <v>22</v>
      </c>
      <c r="C54" s="679">
        <v>222.4079625</v>
      </c>
      <c r="D54" s="679">
        <v>68596</v>
      </c>
      <c r="E54" s="679">
        <v>1484.0440889500001</v>
      </c>
      <c r="F54" s="679">
        <v>0</v>
      </c>
      <c r="G54" s="679">
        <v>0</v>
      </c>
      <c r="H54" s="679">
        <v>0</v>
      </c>
      <c r="I54" s="679">
        <v>0</v>
      </c>
      <c r="J54" s="679">
        <v>0</v>
      </c>
      <c r="K54" s="679">
        <v>0</v>
      </c>
      <c r="L54" s="679">
        <v>222.4079625</v>
      </c>
      <c r="M54" s="679">
        <v>68596</v>
      </c>
      <c r="N54" s="679">
        <v>1484.0440889500001</v>
      </c>
      <c r="O54" s="679">
        <v>5.7411500000000002</v>
      </c>
      <c r="P54" s="679">
        <v>3826</v>
      </c>
      <c r="Q54" s="679">
        <v>61.22534435</v>
      </c>
    </row>
    <row r="55" spans="1:17">
      <c r="A55" s="701">
        <v>41791</v>
      </c>
      <c r="B55" s="679">
        <v>21</v>
      </c>
      <c r="C55" s="679">
        <v>317.70183750000001</v>
      </c>
      <c r="D55" s="679">
        <v>76844</v>
      </c>
      <c r="E55" s="679">
        <v>1706.51803565</v>
      </c>
      <c r="F55" s="679">
        <v>0</v>
      </c>
      <c r="G55" s="679">
        <v>0</v>
      </c>
      <c r="H55" s="679">
        <v>0</v>
      </c>
      <c r="I55" s="679">
        <v>0</v>
      </c>
      <c r="J55" s="679">
        <v>0</v>
      </c>
      <c r="K55" s="679">
        <v>0</v>
      </c>
      <c r="L55" s="679">
        <v>317.70183750000001</v>
      </c>
      <c r="M55" s="679">
        <v>76844</v>
      </c>
      <c r="N55" s="679">
        <v>1706.51803565</v>
      </c>
      <c r="O55" s="679">
        <v>5.9463749999999997</v>
      </c>
      <c r="P55" s="679">
        <v>3840</v>
      </c>
      <c r="Q55" s="679">
        <v>59.838509999999999</v>
      </c>
    </row>
    <row r="56" spans="1:17">
      <c r="A56" s="701">
        <v>41821</v>
      </c>
      <c r="B56" s="679">
        <v>22</v>
      </c>
      <c r="C56" s="679">
        <v>758.38250000000005</v>
      </c>
      <c r="D56" s="679">
        <v>134420</v>
      </c>
      <c r="E56" s="679">
        <v>3333.8601033</v>
      </c>
      <c r="F56" s="679">
        <v>0</v>
      </c>
      <c r="G56" s="679">
        <v>0</v>
      </c>
      <c r="H56" s="679">
        <v>0</v>
      </c>
      <c r="I56" s="679">
        <v>0</v>
      </c>
      <c r="J56" s="679">
        <v>0</v>
      </c>
      <c r="K56" s="679">
        <v>0</v>
      </c>
      <c r="L56" s="679">
        <v>758.38250000000005</v>
      </c>
      <c r="M56" s="679">
        <v>134420</v>
      </c>
      <c r="N56" s="679">
        <v>3333.8601033</v>
      </c>
      <c r="O56" s="679">
        <v>6.9995000000000003</v>
      </c>
      <c r="P56" s="679">
        <v>3758</v>
      </c>
      <c r="Q56" s="679">
        <v>60.111446000000001</v>
      </c>
    </row>
    <row r="57" spans="1:17">
      <c r="A57" s="701">
        <v>41852</v>
      </c>
      <c r="B57" s="679">
        <v>19</v>
      </c>
      <c r="C57" s="679">
        <v>856.21124999999995</v>
      </c>
      <c r="D57" s="679">
        <v>139702</v>
      </c>
      <c r="E57" s="679">
        <v>3461.6042612000001</v>
      </c>
      <c r="F57" s="679">
        <v>0</v>
      </c>
      <c r="G57" s="679">
        <v>0</v>
      </c>
      <c r="H57" s="679">
        <v>0</v>
      </c>
      <c r="I57" s="679">
        <v>0</v>
      </c>
      <c r="J57" s="679">
        <v>0</v>
      </c>
      <c r="K57" s="679">
        <v>0</v>
      </c>
      <c r="L57" s="679">
        <v>856.21124999999995</v>
      </c>
      <c r="M57" s="679">
        <v>139702</v>
      </c>
      <c r="N57" s="679">
        <v>3461.6042612000001</v>
      </c>
      <c r="O57" s="679">
        <v>7.5839999999999996</v>
      </c>
      <c r="P57" s="679">
        <v>3696</v>
      </c>
      <c r="Q57" s="679">
        <v>55.16001</v>
      </c>
    </row>
    <row r="58" spans="1:17">
      <c r="A58" s="701">
        <v>41883</v>
      </c>
      <c r="B58" s="679">
        <v>22</v>
      </c>
      <c r="C58" s="679">
        <v>944.88099999999997</v>
      </c>
      <c r="D58" s="679">
        <v>156436</v>
      </c>
      <c r="E58" s="679">
        <v>3742.0553221999999</v>
      </c>
      <c r="F58" s="679">
        <v>0</v>
      </c>
      <c r="G58" s="679">
        <v>0</v>
      </c>
      <c r="H58" s="679">
        <v>0</v>
      </c>
      <c r="I58" s="679">
        <v>0</v>
      </c>
      <c r="J58" s="679">
        <v>0</v>
      </c>
      <c r="K58" s="679">
        <v>0</v>
      </c>
      <c r="L58" s="679">
        <v>944.88099999999997</v>
      </c>
      <c r="M58" s="679">
        <v>156436</v>
      </c>
      <c r="N58" s="679">
        <v>3742.0553221999999</v>
      </c>
      <c r="O58" s="679">
        <v>7.6180000000000003</v>
      </c>
      <c r="P58" s="679">
        <v>4378</v>
      </c>
      <c r="Q58" s="679">
        <v>60.598303999999999</v>
      </c>
    </row>
    <row r="59" spans="1:17">
      <c r="A59" s="701">
        <v>41913</v>
      </c>
      <c r="B59" s="679">
        <v>19</v>
      </c>
      <c r="C59" s="679">
        <v>715.68050000000005</v>
      </c>
      <c r="D59" s="679">
        <v>121820</v>
      </c>
      <c r="E59" s="679">
        <v>2966.2268445</v>
      </c>
      <c r="F59" s="679">
        <v>0</v>
      </c>
      <c r="G59" s="679">
        <v>0</v>
      </c>
      <c r="H59" s="679">
        <v>0</v>
      </c>
      <c r="I59" s="679">
        <v>0</v>
      </c>
      <c r="J59" s="679">
        <v>0</v>
      </c>
      <c r="K59" s="679">
        <v>0</v>
      </c>
      <c r="L59" s="679">
        <v>715.68050000000005</v>
      </c>
      <c r="M59" s="679">
        <v>121820</v>
      </c>
      <c r="N59" s="679">
        <v>2966.2268445</v>
      </c>
      <c r="O59" s="679">
        <v>6.7291249999999998</v>
      </c>
      <c r="P59" s="679">
        <v>4244</v>
      </c>
      <c r="Q59" s="679">
        <v>58.144635999999998</v>
      </c>
    </row>
    <row r="60" spans="1:17">
      <c r="A60" s="701">
        <v>41944</v>
      </c>
      <c r="B60" s="679">
        <v>18</v>
      </c>
      <c r="C60" s="679">
        <v>709.70587499999999</v>
      </c>
      <c r="D60" s="679">
        <v>119271</v>
      </c>
      <c r="E60" s="679">
        <v>2944.2796772500001</v>
      </c>
      <c r="F60" s="679">
        <v>0</v>
      </c>
      <c r="G60" s="679">
        <v>0</v>
      </c>
      <c r="H60" s="679">
        <v>0</v>
      </c>
      <c r="I60" s="679">
        <v>0</v>
      </c>
      <c r="J60" s="679">
        <v>0</v>
      </c>
      <c r="K60" s="679">
        <v>0</v>
      </c>
      <c r="L60" s="679">
        <v>709.70587499999999</v>
      </c>
      <c r="M60" s="679">
        <v>119271</v>
      </c>
      <c r="N60" s="679">
        <v>2944.2796772500001</v>
      </c>
      <c r="O60" s="679">
        <v>7.7771249999999998</v>
      </c>
      <c r="P60" s="679">
        <v>4131</v>
      </c>
      <c r="Q60" s="679">
        <v>56.962780700000003</v>
      </c>
    </row>
    <row r="61" spans="1:17">
      <c r="A61" s="701">
        <v>41974</v>
      </c>
      <c r="B61" s="679">
        <v>22</v>
      </c>
      <c r="C61" s="679">
        <v>943.29481250000003</v>
      </c>
      <c r="D61" s="679">
        <v>173252</v>
      </c>
      <c r="E61" s="679">
        <v>3928.53200285</v>
      </c>
      <c r="F61" s="679">
        <v>0</v>
      </c>
      <c r="G61" s="679">
        <v>0</v>
      </c>
      <c r="H61" s="679">
        <v>0</v>
      </c>
      <c r="I61" s="679">
        <v>0</v>
      </c>
      <c r="J61" s="679">
        <v>0</v>
      </c>
      <c r="K61" s="679">
        <v>0</v>
      </c>
      <c r="L61" s="679">
        <v>943.29481250000003</v>
      </c>
      <c r="M61" s="679">
        <v>173252</v>
      </c>
      <c r="N61" s="679">
        <v>3928.53200285</v>
      </c>
      <c r="O61" s="679">
        <v>7.343</v>
      </c>
      <c r="P61" s="679">
        <v>3275</v>
      </c>
      <c r="Q61" s="679">
        <v>51.248184999999999</v>
      </c>
    </row>
    <row r="62" spans="1:17">
      <c r="A62" s="701">
        <v>42005</v>
      </c>
      <c r="B62" s="679">
        <v>20</v>
      </c>
      <c r="C62" s="679">
        <v>878.57600000000002</v>
      </c>
      <c r="D62" s="679">
        <v>172094</v>
      </c>
      <c r="E62" s="679">
        <v>3697.1942804999999</v>
      </c>
      <c r="F62" s="679">
        <v>0</v>
      </c>
      <c r="G62" s="679">
        <v>0</v>
      </c>
      <c r="H62" s="679">
        <v>0</v>
      </c>
      <c r="I62" s="679">
        <v>0</v>
      </c>
      <c r="J62" s="679">
        <v>0</v>
      </c>
      <c r="K62" s="679">
        <v>0</v>
      </c>
      <c r="L62" s="679">
        <v>878.57600000000002</v>
      </c>
      <c r="M62" s="679">
        <v>172094</v>
      </c>
      <c r="N62" s="679">
        <v>3697.1942804999999</v>
      </c>
      <c r="O62" s="679">
        <v>6.7990000000000004</v>
      </c>
      <c r="P62" s="679">
        <v>3226</v>
      </c>
      <c r="Q62" s="679">
        <v>46.285364999999999</v>
      </c>
    </row>
    <row r="63" spans="1:17">
      <c r="A63" s="701">
        <v>42036</v>
      </c>
      <c r="B63" s="679">
        <v>20</v>
      </c>
      <c r="C63" s="679">
        <v>888.71600000000001</v>
      </c>
      <c r="D63" s="679">
        <v>181748</v>
      </c>
      <c r="E63" s="679">
        <v>3801.5405096999998</v>
      </c>
      <c r="F63" s="679">
        <v>0</v>
      </c>
      <c r="G63" s="679">
        <v>0</v>
      </c>
      <c r="H63" s="679">
        <v>0</v>
      </c>
      <c r="I63" s="679">
        <v>0</v>
      </c>
      <c r="J63" s="679">
        <v>0</v>
      </c>
      <c r="K63" s="679">
        <v>0</v>
      </c>
      <c r="L63" s="679">
        <v>888.71600000000001</v>
      </c>
      <c r="M63" s="679">
        <v>181748</v>
      </c>
      <c r="N63" s="679">
        <v>3801.5405096999998</v>
      </c>
      <c r="O63" s="679">
        <v>7.1829999999999998</v>
      </c>
      <c r="P63" s="679">
        <v>3664</v>
      </c>
      <c r="Q63" s="679">
        <v>53.499220000000001</v>
      </c>
    </row>
    <row r="64" spans="1:17">
      <c r="A64" s="701">
        <v>42064</v>
      </c>
      <c r="B64" s="679">
        <v>21</v>
      </c>
      <c r="C64" s="679">
        <v>961.03200000000004</v>
      </c>
      <c r="D64" s="679">
        <v>187437</v>
      </c>
      <c r="E64" s="679">
        <v>4026.0580604000002</v>
      </c>
      <c r="F64" s="679">
        <v>0</v>
      </c>
      <c r="G64" s="679">
        <v>0</v>
      </c>
      <c r="H64" s="679">
        <v>0</v>
      </c>
      <c r="I64" s="679">
        <v>0</v>
      </c>
      <c r="J64" s="679">
        <v>0</v>
      </c>
      <c r="K64" s="679">
        <v>0</v>
      </c>
      <c r="L64" s="679">
        <v>961.03200000000004</v>
      </c>
      <c r="M64" s="679">
        <v>187437</v>
      </c>
      <c r="N64" s="679">
        <v>4026.0580604000002</v>
      </c>
      <c r="O64" s="679">
        <v>6.7439999999999998</v>
      </c>
      <c r="P64" s="679">
        <v>3072</v>
      </c>
      <c r="Q64" s="679">
        <v>46.175635</v>
      </c>
    </row>
    <row r="65" spans="1:17">
      <c r="A65" s="701">
        <v>42095</v>
      </c>
      <c r="B65" s="679">
        <v>19</v>
      </c>
      <c r="C65" s="679">
        <v>590.74300000000005</v>
      </c>
      <c r="D65" s="679">
        <v>106579</v>
      </c>
      <c r="E65" s="679">
        <v>2584.4478008999999</v>
      </c>
      <c r="F65" s="679">
        <v>0</v>
      </c>
      <c r="G65" s="679">
        <v>0</v>
      </c>
      <c r="H65" s="679">
        <v>0</v>
      </c>
      <c r="I65" s="679">
        <v>0</v>
      </c>
      <c r="J65" s="679">
        <v>0</v>
      </c>
      <c r="K65" s="679">
        <v>0</v>
      </c>
      <c r="L65" s="679">
        <v>590.74300000000005</v>
      </c>
      <c r="M65" s="679">
        <v>106579</v>
      </c>
      <c r="N65" s="679">
        <v>2584.4478008999999</v>
      </c>
      <c r="O65" s="679">
        <v>5.8142500000000004</v>
      </c>
      <c r="P65" s="679">
        <v>2870</v>
      </c>
      <c r="Q65" s="679">
        <v>44.517835300000002</v>
      </c>
    </row>
    <row r="66" spans="1:17">
      <c r="A66" s="701">
        <v>42125</v>
      </c>
      <c r="B66" s="679">
        <v>19</v>
      </c>
      <c r="C66" s="679">
        <v>578.88250000000005</v>
      </c>
      <c r="D66" s="679">
        <v>73580</v>
      </c>
      <c r="E66" s="679">
        <v>2593.7503321999998</v>
      </c>
      <c r="F66" s="679">
        <v>0</v>
      </c>
      <c r="G66" s="679">
        <v>0</v>
      </c>
      <c r="H66" s="679">
        <v>0</v>
      </c>
      <c r="I66" s="679">
        <v>0</v>
      </c>
      <c r="J66" s="679">
        <v>0</v>
      </c>
      <c r="K66" s="679">
        <v>0</v>
      </c>
      <c r="L66" s="679">
        <v>578.88250000000005</v>
      </c>
      <c r="M66" s="679">
        <v>73580</v>
      </c>
      <c r="N66" s="679">
        <v>2593.7503321999998</v>
      </c>
      <c r="O66" s="679">
        <v>5.87</v>
      </c>
      <c r="P66" s="679">
        <v>2994</v>
      </c>
      <c r="Q66" s="679">
        <v>49.123863</v>
      </c>
    </row>
    <row r="67" spans="1:17">
      <c r="A67" s="701">
        <v>42156</v>
      </c>
      <c r="B67" s="679">
        <v>22</v>
      </c>
      <c r="C67" s="679">
        <v>774.06894999999997</v>
      </c>
      <c r="D67" s="679">
        <v>95555</v>
      </c>
      <c r="E67" s="679">
        <v>3727.887005</v>
      </c>
      <c r="F67" s="679">
        <v>0</v>
      </c>
      <c r="G67" s="679">
        <v>0</v>
      </c>
      <c r="H67" s="679">
        <v>0</v>
      </c>
      <c r="I67" s="679">
        <v>0</v>
      </c>
      <c r="J67" s="679">
        <v>0</v>
      </c>
      <c r="K67" s="679">
        <v>0</v>
      </c>
      <c r="L67" s="679">
        <v>774.06894999999997</v>
      </c>
      <c r="M67" s="679">
        <v>95555</v>
      </c>
      <c r="N67" s="679">
        <v>3727.887005</v>
      </c>
      <c r="O67" s="679">
        <v>6.1944999999999997</v>
      </c>
      <c r="P67" s="679">
        <v>2697</v>
      </c>
      <c r="Q67" s="679">
        <v>47.595458999999998</v>
      </c>
    </row>
    <row r="68" spans="1:17">
      <c r="A68" s="701">
        <v>42186</v>
      </c>
      <c r="B68" s="679">
        <v>23</v>
      </c>
      <c r="C68" s="679">
        <v>733.49099999999999</v>
      </c>
      <c r="D68" s="679">
        <v>88368</v>
      </c>
      <c r="E68" s="679">
        <v>3606.8425350000002</v>
      </c>
      <c r="F68" s="679">
        <v>0</v>
      </c>
      <c r="G68" s="679">
        <v>0</v>
      </c>
      <c r="H68" s="679">
        <v>0</v>
      </c>
      <c r="I68" s="679">
        <v>0</v>
      </c>
      <c r="J68" s="679">
        <v>0</v>
      </c>
      <c r="K68" s="679">
        <v>0</v>
      </c>
      <c r="L68" s="679">
        <v>733.49099999999999</v>
      </c>
      <c r="M68" s="679">
        <v>88368</v>
      </c>
      <c r="N68" s="679">
        <v>3606.8425350000002</v>
      </c>
      <c r="O68" s="679">
        <v>4.0834999999999999</v>
      </c>
      <c r="P68" s="679">
        <v>1801</v>
      </c>
      <c r="Q68" s="679">
        <v>30.895432</v>
      </c>
    </row>
    <row r="69" spans="1:17">
      <c r="A69" s="701">
        <v>42217</v>
      </c>
      <c r="B69" s="679">
        <v>21</v>
      </c>
      <c r="C69" s="679">
        <v>536.19299999999998</v>
      </c>
      <c r="D69" s="679">
        <v>64576</v>
      </c>
      <c r="E69" s="679">
        <v>2658.1141069999999</v>
      </c>
      <c r="F69" s="679">
        <v>0</v>
      </c>
      <c r="G69" s="679">
        <v>0</v>
      </c>
      <c r="H69" s="679">
        <v>0</v>
      </c>
      <c r="I69" s="679">
        <v>0</v>
      </c>
      <c r="J69" s="679">
        <v>0</v>
      </c>
      <c r="K69" s="679">
        <v>0</v>
      </c>
      <c r="L69" s="679">
        <v>536.19299999999998</v>
      </c>
      <c r="M69" s="679">
        <v>64576</v>
      </c>
      <c r="N69" s="679">
        <v>2658.1141069999999</v>
      </c>
      <c r="O69" s="679">
        <v>4.141</v>
      </c>
      <c r="P69" s="679">
        <v>1922</v>
      </c>
      <c r="Q69" s="679">
        <v>31.218256</v>
      </c>
    </row>
    <row r="70" spans="1:17">
      <c r="A70" s="701">
        <v>42248</v>
      </c>
      <c r="B70" s="679">
        <v>20</v>
      </c>
      <c r="C70" s="679">
        <v>472.86212499999999</v>
      </c>
      <c r="D70" s="679">
        <v>58599</v>
      </c>
      <c r="E70" s="679">
        <v>2420.3961690000001</v>
      </c>
      <c r="F70" s="679">
        <v>0</v>
      </c>
      <c r="G70" s="679">
        <v>0</v>
      </c>
      <c r="H70" s="679">
        <v>0</v>
      </c>
      <c r="I70" s="679">
        <v>0</v>
      </c>
      <c r="J70" s="679">
        <v>0</v>
      </c>
      <c r="K70" s="679">
        <v>0</v>
      </c>
      <c r="L70" s="679">
        <v>472.86212499999999</v>
      </c>
      <c r="M70" s="679">
        <v>58599</v>
      </c>
      <c r="N70" s="679">
        <v>2420.3961690000001</v>
      </c>
      <c r="O70" s="679">
        <v>3.8192499999999998</v>
      </c>
      <c r="P70" s="679">
        <v>2068</v>
      </c>
      <c r="Q70" s="679">
        <v>30.789144</v>
      </c>
    </row>
    <row r="71" spans="1:17">
      <c r="A71" s="701">
        <v>42278</v>
      </c>
      <c r="B71" s="679">
        <v>20</v>
      </c>
      <c r="C71" s="679">
        <v>342.45474999999999</v>
      </c>
      <c r="D71" s="679">
        <v>47154</v>
      </c>
      <c r="E71" s="679">
        <v>1817.4543189999999</v>
      </c>
      <c r="F71" s="679">
        <v>0</v>
      </c>
      <c r="G71" s="679">
        <v>0</v>
      </c>
      <c r="H71" s="679">
        <v>0</v>
      </c>
      <c r="I71" s="679">
        <v>0</v>
      </c>
      <c r="J71" s="679">
        <v>0</v>
      </c>
      <c r="K71" s="679">
        <v>0</v>
      </c>
      <c r="L71" s="679">
        <v>342.45474999999999</v>
      </c>
      <c r="M71" s="679">
        <v>47154</v>
      </c>
      <c r="N71" s="679">
        <v>1817.4543189999999</v>
      </c>
      <c r="O71" s="679">
        <v>3.4137499999999998</v>
      </c>
      <c r="P71" s="679">
        <v>1988</v>
      </c>
      <c r="Q71" s="679">
        <v>28.828589000000001</v>
      </c>
    </row>
    <row r="72" spans="1:17">
      <c r="A72" s="701">
        <v>42309</v>
      </c>
      <c r="B72" s="679">
        <v>19</v>
      </c>
      <c r="C72" s="679">
        <v>284.97149999999999</v>
      </c>
      <c r="D72" s="679">
        <v>38468</v>
      </c>
      <c r="E72" s="679">
        <v>1605.1915180000001</v>
      </c>
      <c r="F72" s="679">
        <v>0</v>
      </c>
      <c r="G72" s="679">
        <v>0</v>
      </c>
      <c r="H72" s="679">
        <v>0</v>
      </c>
      <c r="I72" s="679">
        <v>0</v>
      </c>
      <c r="J72" s="679">
        <v>0</v>
      </c>
      <c r="K72" s="679">
        <v>0</v>
      </c>
      <c r="L72" s="679">
        <v>284.97149999999999</v>
      </c>
      <c r="M72" s="679">
        <v>38468</v>
      </c>
      <c r="N72" s="679">
        <v>1605.1915180000001</v>
      </c>
      <c r="O72" s="679">
        <v>3.2385000000000002</v>
      </c>
      <c r="P72" s="679">
        <v>1812</v>
      </c>
      <c r="Q72" s="679">
        <v>26.539477999999999</v>
      </c>
    </row>
    <row r="73" spans="1:17">
      <c r="A73" s="701">
        <v>42339</v>
      </c>
      <c r="B73" s="679">
        <v>21</v>
      </c>
      <c r="C73" s="679">
        <v>380.41862500000002</v>
      </c>
      <c r="D73" s="679">
        <v>57179</v>
      </c>
      <c r="E73" s="679">
        <v>2045.115671</v>
      </c>
      <c r="F73" s="679">
        <v>0</v>
      </c>
      <c r="G73" s="679">
        <v>0</v>
      </c>
      <c r="H73" s="679">
        <v>0</v>
      </c>
      <c r="I73" s="679">
        <v>0</v>
      </c>
      <c r="J73" s="679">
        <v>0</v>
      </c>
      <c r="K73" s="679">
        <v>0</v>
      </c>
      <c r="L73" s="679">
        <v>380.41862500000002</v>
      </c>
      <c r="M73" s="679">
        <v>57179</v>
      </c>
      <c r="N73" s="679">
        <v>2045.115671</v>
      </c>
      <c r="O73" s="679">
        <v>3.2982499999999999</v>
      </c>
      <c r="P73" s="679">
        <v>1809</v>
      </c>
      <c r="Q73" s="679">
        <v>26.69969</v>
      </c>
    </row>
    <row r="74" spans="1:17" s="675" customFormat="1" ht="12">
      <c r="A74" s="758" t="s">
        <v>476</v>
      </c>
      <c r="E74" s="759"/>
    </row>
    <row r="75" spans="1:17">
      <c r="B75" s="702"/>
    </row>
  </sheetData>
  <mergeCells count="23">
    <mergeCell ref="L3:L4"/>
    <mergeCell ref="M3:M4"/>
    <mergeCell ref="D3:D4"/>
    <mergeCell ref="E3:E4"/>
    <mergeCell ref="F3:F4"/>
    <mergeCell ref="G3:G4"/>
    <mergeCell ref="H3:H4"/>
    <mergeCell ref="A1:Q1"/>
    <mergeCell ref="A2:A4"/>
    <mergeCell ref="B2:B4"/>
    <mergeCell ref="C2:E2"/>
    <mergeCell ref="F2:H2"/>
    <mergeCell ref="I2:K2"/>
    <mergeCell ref="L2:N2"/>
    <mergeCell ref="O2:Q2"/>
    <mergeCell ref="C3:C4"/>
    <mergeCell ref="P3:P4"/>
    <mergeCell ref="I3:I4"/>
    <mergeCell ref="Q3:Q4"/>
    <mergeCell ref="N3:N4"/>
    <mergeCell ref="O3:O4"/>
    <mergeCell ref="J3:J4"/>
    <mergeCell ref="K3:K4"/>
  </mergeCells>
  <pageMargins left="0.7" right="0.7" top="0.75" bottom="0.75" header="0.3" footer="0.3"/>
  <pageSetup scale="60" orientation="landscape" r:id="rId1"/>
</worksheet>
</file>

<file path=xl/worksheets/sheet64.xml><?xml version="1.0" encoding="utf-8"?>
<worksheet xmlns="http://schemas.openxmlformats.org/spreadsheetml/2006/main" xmlns:r="http://schemas.openxmlformats.org/officeDocument/2006/relationships">
  <sheetPr>
    <tabColor theme="6"/>
  </sheetPr>
  <dimension ref="A1:U75"/>
  <sheetViews>
    <sheetView workbookViewId="0">
      <selection activeCell="E8" sqref="E8"/>
    </sheetView>
  </sheetViews>
  <sheetFormatPr defaultRowHeight="12.75"/>
  <cols>
    <col min="1" max="1" width="10.33203125" style="666" customWidth="1"/>
    <col min="2" max="2" width="12.33203125" style="666" customWidth="1"/>
    <col min="3" max="3" width="13" style="666" customWidth="1"/>
    <col min="4" max="4" width="12.33203125" style="666" customWidth="1"/>
    <col min="5" max="5" width="12.1640625" style="666" customWidth="1"/>
    <col min="6" max="6" width="13" style="666" customWidth="1"/>
    <col min="7" max="7" width="12.1640625" style="666" customWidth="1"/>
    <col min="8" max="8" width="14.83203125" style="666" customWidth="1"/>
    <col min="9" max="9" width="12.1640625" style="666" customWidth="1"/>
    <col min="10" max="16384" width="9.33203125" style="666"/>
  </cols>
  <sheetData>
    <row r="1" spans="1:21">
      <c r="A1" s="1056" t="s">
        <v>529</v>
      </c>
      <c r="B1" s="1056"/>
      <c r="C1" s="1056"/>
      <c r="D1" s="1056"/>
      <c r="E1" s="1056"/>
      <c r="F1" s="1056"/>
      <c r="G1" s="1056"/>
      <c r="H1" s="1056"/>
      <c r="I1" s="1056"/>
      <c r="J1" s="704"/>
      <c r="K1" s="704"/>
      <c r="L1" s="704"/>
      <c r="M1" s="704"/>
      <c r="N1" s="704"/>
      <c r="O1" s="704"/>
      <c r="P1" s="704"/>
      <c r="Q1" s="704"/>
      <c r="R1" s="704"/>
      <c r="S1" s="704"/>
      <c r="T1" s="704"/>
      <c r="U1" s="704"/>
    </row>
    <row r="2" spans="1:21" ht="15" customHeight="1">
      <c r="A2" s="1049" t="s">
        <v>66</v>
      </c>
      <c r="B2" s="1061" t="s">
        <v>481</v>
      </c>
      <c r="C2" s="1063"/>
      <c r="D2" s="1062"/>
      <c r="E2" s="1057" t="s">
        <v>480</v>
      </c>
      <c r="F2" s="1058"/>
      <c r="G2" s="1058"/>
      <c r="H2" s="1058"/>
      <c r="I2" s="1059"/>
      <c r="J2" s="705"/>
      <c r="K2" s="705"/>
      <c r="L2" s="705"/>
      <c r="M2" s="705"/>
      <c r="N2" s="705"/>
      <c r="O2" s="705"/>
      <c r="P2" s="705"/>
      <c r="Q2" s="705"/>
      <c r="R2" s="705"/>
      <c r="S2" s="705"/>
      <c r="T2" s="705"/>
      <c r="U2" s="705"/>
    </row>
    <row r="3" spans="1:21" ht="32.25" customHeight="1">
      <c r="A3" s="1049"/>
      <c r="B3" s="1050" t="s">
        <v>533</v>
      </c>
      <c r="C3" s="1061" t="s">
        <v>473</v>
      </c>
      <c r="D3" s="1062"/>
      <c r="E3" s="1049" t="s">
        <v>533</v>
      </c>
      <c r="F3" s="1049" t="s">
        <v>473</v>
      </c>
      <c r="G3" s="1049"/>
      <c r="H3" s="1049" t="s">
        <v>469</v>
      </c>
      <c r="I3" s="1049"/>
    </row>
    <row r="4" spans="1:21" ht="15.75" customHeight="1">
      <c r="A4" s="1049"/>
      <c r="B4" s="1051"/>
      <c r="C4" s="1050" t="s">
        <v>468</v>
      </c>
      <c r="D4" s="1050" t="s">
        <v>532</v>
      </c>
      <c r="E4" s="1049"/>
      <c r="F4" s="1049" t="s">
        <v>468</v>
      </c>
      <c r="G4" s="1050" t="s">
        <v>532</v>
      </c>
      <c r="H4" s="1050" t="s">
        <v>466</v>
      </c>
      <c r="I4" s="1049" t="s">
        <v>534</v>
      </c>
    </row>
    <row r="5" spans="1:21" ht="20.25" customHeight="1">
      <c r="A5" s="1049"/>
      <c r="B5" s="1060"/>
      <c r="C5" s="1060"/>
      <c r="D5" s="1060"/>
      <c r="E5" s="1050"/>
      <c r="F5" s="1049"/>
      <c r="G5" s="1060"/>
      <c r="H5" s="1064"/>
      <c r="I5" s="1049" t="s">
        <v>477</v>
      </c>
    </row>
    <row r="6" spans="1:21">
      <c r="A6" s="703">
        <v>40269</v>
      </c>
      <c r="B6" s="679">
        <v>25</v>
      </c>
      <c r="C6" s="679">
        <v>111920</v>
      </c>
      <c r="D6" s="679">
        <v>348.3</v>
      </c>
      <c r="E6" s="679" t="s">
        <v>298</v>
      </c>
      <c r="F6" s="679" t="s">
        <v>298</v>
      </c>
      <c r="G6" s="679" t="s">
        <v>298</v>
      </c>
      <c r="H6" s="679" t="s">
        <v>298</v>
      </c>
      <c r="I6" s="679" t="s">
        <v>298</v>
      </c>
    </row>
    <row r="7" spans="1:21">
      <c r="A7" s="703">
        <v>40299</v>
      </c>
      <c r="B7" s="679">
        <v>24</v>
      </c>
      <c r="C7" s="679">
        <v>120825</v>
      </c>
      <c r="D7" s="679">
        <v>380.86</v>
      </c>
      <c r="E7" s="679" t="s">
        <v>298</v>
      </c>
      <c r="F7" s="679" t="s">
        <v>298</v>
      </c>
      <c r="G7" s="679" t="s">
        <v>298</v>
      </c>
      <c r="H7" s="679" t="s">
        <v>298</v>
      </c>
      <c r="I7" s="679" t="s">
        <v>298</v>
      </c>
    </row>
    <row r="8" spans="1:21">
      <c r="A8" s="703">
        <v>40330</v>
      </c>
      <c r="B8" s="679">
        <v>21</v>
      </c>
      <c r="C8" s="679">
        <v>164970</v>
      </c>
      <c r="D8" s="679">
        <v>557.33000000000004</v>
      </c>
      <c r="E8" s="679" t="s">
        <v>298</v>
      </c>
      <c r="F8" s="679" t="s">
        <v>298</v>
      </c>
      <c r="G8" s="679" t="s">
        <v>298</v>
      </c>
      <c r="H8" s="679" t="s">
        <v>298</v>
      </c>
      <c r="I8" s="679" t="s">
        <v>298</v>
      </c>
    </row>
    <row r="9" spans="1:21">
      <c r="A9" s="703">
        <v>40360</v>
      </c>
      <c r="B9" s="679">
        <v>26</v>
      </c>
      <c r="C9" s="679">
        <v>187885</v>
      </c>
      <c r="D9" s="679">
        <v>687.07</v>
      </c>
      <c r="E9" s="679" t="s">
        <v>298</v>
      </c>
      <c r="F9" s="679" t="s">
        <v>298</v>
      </c>
      <c r="G9" s="679" t="s">
        <v>298</v>
      </c>
      <c r="H9" s="679" t="s">
        <v>298</v>
      </c>
      <c r="I9" s="679" t="s">
        <v>298</v>
      </c>
    </row>
    <row r="10" spans="1:21">
      <c r="A10" s="703">
        <v>40391</v>
      </c>
      <c r="B10" s="679">
        <v>26</v>
      </c>
      <c r="C10" s="679">
        <v>147645</v>
      </c>
      <c r="D10" s="679">
        <v>539.9</v>
      </c>
      <c r="E10" s="679" t="s">
        <v>298</v>
      </c>
      <c r="F10" s="679" t="s">
        <v>298</v>
      </c>
      <c r="G10" s="679" t="s">
        <v>298</v>
      </c>
      <c r="H10" s="679" t="s">
        <v>298</v>
      </c>
      <c r="I10" s="679" t="s">
        <v>298</v>
      </c>
    </row>
    <row r="11" spans="1:21">
      <c r="A11" s="703">
        <v>40422</v>
      </c>
      <c r="B11" s="679">
        <v>23</v>
      </c>
      <c r="C11" s="679">
        <v>110745</v>
      </c>
      <c r="D11" s="679">
        <v>410.69</v>
      </c>
      <c r="E11" s="679" t="s">
        <v>298</v>
      </c>
      <c r="F11" s="679" t="s">
        <v>298</v>
      </c>
      <c r="G11" s="679" t="s">
        <v>298</v>
      </c>
      <c r="H11" s="679" t="s">
        <v>298</v>
      </c>
      <c r="I11" s="679" t="s">
        <v>298</v>
      </c>
    </row>
    <row r="12" spans="1:21">
      <c r="A12" s="703">
        <v>40452</v>
      </c>
      <c r="B12" s="679">
        <v>25</v>
      </c>
      <c r="C12" s="679">
        <v>121865</v>
      </c>
      <c r="D12" s="679">
        <v>421.01</v>
      </c>
      <c r="E12" s="679" t="s">
        <v>298</v>
      </c>
      <c r="F12" s="679" t="s">
        <v>298</v>
      </c>
      <c r="G12" s="679" t="s">
        <v>298</v>
      </c>
      <c r="H12" s="679" t="s">
        <v>298</v>
      </c>
      <c r="I12" s="679" t="s">
        <v>298</v>
      </c>
    </row>
    <row r="13" spans="1:21">
      <c r="A13" s="703">
        <v>40483</v>
      </c>
      <c r="B13" s="679">
        <v>24</v>
      </c>
      <c r="C13" s="679">
        <v>112250</v>
      </c>
      <c r="D13" s="679">
        <v>408.22</v>
      </c>
      <c r="E13" s="679" t="s">
        <v>298</v>
      </c>
      <c r="F13" s="679" t="s">
        <v>298</v>
      </c>
      <c r="G13" s="679" t="s">
        <v>298</v>
      </c>
      <c r="H13" s="679" t="s">
        <v>298</v>
      </c>
      <c r="I13" s="679" t="s">
        <v>298</v>
      </c>
    </row>
    <row r="14" spans="1:21">
      <c r="A14" s="703">
        <v>40513</v>
      </c>
      <c r="B14" s="679">
        <v>26</v>
      </c>
      <c r="C14" s="679">
        <v>72415</v>
      </c>
      <c r="D14" s="679">
        <v>260.19</v>
      </c>
      <c r="E14" s="679" t="s">
        <v>298</v>
      </c>
      <c r="F14" s="679" t="s">
        <v>298</v>
      </c>
      <c r="G14" s="679" t="s">
        <v>298</v>
      </c>
      <c r="H14" s="679" t="s">
        <v>298</v>
      </c>
      <c r="I14" s="679" t="s">
        <v>298</v>
      </c>
    </row>
    <row r="15" spans="1:21">
      <c r="A15" s="703">
        <v>40544</v>
      </c>
      <c r="B15" s="679">
        <v>25</v>
      </c>
      <c r="C15" s="679">
        <v>145625</v>
      </c>
      <c r="D15" s="679">
        <v>580.98</v>
      </c>
      <c r="E15" s="679" t="s">
        <v>298</v>
      </c>
      <c r="F15" s="679" t="s">
        <v>298</v>
      </c>
      <c r="G15" s="679" t="s">
        <v>298</v>
      </c>
      <c r="H15" s="679" t="s">
        <v>298</v>
      </c>
      <c r="I15" s="679" t="s">
        <v>298</v>
      </c>
    </row>
    <row r="16" spans="1:21">
      <c r="A16" s="703">
        <v>40575</v>
      </c>
      <c r="B16" s="679">
        <v>24</v>
      </c>
      <c r="C16" s="679">
        <v>93695</v>
      </c>
      <c r="D16" s="679">
        <v>474.11</v>
      </c>
      <c r="E16" s="679" t="s">
        <v>298</v>
      </c>
      <c r="F16" s="679" t="s">
        <v>298</v>
      </c>
      <c r="G16" s="679" t="s">
        <v>298</v>
      </c>
      <c r="H16" s="679" t="s">
        <v>298</v>
      </c>
      <c r="I16" s="679" t="s">
        <v>298</v>
      </c>
    </row>
    <row r="17" spans="1:9">
      <c r="A17" s="703">
        <v>40603</v>
      </c>
      <c r="B17" s="679">
        <v>26</v>
      </c>
      <c r="C17" s="679">
        <v>119895</v>
      </c>
      <c r="D17" s="679">
        <v>574.66999999999996</v>
      </c>
      <c r="E17" s="679" t="s">
        <v>298</v>
      </c>
      <c r="F17" s="679" t="s">
        <v>298</v>
      </c>
      <c r="G17" s="679" t="s">
        <v>298</v>
      </c>
      <c r="H17" s="679" t="s">
        <v>298</v>
      </c>
      <c r="I17" s="679" t="s">
        <v>298</v>
      </c>
    </row>
    <row r="18" spans="1:9">
      <c r="A18" s="703">
        <v>40634</v>
      </c>
      <c r="B18" s="679">
        <v>24</v>
      </c>
      <c r="C18" s="679">
        <v>82555</v>
      </c>
      <c r="D18" s="679">
        <v>417.72</v>
      </c>
      <c r="E18" s="679" t="s">
        <v>298</v>
      </c>
      <c r="F18" s="679" t="s">
        <v>298</v>
      </c>
      <c r="G18" s="679" t="s">
        <v>298</v>
      </c>
      <c r="H18" s="679" t="s">
        <v>298</v>
      </c>
      <c r="I18" s="679" t="s">
        <v>298</v>
      </c>
    </row>
    <row r="19" spans="1:9">
      <c r="A19" s="703">
        <v>40664</v>
      </c>
      <c r="B19" s="679">
        <v>26</v>
      </c>
      <c r="C19" s="679">
        <v>74710</v>
      </c>
      <c r="D19" s="679">
        <v>357.41</v>
      </c>
      <c r="E19" s="679" t="s">
        <v>298</v>
      </c>
      <c r="F19" s="679" t="s">
        <v>298</v>
      </c>
      <c r="G19" s="679" t="s">
        <v>298</v>
      </c>
      <c r="H19" s="679" t="s">
        <v>298</v>
      </c>
      <c r="I19" s="679" t="s">
        <v>298</v>
      </c>
    </row>
    <row r="20" spans="1:9">
      <c r="A20" s="703">
        <v>40695</v>
      </c>
      <c r="B20" s="679">
        <v>26</v>
      </c>
      <c r="C20" s="679">
        <v>92940</v>
      </c>
      <c r="D20" s="679">
        <v>426.41</v>
      </c>
      <c r="E20" s="679" t="s">
        <v>298</v>
      </c>
      <c r="F20" s="679" t="s">
        <v>298</v>
      </c>
      <c r="G20" s="679" t="s">
        <v>298</v>
      </c>
      <c r="H20" s="679" t="s">
        <v>298</v>
      </c>
      <c r="I20" s="679" t="s">
        <v>298</v>
      </c>
    </row>
    <row r="21" spans="1:9">
      <c r="A21" s="703">
        <v>40725</v>
      </c>
      <c r="B21" s="679">
        <v>26</v>
      </c>
      <c r="C21" s="679">
        <v>85775</v>
      </c>
      <c r="D21" s="679">
        <v>423.7</v>
      </c>
      <c r="E21" s="679" t="s">
        <v>298</v>
      </c>
      <c r="F21" s="679" t="s">
        <v>298</v>
      </c>
      <c r="G21" s="679" t="s">
        <v>298</v>
      </c>
      <c r="H21" s="679" t="s">
        <v>298</v>
      </c>
      <c r="I21" s="679" t="s">
        <v>298</v>
      </c>
    </row>
    <row r="22" spans="1:9">
      <c r="A22" s="703">
        <v>40756</v>
      </c>
      <c r="B22" s="679">
        <v>23</v>
      </c>
      <c r="C22" s="679">
        <v>71830</v>
      </c>
      <c r="D22" s="679">
        <v>366.16</v>
      </c>
      <c r="E22" s="679" t="s">
        <v>298</v>
      </c>
      <c r="F22" s="679" t="s">
        <v>298</v>
      </c>
      <c r="G22" s="679" t="s">
        <v>298</v>
      </c>
      <c r="H22" s="679" t="s">
        <v>298</v>
      </c>
      <c r="I22" s="679" t="s">
        <v>298</v>
      </c>
    </row>
    <row r="23" spans="1:9">
      <c r="A23" s="703">
        <v>40787</v>
      </c>
      <c r="B23" s="679">
        <v>26</v>
      </c>
      <c r="C23" s="679">
        <v>87305</v>
      </c>
      <c r="D23" s="679">
        <v>389.79</v>
      </c>
      <c r="E23" s="679" t="s">
        <v>298</v>
      </c>
      <c r="F23" s="679" t="s">
        <v>298</v>
      </c>
      <c r="G23" s="679" t="s">
        <v>298</v>
      </c>
      <c r="H23" s="679" t="s">
        <v>298</v>
      </c>
      <c r="I23" s="679" t="s">
        <v>298</v>
      </c>
    </row>
    <row r="24" spans="1:9">
      <c r="A24" s="703">
        <v>40817</v>
      </c>
      <c r="B24" s="679">
        <v>23</v>
      </c>
      <c r="C24" s="679">
        <v>63860</v>
      </c>
      <c r="D24" s="679">
        <v>248.68</v>
      </c>
      <c r="E24" s="679" t="s">
        <v>298</v>
      </c>
      <c r="F24" s="679" t="s">
        <v>298</v>
      </c>
      <c r="G24" s="679" t="s">
        <v>298</v>
      </c>
      <c r="H24" s="679" t="s">
        <v>298</v>
      </c>
      <c r="I24" s="679" t="s">
        <v>298</v>
      </c>
    </row>
    <row r="25" spans="1:9">
      <c r="A25" s="703">
        <v>40848</v>
      </c>
      <c r="B25" s="679">
        <v>24</v>
      </c>
      <c r="C25" s="679">
        <v>104730</v>
      </c>
      <c r="D25" s="679">
        <v>414.83</v>
      </c>
      <c r="E25" s="679" t="s">
        <v>298</v>
      </c>
      <c r="F25" s="679" t="s">
        <v>298</v>
      </c>
      <c r="G25" s="679" t="s">
        <v>298</v>
      </c>
      <c r="H25" s="679" t="s">
        <v>298</v>
      </c>
      <c r="I25" s="679" t="s">
        <v>298</v>
      </c>
    </row>
    <row r="26" spans="1:9">
      <c r="A26" s="703">
        <v>40878</v>
      </c>
      <c r="B26" s="679">
        <v>27</v>
      </c>
      <c r="C26" s="679">
        <v>71095</v>
      </c>
      <c r="D26" s="679">
        <v>264.55</v>
      </c>
      <c r="E26" s="679" t="s">
        <v>298</v>
      </c>
      <c r="F26" s="679" t="s">
        <v>298</v>
      </c>
      <c r="G26" s="679" t="s">
        <v>298</v>
      </c>
      <c r="H26" s="679" t="s">
        <v>298</v>
      </c>
      <c r="I26" s="679" t="s">
        <v>298</v>
      </c>
    </row>
    <row r="27" spans="1:9">
      <c r="A27" s="703">
        <v>40909</v>
      </c>
      <c r="B27" s="679">
        <v>25</v>
      </c>
      <c r="C27" s="679">
        <v>75155</v>
      </c>
      <c r="D27" s="679">
        <v>269.49</v>
      </c>
      <c r="E27" s="679" t="s">
        <v>298</v>
      </c>
      <c r="F27" s="679" t="s">
        <v>298</v>
      </c>
      <c r="G27" s="679" t="s">
        <v>298</v>
      </c>
      <c r="H27" s="679" t="s">
        <v>298</v>
      </c>
      <c r="I27" s="679" t="s">
        <v>298</v>
      </c>
    </row>
    <row r="28" spans="1:9">
      <c r="A28" s="703">
        <v>40940</v>
      </c>
      <c r="B28" s="679">
        <v>24</v>
      </c>
      <c r="C28" s="679">
        <v>140475</v>
      </c>
      <c r="D28" s="679">
        <v>510.44</v>
      </c>
      <c r="E28" s="679" t="s">
        <v>298</v>
      </c>
      <c r="F28" s="679" t="s">
        <v>298</v>
      </c>
      <c r="G28" s="679" t="s">
        <v>298</v>
      </c>
      <c r="H28" s="679" t="s">
        <v>298</v>
      </c>
      <c r="I28" s="679" t="s">
        <v>298</v>
      </c>
    </row>
    <row r="29" spans="1:9">
      <c r="A29" s="703">
        <v>40969</v>
      </c>
      <c r="B29" s="679">
        <v>26</v>
      </c>
      <c r="C29" s="679">
        <v>312615</v>
      </c>
      <c r="D29" s="679">
        <v>1131.94</v>
      </c>
      <c r="E29" s="679" t="s">
        <v>298</v>
      </c>
      <c r="F29" s="679" t="s">
        <v>298</v>
      </c>
      <c r="G29" s="679" t="s">
        <v>298</v>
      </c>
      <c r="H29" s="679" t="s">
        <v>298</v>
      </c>
      <c r="I29" s="679" t="s">
        <v>298</v>
      </c>
    </row>
    <row r="30" spans="1:9">
      <c r="A30" s="703">
        <v>41000</v>
      </c>
      <c r="B30" s="679">
        <v>23</v>
      </c>
      <c r="C30" s="679">
        <v>102315</v>
      </c>
      <c r="D30" s="679">
        <v>357.65</v>
      </c>
      <c r="E30" s="679" t="s">
        <v>298</v>
      </c>
      <c r="F30" s="679" t="s">
        <v>298</v>
      </c>
      <c r="G30" s="679" t="s">
        <v>298</v>
      </c>
      <c r="H30" s="679" t="s">
        <v>298</v>
      </c>
      <c r="I30" s="679" t="s">
        <v>298</v>
      </c>
    </row>
    <row r="31" spans="1:9">
      <c r="A31" s="703">
        <v>41030</v>
      </c>
      <c r="B31" s="679">
        <v>27</v>
      </c>
      <c r="C31" s="679">
        <v>188345</v>
      </c>
      <c r="D31" s="679">
        <v>605.84</v>
      </c>
      <c r="E31" s="679" t="s">
        <v>298</v>
      </c>
      <c r="F31" s="679" t="s">
        <v>298</v>
      </c>
      <c r="G31" s="679" t="s">
        <v>298</v>
      </c>
      <c r="H31" s="679" t="s">
        <v>298</v>
      </c>
      <c r="I31" s="679" t="s">
        <v>298</v>
      </c>
    </row>
    <row r="32" spans="1:9">
      <c r="A32" s="703">
        <v>41061</v>
      </c>
      <c r="B32" s="679">
        <v>26</v>
      </c>
      <c r="C32" s="679">
        <v>211570</v>
      </c>
      <c r="D32" s="679">
        <v>686.13</v>
      </c>
      <c r="E32" s="679" t="s">
        <v>298</v>
      </c>
      <c r="F32" s="679" t="s">
        <v>298</v>
      </c>
      <c r="G32" s="679" t="s">
        <v>298</v>
      </c>
      <c r="H32" s="679" t="s">
        <v>298</v>
      </c>
      <c r="I32" s="679" t="s">
        <v>298</v>
      </c>
    </row>
    <row r="33" spans="1:9">
      <c r="A33" s="703">
        <v>41091</v>
      </c>
      <c r="B33" s="679">
        <v>26</v>
      </c>
      <c r="C33" s="679">
        <v>242065</v>
      </c>
      <c r="D33" s="679">
        <v>944.64</v>
      </c>
      <c r="E33" s="679" t="s">
        <v>298</v>
      </c>
      <c r="F33" s="679" t="s">
        <v>298</v>
      </c>
      <c r="G33" s="679" t="s">
        <v>298</v>
      </c>
      <c r="H33" s="679" t="s">
        <v>298</v>
      </c>
      <c r="I33" s="679" t="s">
        <v>298</v>
      </c>
    </row>
    <row r="34" spans="1:9">
      <c r="A34" s="703">
        <v>41122</v>
      </c>
      <c r="B34" s="679">
        <v>23</v>
      </c>
      <c r="C34" s="679">
        <v>148395</v>
      </c>
      <c r="D34" s="679">
        <v>660.78</v>
      </c>
      <c r="E34" s="679" t="s">
        <v>298</v>
      </c>
      <c r="F34" s="679" t="s">
        <v>298</v>
      </c>
      <c r="G34" s="679" t="s">
        <v>298</v>
      </c>
      <c r="H34" s="679" t="s">
        <v>298</v>
      </c>
      <c r="I34" s="679" t="s">
        <v>298</v>
      </c>
    </row>
    <row r="35" spans="1:9">
      <c r="A35" s="703">
        <v>41153</v>
      </c>
      <c r="B35" s="679">
        <v>25</v>
      </c>
      <c r="C35" s="679">
        <v>139900</v>
      </c>
      <c r="D35" s="679">
        <v>549.41</v>
      </c>
      <c r="E35" s="679" t="s">
        <v>298</v>
      </c>
      <c r="F35" s="679" t="s">
        <v>298</v>
      </c>
      <c r="G35" s="679" t="s">
        <v>298</v>
      </c>
      <c r="H35" s="679" t="s">
        <v>298</v>
      </c>
      <c r="I35" s="679" t="s">
        <v>298</v>
      </c>
    </row>
    <row r="36" spans="1:9">
      <c r="A36" s="703">
        <v>41183</v>
      </c>
      <c r="B36" s="679">
        <v>24</v>
      </c>
      <c r="C36" s="679">
        <v>153470</v>
      </c>
      <c r="D36" s="679">
        <v>588.12</v>
      </c>
      <c r="E36" s="679" t="s">
        <v>298</v>
      </c>
      <c r="F36" s="679" t="s">
        <v>298</v>
      </c>
      <c r="G36" s="679" t="s">
        <v>298</v>
      </c>
      <c r="H36" s="679" t="s">
        <v>298</v>
      </c>
      <c r="I36" s="679" t="s">
        <v>298</v>
      </c>
    </row>
    <row r="37" spans="1:9">
      <c r="A37" s="703">
        <v>41214</v>
      </c>
      <c r="B37" s="679">
        <v>23</v>
      </c>
      <c r="C37" s="679">
        <v>78305</v>
      </c>
      <c r="D37" s="679">
        <v>283.3</v>
      </c>
      <c r="E37" s="679" t="s">
        <v>298</v>
      </c>
      <c r="F37" s="679" t="s">
        <v>298</v>
      </c>
      <c r="G37" s="679" t="s">
        <v>298</v>
      </c>
      <c r="H37" s="679" t="s">
        <v>298</v>
      </c>
      <c r="I37" s="679" t="s">
        <v>298</v>
      </c>
    </row>
    <row r="38" spans="1:9">
      <c r="A38" s="703">
        <v>41244</v>
      </c>
      <c r="B38" s="679">
        <v>24</v>
      </c>
      <c r="C38" s="679">
        <v>99030</v>
      </c>
      <c r="D38" s="679">
        <v>385.21</v>
      </c>
      <c r="E38" s="679" t="s">
        <v>298</v>
      </c>
      <c r="F38" s="679" t="s">
        <v>298</v>
      </c>
      <c r="G38" s="679" t="s">
        <v>298</v>
      </c>
      <c r="H38" s="679" t="s">
        <v>298</v>
      </c>
      <c r="I38" s="679" t="s">
        <v>298</v>
      </c>
    </row>
    <row r="39" spans="1:9">
      <c r="A39" s="703">
        <v>41275</v>
      </c>
      <c r="B39" s="679">
        <v>26</v>
      </c>
      <c r="C39" s="679">
        <v>90020</v>
      </c>
      <c r="D39" s="679">
        <v>342.07</v>
      </c>
      <c r="E39" s="679" t="s">
        <v>298</v>
      </c>
      <c r="F39" s="679" t="s">
        <v>298</v>
      </c>
      <c r="G39" s="679" t="s">
        <v>298</v>
      </c>
      <c r="H39" s="679" t="s">
        <v>298</v>
      </c>
      <c r="I39" s="679" t="s">
        <v>298</v>
      </c>
    </row>
    <row r="40" spans="1:9">
      <c r="A40" s="703">
        <v>41306</v>
      </c>
      <c r="B40" s="679">
        <v>24</v>
      </c>
      <c r="C40" s="679">
        <v>104680</v>
      </c>
      <c r="D40" s="679">
        <v>388.78</v>
      </c>
      <c r="E40" s="679" t="s">
        <v>298</v>
      </c>
      <c r="F40" s="679" t="s">
        <v>298</v>
      </c>
      <c r="G40" s="679" t="s">
        <v>298</v>
      </c>
      <c r="H40" s="679" t="s">
        <v>298</v>
      </c>
      <c r="I40" s="679" t="s">
        <v>298</v>
      </c>
    </row>
    <row r="41" spans="1:9">
      <c r="A41" s="703">
        <v>41334</v>
      </c>
      <c r="B41" s="679">
        <v>25</v>
      </c>
      <c r="C41" s="679">
        <v>494810</v>
      </c>
      <c r="D41" s="679">
        <v>1905.21</v>
      </c>
      <c r="E41" s="679" t="s">
        <v>298</v>
      </c>
      <c r="F41" s="679" t="s">
        <v>298</v>
      </c>
      <c r="G41" s="679" t="s">
        <v>298</v>
      </c>
      <c r="H41" s="679" t="s">
        <v>298</v>
      </c>
      <c r="I41" s="679" t="s">
        <v>298</v>
      </c>
    </row>
    <row r="42" spans="1:9">
      <c r="A42" s="703">
        <v>41365</v>
      </c>
      <c r="B42" s="679">
        <v>24</v>
      </c>
      <c r="C42" s="679">
        <v>58230</v>
      </c>
      <c r="D42" s="679">
        <v>218.05</v>
      </c>
      <c r="E42" s="679">
        <v>24</v>
      </c>
      <c r="F42" s="679">
        <v>324158</v>
      </c>
      <c r="G42" s="679">
        <v>1150.2860000000001</v>
      </c>
      <c r="H42" s="679">
        <v>424</v>
      </c>
      <c r="I42" s="679">
        <v>1.4610000000000001</v>
      </c>
    </row>
    <row r="43" spans="1:9">
      <c r="A43" s="703">
        <v>41395</v>
      </c>
      <c r="B43" s="679">
        <v>27</v>
      </c>
      <c r="C43" s="679">
        <v>56540</v>
      </c>
      <c r="D43" s="679">
        <v>195.7</v>
      </c>
      <c r="E43" s="679">
        <v>25</v>
      </c>
      <c r="F43" s="679">
        <v>279320</v>
      </c>
      <c r="G43" s="679">
        <v>989.76700000000005</v>
      </c>
      <c r="H43" s="679">
        <v>416</v>
      </c>
      <c r="I43" s="679">
        <v>1.4690000000000001</v>
      </c>
    </row>
    <row r="44" spans="1:9">
      <c r="A44" s="703">
        <v>41426</v>
      </c>
      <c r="B44" s="679">
        <v>25</v>
      </c>
      <c r="C44" s="679">
        <v>104175</v>
      </c>
      <c r="D44" s="679">
        <v>381.59</v>
      </c>
      <c r="E44" s="679">
        <v>25</v>
      </c>
      <c r="F44" s="679">
        <v>208134</v>
      </c>
      <c r="G44" s="679">
        <v>734.51499999999999</v>
      </c>
      <c r="H44" s="679">
        <v>472</v>
      </c>
      <c r="I44" s="679">
        <v>1.6259999999999999</v>
      </c>
    </row>
    <row r="45" spans="1:9">
      <c r="A45" s="703">
        <v>41456</v>
      </c>
      <c r="B45" s="679">
        <v>27</v>
      </c>
      <c r="C45" s="679">
        <v>104230</v>
      </c>
      <c r="D45" s="679">
        <v>380.12</v>
      </c>
      <c r="E45" s="679">
        <v>27</v>
      </c>
      <c r="F45" s="679">
        <v>291320</v>
      </c>
      <c r="G45" s="679">
        <v>988.74900000000002</v>
      </c>
      <c r="H45" s="679">
        <v>450</v>
      </c>
      <c r="I45" s="679">
        <v>1.476</v>
      </c>
    </row>
    <row r="46" spans="1:9">
      <c r="A46" s="703">
        <v>41487</v>
      </c>
      <c r="B46" s="679">
        <v>22</v>
      </c>
      <c r="C46" s="679">
        <v>98190</v>
      </c>
      <c r="D46" s="679">
        <v>352.97</v>
      </c>
      <c r="E46" s="679">
        <v>25</v>
      </c>
      <c r="F46" s="679">
        <v>271226</v>
      </c>
      <c r="G46" s="679">
        <v>930.47199999999998</v>
      </c>
      <c r="H46" s="679">
        <v>384</v>
      </c>
      <c r="I46" s="679">
        <v>1.3680000000000001</v>
      </c>
    </row>
    <row r="47" spans="1:9">
      <c r="A47" s="703">
        <v>41518</v>
      </c>
      <c r="B47" s="679">
        <v>24</v>
      </c>
      <c r="C47" s="679">
        <v>129495</v>
      </c>
      <c r="D47" s="679">
        <v>488.34</v>
      </c>
      <c r="E47" s="679">
        <v>24</v>
      </c>
      <c r="F47" s="679">
        <v>161886</v>
      </c>
      <c r="G47" s="679">
        <v>572.35</v>
      </c>
      <c r="H47" s="679">
        <v>262</v>
      </c>
      <c r="I47" s="679">
        <v>0.93200000000000005</v>
      </c>
    </row>
    <row r="48" spans="1:9">
      <c r="A48" s="703">
        <v>41548</v>
      </c>
      <c r="B48" s="679">
        <v>25</v>
      </c>
      <c r="C48" s="679">
        <v>164940</v>
      </c>
      <c r="D48" s="679">
        <v>620.38</v>
      </c>
      <c r="E48" s="679">
        <v>25</v>
      </c>
      <c r="F48" s="679">
        <v>149342</v>
      </c>
      <c r="G48" s="679">
        <v>539.66399999999999</v>
      </c>
      <c r="H48" s="679">
        <v>694</v>
      </c>
      <c r="I48" s="679">
        <v>2.6059999999999999</v>
      </c>
    </row>
    <row r="49" spans="1:9">
      <c r="A49" s="703">
        <v>41579</v>
      </c>
      <c r="B49" s="679">
        <v>24</v>
      </c>
      <c r="C49" s="679">
        <v>58910</v>
      </c>
      <c r="D49" s="679">
        <v>230.7</v>
      </c>
      <c r="E49" s="679">
        <v>25</v>
      </c>
      <c r="F49" s="679">
        <v>178046</v>
      </c>
      <c r="G49" s="679">
        <v>686.20799999999997</v>
      </c>
      <c r="H49" s="679">
        <v>218</v>
      </c>
      <c r="I49" s="679">
        <v>2.0030000000000001</v>
      </c>
    </row>
    <row r="50" spans="1:9">
      <c r="A50" s="703">
        <v>41609</v>
      </c>
      <c r="B50" s="679">
        <v>25</v>
      </c>
      <c r="C50" s="679">
        <v>74590</v>
      </c>
      <c r="D50" s="679">
        <v>343.86</v>
      </c>
      <c r="E50" s="679">
        <v>25</v>
      </c>
      <c r="F50" s="679">
        <v>198402</v>
      </c>
      <c r="G50" s="679">
        <v>731.76700000000005</v>
      </c>
      <c r="H50" s="679">
        <v>300</v>
      </c>
      <c r="I50" s="679">
        <v>1.083</v>
      </c>
    </row>
    <row r="51" spans="1:9">
      <c r="A51" s="703">
        <v>41640</v>
      </c>
      <c r="B51" s="679">
        <v>26</v>
      </c>
      <c r="C51" s="679">
        <v>106205</v>
      </c>
      <c r="D51" s="679">
        <v>450.35</v>
      </c>
      <c r="E51" s="679">
        <v>26</v>
      </c>
      <c r="F51" s="679">
        <v>190242</v>
      </c>
      <c r="G51" s="679">
        <v>641.79999999999995</v>
      </c>
      <c r="H51" s="679">
        <v>514</v>
      </c>
      <c r="I51" s="679">
        <v>1.696</v>
      </c>
    </row>
    <row r="52" spans="1:9">
      <c r="A52" s="703">
        <v>41671</v>
      </c>
      <c r="B52" s="679">
        <v>23</v>
      </c>
      <c r="C52" s="679">
        <v>154295</v>
      </c>
      <c r="D52" s="679">
        <v>635.71</v>
      </c>
      <c r="E52" s="679">
        <v>23</v>
      </c>
      <c r="F52" s="679">
        <v>252410</v>
      </c>
      <c r="G52" s="679">
        <v>841.77</v>
      </c>
      <c r="H52" s="679">
        <v>722</v>
      </c>
      <c r="I52" s="679">
        <v>2.508</v>
      </c>
    </row>
    <row r="53" spans="1:9">
      <c r="A53" s="703">
        <v>41699</v>
      </c>
      <c r="B53" s="679">
        <v>25</v>
      </c>
      <c r="C53" s="679">
        <v>261280</v>
      </c>
      <c r="D53" s="679">
        <v>1109.0899999999999</v>
      </c>
      <c r="E53" s="679">
        <v>25</v>
      </c>
      <c r="F53" s="679">
        <v>276314</v>
      </c>
      <c r="G53" s="679">
        <v>959.56200000000001</v>
      </c>
      <c r="H53" s="679">
        <v>146</v>
      </c>
      <c r="I53" s="679">
        <v>0.50800000000000001</v>
      </c>
    </row>
    <row r="54" spans="1:9">
      <c r="A54" s="703">
        <v>41730</v>
      </c>
      <c r="B54" s="679">
        <v>18</v>
      </c>
      <c r="C54" s="679">
        <v>24655</v>
      </c>
      <c r="D54" s="679">
        <v>100.25313</v>
      </c>
      <c r="E54" s="679">
        <v>18</v>
      </c>
      <c r="F54" s="679">
        <v>184822</v>
      </c>
      <c r="G54" s="679">
        <v>663.49599999999998</v>
      </c>
      <c r="H54" s="679">
        <v>250</v>
      </c>
      <c r="I54" s="679">
        <v>0.91500000000000004</v>
      </c>
    </row>
    <row r="55" spans="1:9">
      <c r="A55" s="703">
        <v>41760</v>
      </c>
      <c r="B55" s="679">
        <v>22</v>
      </c>
      <c r="C55" s="679">
        <v>44515</v>
      </c>
      <c r="D55" s="679">
        <v>175.75775999999999</v>
      </c>
      <c r="E55" s="679">
        <v>20</v>
      </c>
      <c r="F55" s="679">
        <v>193582</v>
      </c>
      <c r="G55" s="679">
        <v>692.52300000000002</v>
      </c>
      <c r="H55" s="679">
        <v>216</v>
      </c>
      <c r="I55" s="679">
        <v>0.75800000000000001</v>
      </c>
    </row>
    <row r="56" spans="1:9">
      <c r="A56" s="703">
        <v>41791</v>
      </c>
      <c r="B56" s="679">
        <v>21</v>
      </c>
      <c r="C56" s="679">
        <v>37305</v>
      </c>
      <c r="D56" s="679">
        <v>164.54783</v>
      </c>
      <c r="E56" s="679">
        <v>21</v>
      </c>
      <c r="F56" s="679">
        <v>180884</v>
      </c>
      <c r="G56" s="679">
        <v>638.20299999999997</v>
      </c>
      <c r="H56" s="679">
        <v>94</v>
      </c>
      <c r="I56" s="679">
        <v>0.34899999999999998</v>
      </c>
    </row>
    <row r="57" spans="1:9">
      <c r="A57" s="703">
        <v>41821</v>
      </c>
      <c r="B57" s="679">
        <v>22</v>
      </c>
      <c r="C57" s="679">
        <v>55490</v>
      </c>
      <c r="D57" s="679">
        <v>244.19266500000001</v>
      </c>
      <c r="E57" s="679">
        <v>22</v>
      </c>
      <c r="F57" s="679">
        <v>157826</v>
      </c>
      <c r="G57" s="679">
        <v>586.46400000000006</v>
      </c>
      <c r="H57" s="679">
        <v>164</v>
      </c>
      <c r="I57" s="679">
        <v>0.61599999999999999</v>
      </c>
    </row>
    <row r="58" spans="1:9">
      <c r="A58" s="703">
        <v>41852</v>
      </c>
      <c r="B58" s="679">
        <v>19</v>
      </c>
      <c r="C58" s="679">
        <v>45230</v>
      </c>
      <c r="D58" s="679">
        <v>192.03502</v>
      </c>
      <c r="E58" s="679">
        <v>19</v>
      </c>
      <c r="F58" s="679">
        <v>184166</v>
      </c>
      <c r="G58" s="679">
        <v>672.63300000000004</v>
      </c>
      <c r="H58" s="679">
        <v>512</v>
      </c>
      <c r="I58" s="679">
        <v>1.881</v>
      </c>
    </row>
    <row r="59" spans="1:9">
      <c r="A59" s="703">
        <v>41883</v>
      </c>
      <c r="B59" s="679">
        <v>22</v>
      </c>
      <c r="C59" s="679">
        <v>42210</v>
      </c>
      <c r="D59" s="679">
        <v>181.21672000000001</v>
      </c>
      <c r="E59" s="679">
        <v>19</v>
      </c>
      <c r="F59" s="679">
        <v>190384</v>
      </c>
      <c r="G59" s="679">
        <v>700.93399999999997</v>
      </c>
      <c r="H59" s="679">
        <v>236</v>
      </c>
      <c r="I59" s="679">
        <v>0.87</v>
      </c>
    </row>
    <row r="60" spans="1:9">
      <c r="A60" s="703">
        <v>41913</v>
      </c>
      <c r="B60" s="679">
        <v>18</v>
      </c>
      <c r="C60" s="679">
        <v>46920</v>
      </c>
      <c r="D60" s="679">
        <v>216.40657999999999</v>
      </c>
      <c r="E60" s="679">
        <v>19</v>
      </c>
      <c r="F60" s="679">
        <v>123962</v>
      </c>
      <c r="G60" s="679">
        <v>459.13400000000001</v>
      </c>
      <c r="H60" s="679">
        <v>366</v>
      </c>
      <c r="I60" s="679">
        <v>1.371</v>
      </c>
    </row>
    <row r="61" spans="1:9">
      <c r="A61" s="703">
        <v>41944</v>
      </c>
      <c r="B61" s="679">
        <v>18</v>
      </c>
      <c r="C61" s="679">
        <v>59615</v>
      </c>
      <c r="D61" s="679">
        <v>277.27084500000001</v>
      </c>
      <c r="E61" s="679">
        <v>18</v>
      </c>
      <c r="F61" s="679">
        <v>138156</v>
      </c>
      <c r="G61" s="679">
        <v>524.35</v>
      </c>
      <c r="H61" s="679">
        <v>118</v>
      </c>
      <c r="I61" s="679">
        <v>0.45100000000000001</v>
      </c>
    </row>
    <row r="62" spans="1:9">
      <c r="A62" s="703">
        <v>41974</v>
      </c>
      <c r="B62" s="679">
        <v>22</v>
      </c>
      <c r="C62" s="679">
        <v>52460</v>
      </c>
      <c r="D62" s="679">
        <v>234.71241499999999</v>
      </c>
      <c r="E62" s="679">
        <v>22</v>
      </c>
      <c r="F62" s="679">
        <v>254984</v>
      </c>
      <c r="G62" s="679">
        <v>1035.9970000000001</v>
      </c>
      <c r="H62" s="679">
        <v>306</v>
      </c>
      <c r="I62" s="679">
        <v>1.294</v>
      </c>
    </row>
    <row r="63" spans="1:9">
      <c r="A63" s="703">
        <v>42005</v>
      </c>
      <c r="B63" s="679">
        <v>20</v>
      </c>
      <c r="C63" s="679">
        <v>57605</v>
      </c>
      <c r="D63" s="679">
        <v>244.63782</v>
      </c>
      <c r="E63" s="679">
        <v>21</v>
      </c>
      <c r="F63" s="679">
        <v>267448</v>
      </c>
      <c r="G63" s="679">
        <v>990.33799999999997</v>
      </c>
      <c r="H63" s="679">
        <v>304</v>
      </c>
      <c r="I63" s="679">
        <v>1.0780000000000001</v>
      </c>
    </row>
    <row r="64" spans="1:9">
      <c r="A64" s="703">
        <v>42036</v>
      </c>
      <c r="B64" s="679">
        <v>19</v>
      </c>
      <c r="C64" s="679">
        <v>69295</v>
      </c>
      <c r="D64" s="679">
        <v>263.80459999999999</v>
      </c>
      <c r="E64" s="679">
        <v>20</v>
      </c>
      <c r="F64" s="679">
        <v>228864</v>
      </c>
      <c r="G64" s="679">
        <v>813.6</v>
      </c>
      <c r="H64" s="679">
        <v>946</v>
      </c>
      <c r="I64" s="679">
        <v>1.5820000000000001</v>
      </c>
    </row>
    <row r="65" spans="1:21">
      <c r="A65" s="703">
        <v>42064</v>
      </c>
      <c r="B65" s="679">
        <v>21</v>
      </c>
      <c r="C65" s="679">
        <v>235480</v>
      </c>
      <c r="D65" s="679">
        <v>868.19100500000002</v>
      </c>
      <c r="E65" s="679">
        <v>21</v>
      </c>
      <c r="F65" s="679">
        <v>205434</v>
      </c>
      <c r="G65" s="679">
        <v>742.91099999999994</v>
      </c>
      <c r="H65" s="679">
        <v>542</v>
      </c>
      <c r="I65" s="679">
        <v>1.9690000000000001</v>
      </c>
    </row>
    <row r="66" spans="1:21">
      <c r="A66" s="703">
        <v>42095</v>
      </c>
      <c r="B66" s="679">
        <v>19</v>
      </c>
      <c r="C66" s="679">
        <v>27330</v>
      </c>
      <c r="D66" s="679">
        <v>103.03</v>
      </c>
      <c r="E66" s="679">
        <v>19</v>
      </c>
      <c r="F66" s="679">
        <v>247042</v>
      </c>
      <c r="G66" s="679">
        <v>976.15599999999995</v>
      </c>
      <c r="H66" s="679">
        <v>394</v>
      </c>
      <c r="I66" s="679">
        <v>1.607</v>
      </c>
    </row>
    <row r="67" spans="1:21">
      <c r="A67" s="703">
        <v>42125</v>
      </c>
      <c r="B67" s="679">
        <v>21</v>
      </c>
      <c r="C67" s="679">
        <v>33800</v>
      </c>
      <c r="D67" s="679">
        <v>132.13</v>
      </c>
      <c r="E67" s="679">
        <v>19</v>
      </c>
      <c r="F67" s="679">
        <v>178324</v>
      </c>
      <c r="G67" s="679">
        <v>753.80799999999999</v>
      </c>
      <c r="H67" s="679">
        <v>678</v>
      </c>
      <c r="I67" s="679">
        <v>2.9220000000000002</v>
      </c>
    </row>
    <row r="68" spans="1:21">
      <c r="A68" s="703">
        <v>42156</v>
      </c>
      <c r="B68" s="679">
        <v>22</v>
      </c>
      <c r="C68" s="679">
        <v>47350</v>
      </c>
      <c r="D68" s="679">
        <v>198.62</v>
      </c>
      <c r="E68" s="679">
        <v>22</v>
      </c>
      <c r="F68" s="679">
        <v>114386</v>
      </c>
      <c r="G68" s="679">
        <v>493.28100000000001</v>
      </c>
      <c r="H68" s="679">
        <v>278</v>
      </c>
      <c r="I68" s="679">
        <v>1.208</v>
      </c>
    </row>
    <row r="69" spans="1:21">
      <c r="A69" s="703">
        <v>42186</v>
      </c>
      <c r="B69" s="679">
        <v>23</v>
      </c>
      <c r="C69" s="679">
        <v>25465</v>
      </c>
      <c r="D69" s="679">
        <v>104.43</v>
      </c>
      <c r="E69" s="679">
        <v>23</v>
      </c>
      <c r="F69" s="679">
        <v>235246</v>
      </c>
      <c r="G69" s="679">
        <v>1093.6980000000001</v>
      </c>
      <c r="H69" s="679">
        <v>512</v>
      </c>
      <c r="I69" s="679">
        <v>2.387</v>
      </c>
    </row>
    <row r="70" spans="1:21">
      <c r="A70" s="703">
        <v>42217</v>
      </c>
      <c r="B70" s="679">
        <v>21</v>
      </c>
      <c r="C70" s="679">
        <v>18645</v>
      </c>
      <c r="D70" s="679">
        <v>75.599999999999994</v>
      </c>
      <c r="E70" s="679">
        <v>21</v>
      </c>
      <c r="F70" s="679">
        <v>258868</v>
      </c>
      <c r="G70" s="679">
        <v>1197.124</v>
      </c>
      <c r="H70" s="679">
        <v>780</v>
      </c>
      <c r="I70" s="679">
        <v>3.6619999999999999</v>
      </c>
    </row>
    <row r="71" spans="1:21">
      <c r="A71" s="703">
        <v>42248</v>
      </c>
      <c r="B71" s="679">
        <v>20</v>
      </c>
      <c r="C71" s="679">
        <v>18905</v>
      </c>
      <c r="D71" s="679">
        <v>79.48</v>
      </c>
      <c r="E71" s="679">
        <v>20</v>
      </c>
      <c r="F71" s="679">
        <v>225406</v>
      </c>
      <c r="G71" s="679">
        <v>1070.6279999999999</v>
      </c>
      <c r="H71" s="679">
        <v>94</v>
      </c>
      <c r="I71" s="679">
        <v>0.45700000000000002</v>
      </c>
    </row>
    <row r="72" spans="1:21">
      <c r="A72" s="703">
        <v>42278</v>
      </c>
      <c r="B72" s="679">
        <v>20</v>
      </c>
      <c r="C72" s="679">
        <v>52525</v>
      </c>
      <c r="D72" s="679">
        <v>218.95</v>
      </c>
      <c r="E72" s="679">
        <v>20</v>
      </c>
      <c r="F72" s="679">
        <v>247106</v>
      </c>
      <c r="G72" s="679">
        <v>1319.018</v>
      </c>
      <c r="H72" s="679">
        <v>452</v>
      </c>
      <c r="I72" s="679">
        <v>2.899</v>
      </c>
    </row>
    <row r="73" spans="1:21">
      <c r="A73" s="703">
        <v>42309</v>
      </c>
      <c r="B73" s="679">
        <v>19</v>
      </c>
      <c r="C73" s="679">
        <v>38095</v>
      </c>
      <c r="D73" s="679">
        <v>157.91</v>
      </c>
      <c r="E73" s="679">
        <v>19</v>
      </c>
      <c r="F73" s="679">
        <v>170128</v>
      </c>
      <c r="G73" s="679">
        <v>899.28200000000004</v>
      </c>
      <c r="H73" s="679">
        <v>216</v>
      </c>
      <c r="I73" s="679">
        <v>1.1439999999999999</v>
      </c>
    </row>
    <row r="74" spans="1:21">
      <c r="A74" s="703">
        <v>42339</v>
      </c>
      <c r="B74" s="679">
        <v>21</v>
      </c>
      <c r="C74" s="679">
        <v>24850</v>
      </c>
      <c r="D74" s="679">
        <v>93.39</v>
      </c>
      <c r="E74" s="679">
        <v>21</v>
      </c>
      <c r="F74" s="679">
        <v>202828</v>
      </c>
      <c r="G74" s="679">
        <v>1031.126</v>
      </c>
      <c r="H74" s="679">
        <v>62</v>
      </c>
      <c r="I74" s="679">
        <v>0.29799999999999999</v>
      </c>
    </row>
    <row r="75" spans="1:21" s="675" customFormat="1" ht="12">
      <c r="A75" s="1055" t="s">
        <v>479</v>
      </c>
      <c r="B75" s="1055"/>
      <c r="C75" s="1055"/>
      <c r="D75" s="1055"/>
      <c r="E75" s="1055"/>
      <c r="F75" s="1055"/>
      <c r="G75" s="1055"/>
      <c r="H75" s="1055"/>
      <c r="I75" s="1055"/>
      <c r="J75" s="706"/>
      <c r="K75" s="706"/>
      <c r="L75" s="706"/>
      <c r="M75" s="706"/>
      <c r="N75" s="706"/>
      <c r="O75" s="706"/>
      <c r="P75" s="706"/>
      <c r="Q75" s="706"/>
      <c r="R75" s="706"/>
      <c r="S75" s="706"/>
      <c r="T75" s="706"/>
      <c r="U75" s="706"/>
    </row>
  </sheetData>
  <mergeCells count="16">
    <mergeCell ref="A75:I75"/>
    <mergeCell ref="A1:I1"/>
    <mergeCell ref="E2:I2"/>
    <mergeCell ref="A2:A5"/>
    <mergeCell ref="I4:I5"/>
    <mergeCell ref="B3:B5"/>
    <mergeCell ref="C3:D3"/>
    <mergeCell ref="C4:C5"/>
    <mergeCell ref="D4:D5"/>
    <mergeCell ref="E3:E5"/>
    <mergeCell ref="F3:G3"/>
    <mergeCell ref="H3:I3"/>
    <mergeCell ref="B2:D2"/>
    <mergeCell ref="F4:F5"/>
    <mergeCell ref="G4:G5"/>
    <mergeCell ref="H4:H5"/>
  </mergeCells>
  <pageMargins left="0.7" right="0.7" top="0.75" bottom="0.75" header="0.3" footer="0.3"/>
  <pageSetup orientation="landscape" r:id="rId1"/>
</worksheet>
</file>

<file path=xl/worksheets/sheet65.xml><?xml version="1.0" encoding="utf-8"?>
<worksheet xmlns="http://schemas.openxmlformats.org/spreadsheetml/2006/main" xmlns:r="http://schemas.openxmlformats.org/officeDocument/2006/relationships">
  <sheetPr>
    <tabColor theme="6"/>
  </sheetPr>
  <dimension ref="A1:N73"/>
  <sheetViews>
    <sheetView workbookViewId="0">
      <selection activeCell="H66" sqref="H66"/>
    </sheetView>
  </sheetViews>
  <sheetFormatPr defaultRowHeight="12.75"/>
  <cols>
    <col min="1" max="1" width="8.83203125" style="666" customWidth="1"/>
    <col min="2" max="2" width="12.83203125" style="666" customWidth="1"/>
    <col min="3" max="3" width="11.5" style="666" customWidth="1"/>
    <col min="4" max="4" width="10.33203125" style="666" customWidth="1"/>
    <col min="5" max="5" width="11.1640625" style="666" customWidth="1"/>
    <col min="6" max="6" width="13.33203125" style="666" customWidth="1"/>
    <col min="7" max="7" width="9.83203125" style="666" customWidth="1"/>
    <col min="8" max="8" width="9.5" style="666" customWidth="1"/>
    <col min="9" max="9" width="10.5" style="666" customWidth="1"/>
    <col min="10" max="10" width="14.1640625" style="666" customWidth="1"/>
    <col min="11" max="11" width="10.33203125" style="666" customWidth="1"/>
    <col min="12" max="12" width="10.1640625" style="666" customWidth="1"/>
    <col min="13" max="16384" width="9.33203125" style="666"/>
  </cols>
  <sheetData>
    <row r="1" spans="1:14">
      <c r="A1" s="674" t="s">
        <v>536</v>
      </c>
    </row>
    <row r="2" spans="1:14" ht="16.5" customHeight="1">
      <c r="A2" s="1065" t="s">
        <v>66</v>
      </c>
      <c r="B2" s="1038" t="s">
        <v>484</v>
      </c>
      <c r="C2" s="1038"/>
      <c r="D2" s="1038"/>
      <c r="E2" s="1038"/>
      <c r="F2" s="1038" t="s">
        <v>483</v>
      </c>
      <c r="G2" s="1038"/>
      <c r="H2" s="1038"/>
      <c r="I2" s="1038"/>
      <c r="J2" s="1038" t="s">
        <v>482</v>
      </c>
      <c r="K2" s="1038"/>
      <c r="L2" s="1038"/>
      <c r="N2" s="708"/>
    </row>
    <row r="3" spans="1:14" ht="21.75" customHeight="1">
      <c r="A3" s="1066"/>
      <c r="B3" s="709" t="s">
        <v>473</v>
      </c>
      <c r="C3" s="709" t="s">
        <v>472</v>
      </c>
      <c r="D3" s="709" t="s">
        <v>471</v>
      </c>
      <c r="E3" s="709" t="s">
        <v>470</v>
      </c>
      <c r="F3" s="709" t="s">
        <v>473</v>
      </c>
      <c r="G3" s="709" t="s">
        <v>472</v>
      </c>
      <c r="H3" s="709" t="s">
        <v>471</v>
      </c>
      <c r="I3" s="709" t="s">
        <v>470</v>
      </c>
      <c r="J3" s="709" t="s">
        <v>473</v>
      </c>
      <c r="K3" s="709" t="s">
        <v>472</v>
      </c>
      <c r="L3" s="709" t="s">
        <v>471</v>
      </c>
    </row>
    <row r="4" spans="1:14">
      <c r="A4" s="710">
        <v>40269</v>
      </c>
      <c r="B4" s="707">
        <v>0.88962132427093921</v>
      </c>
      <c r="C4" s="707">
        <v>34.742914996765279</v>
      </c>
      <c r="D4" s="707">
        <v>43.406600988447316</v>
      </c>
      <c r="E4" s="707">
        <v>20.960862690516478</v>
      </c>
      <c r="F4" s="707">
        <v>95.533233307941742</v>
      </c>
      <c r="G4" s="707">
        <v>4.2262139192706716</v>
      </c>
      <c r="H4" s="707">
        <v>2.7584953919798774E-2</v>
      </c>
      <c r="I4" s="707">
        <v>0.21296781886779587</v>
      </c>
      <c r="J4" s="707">
        <v>58.647063330882176</v>
      </c>
      <c r="K4" s="707">
        <v>31.213703366275769</v>
      </c>
      <c r="L4" s="707">
        <v>10.139233302842063</v>
      </c>
    </row>
    <row r="5" spans="1:14">
      <c r="A5" s="710">
        <v>40299</v>
      </c>
      <c r="B5" s="707">
        <v>0.65569020395408339</v>
      </c>
      <c r="C5" s="707">
        <v>27.519946931016619</v>
      </c>
      <c r="D5" s="707">
        <v>52.570407763881342</v>
      </c>
      <c r="E5" s="707">
        <v>19.253955101147948</v>
      </c>
      <c r="F5" s="707">
        <v>96.576095603390641</v>
      </c>
      <c r="G5" s="707">
        <v>3.1214967408714069</v>
      </c>
      <c r="H5" s="707">
        <v>3.0561247950655998E-2</v>
      </c>
      <c r="I5" s="707">
        <v>0.27184640778729591</v>
      </c>
      <c r="J5" s="707">
        <v>61.905857860669578</v>
      </c>
      <c r="K5" s="707">
        <v>26.420832620246298</v>
      </c>
      <c r="L5" s="707">
        <v>11.673309519084125</v>
      </c>
    </row>
    <row r="6" spans="1:14">
      <c r="A6" s="710">
        <v>40330</v>
      </c>
      <c r="B6" s="707">
        <v>0.90158643878512856</v>
      </c>
      <c r="C6" s="707">
        <v>26.068011153165529</v>
      </c>
      <c r="D6" s="707">
        <v>53.298518809925547</v>
      </c>
      <c r="E6" s="707">
        <v>19.731883598123794</v>
      </c>
      <c r="F6" s="707">
        <v>96.543470284125306</v>
      </c>
      <c r="G6" s="707">
        <v>3.0702747352167257</v>
      </c>
      <c r="H6" s="707">
        <v>3.7348534864991713E-2</v>
      </c>
      <c r="I6" s="707">
        <v>0.34890644579297092</v>
      </c>
      <c r="J6" s="707">
        <v>60.894426466019702</v>
      </c>
      <c r="K6" s="707">
        <v>27.082648554046106</v>
      </c>
      <c r="L6" s="707">
        <v>12.022924979934203</v>
      </c>
    </row>
    <row r="7" spans="1:14">
      <c r="A7" s="710">
        <v>40360</v>
      </c>
      <c r="B7" s="707">
        <v>0.72080390660094806</v>
      </c>
      <c r="C7" s="707">
        <v>25.254538066373893</v>
      </c>
      <c r="D7" s="707">
        <v>49.262080109168686</v>
      </c>
      <c r="E7" s="707">
        <v>24.762577917856461</v>
      </c>
      <c r="F7" s="707">
        <v>97.267503783083995</v>
      </c>
      <c r="G7" s="707">
        <v>1.2319521544937113</v>
      </c>
      <c r="H7" s="707">
        <v>1.8021416636395355E-2</v>
      </c>
      <c r="I7" s="707">
        <v>1.4825226457858911</v>
      </c>
      <c r="J7" s="707">
        <v>59.964252557210806</v>
      </c>
      <c r="K7" s="707">
        <v>29.022478344217166</v>
      </c>
      <c r="L7" s="707">
        <v>11.013269098572026</v>
      </c>
    </row>
    <row r="8" spans="1:14">
      <c r="A8" s="710">
        <v>40391</v>
      </c>
      <c r="B8" s="707">
        <v>1.107338169725729</v>
      </c>
      <c r="C8" s="707">
        <v>29.257508866921739</v>
      </c>
      <c r="D8" s="707">
        <v>43.644212007197311</v>
      </c>
      <c r="E8" s="707">
        <v>25.990940956155224</v>
      </c>
      <c r="F8" s="707">
        <v>97.593066411770366</v>
      </c>
      <c r="G8" s="707">
        <v>1.4573516205271799</v>
      </c>
      <c r="H8" s="707">
        <v>1.2388369898216761E-2</v>
      </c>
      <c r="I8" s="707">
        <v>0.9371935978042496</v>
      </c>
      <c r="J8" s="707">
        <v>57.914381106555702</v>
      </c>
      <c r="K8" s="707">
        <v>34.369678883618867</v>
      </c>
      <c r="L8" s="707">
        <v>7.7159400098254363</v>
      </c>
    </row>
    <row r="9" spans="1:14">
      <c r="A9" s="710">
        <v>40422</v>
      </c>
      <c r="B9" s="707">
        <v>1.2699888012576814</v>
      </c>
      <c r="C9" s="707">
        <v>26.223627327199516</v>
      </c>
      <c r="D9" s="707">
        <v>46.191181829415456</v>
      </c>
      <c r="E9" s="707">
        <v>26.315202042127357</v>
      </c>
      <c r="F9" s="707">
        <v>90.895232015395635</v>
      </c>
      <c r="G9" s="707">
        <v>1.9465005584451394</v>
      </c>
      <c r="H9" s="707">
        <v>8.5185292832371841E-3</v>
      </c>
      <c r="I9" s="707">
        <v>7.1497488968760194</v>
      </c>
      <c r="J9" s="707">
        <v>48.152197107683833</v>
      </c>
      <c r="K9" s="707">
        <v>42.508721321452143</v>
      </c>
      <c r="L9" s="707">
        <v>9.33908157086403</v>
      </c>
    </row>
    <row r="10" spans="1:14">
      <c r="A10" s="710">
        <v>40452</v>
      </c>
      <c r="B10" s="707">
        <v>1.5501073189228283</v>
      </c>
      <c r="C10" s="707">
        <v>24.647435476007633</v>
      </c>
      <c r="D10" s="707">
        <v>53.521572432838802</v>
      </c>
      <c r="E10" s="707">
        <v>20.280884772230742</v>
      </c>
      <c r="F10" s="707">
        <v>86.018645234999752</v>
      </c>
      <c r="G10" s="707">
        <v>3.2547880738598169</v>
      </c>
      <c r="H10" s="707">
        <v>1.1147353795669805E-2</v>
      </c>
      <c r="I10" s="707">
        <v>10.715419337344752</v>
      </c>
      <c r="J10" s="707">
        <v>49.77897681311434</v>
      </c>
      <c r="K10" s="707">
        <v>41.723280907396244</v>
      </c>
      <c r="L10" s="707">
        <v>8.4977422794894224</v>
      </c>
    </row>
    <row r="11" spans="1:14">
      <c r="A11" s="710">
        <v>40483</v>
      </c>
      <c r="B11" s="707">
        <v>1.3033889375944578</v>
      </c>
      <c r="C11" s="707">
        <v>22.391040121608015</v>
      </c>
      <c r="D11" s="707">
        <v>60.282313606984708</v>
      </c>
      <c r="E11" s="707">
        <v>16.023257333812822</v>
      </c>
      <c r="F11" s="707">
        <v>76.502233864364598</v>
      </c>
      <c r="G11" s="707">
        <v>2.2767273940371493</v>
      </c>
      <c r="H11" s="707">
        <v>0.27859607621053833</v>
      </c>
      <c r="I11" s="707">
        <v>20.942442665387723</v>
      </c>
      <c r="J11" s="707">
        <v>59.186146823950544</v>
      </c>
      <c r="K11" s="707">
        <v>34.657784896101724</v>
      </c>
      <c r="L11" s="707">
        <v>6.1560682799477329</v>
      </c>
    </row>
    <row r="12" spans="1:14">
      <c r="A12" s="710">
        <v>40513</v>
      </c>
      <c r="B12" s="707">
        <v>1.7727890625894442</v>
      </c>
      <c r="C12" s="707">
        <v>24.234360674090091</v>
      </c>
      <c r="D12" s="707">
        <v>55.166413550169011</v>
      </c>
      <c r="E12" s="707">
        <v>18.826436713151441</v>
      </c>
      <c r="F12" s="707">
        <v>65.328713025570167</v>
      </c>
      <c r="G12" s="707">
        <v>2.1558000155992647</v>
      </c>
      <c r="H12" s="707">
        <v>6.9416444809129025</v>
      </c>
      <c r="I12" s="707">
        <v>25.573842477917651</v>
      </c>
      <c r="J12" s="707">
        <v>51.016655366118144</v>
      </c>
      <c r="K12" s="707">
        <v>44.210524256486806</v>
      </c>
      <c r="L12" s="707">
        <v>4.7728203773950408</v>
      </c>
    </row>
    <row r="13" spans="1:14">
      <c r="A13" s="710">
        <v>40544</v>
      </c>
      <c r="B13" s="707">
        <v>1.2566668609603726</v>
      </c>
      <c r="C13" s="707">
        <v>24.550069300572204</v>
      </c>
      <c r="D13" s="707">
        <v>54.967551540603267</v>
      </c>
      <c r="E13" s="707">
        <v>19.225712297864163</v>
      </c>
      <c r="F13" s="707">
        <v>60.937028873148456</v>
      </c>
      <c r="G13" s="707">
        <v>4.1037588503268498</v>
      </c>
      <c r="H13" s="707">
        <v>8.5360419309701676</v>
      </c>
      <c r="I13" s="707">
        <v>26.423170345554524</v>
      </c>
      <c r="J13" s="707">
        <v>53.112343827667075</v>
      </c>
      <c r="K13" s="707">
        <v>42.294124243800638</v>
      </c>
      <c r="L13" s="707">
        <v>4.5935319285322835</v>
      </c>
    </row>
    <row r="14" spans="1:14">
      <c r="A14" s="710">
        <v>40575</v>
      </c>
      <c r="B14" s="707">
        <v>1.320838569352911</v>
      </c>
      <c r="C14" s="707">
        <v>23.663588966458484</v>
      </c>
      <c r="D14" s="707">
        <v>54.024565058978027</v>
      </c>
      <c r="E14" s="707">
        <v>20.991007405210581</v>
      </c>
      <c r="F14" s="707">
        <v>64.798413378626051</v>
      </c>
      <c r="G14" s="707">
        <v>2.7640230596394568</v>
      </c>
      <c r="H14" s="707">
        <v>12.645321899164012</v>
      </c>
      <c r="I14" s="707">
        <v>19.792241662570458</v>
      </c>
      <c r="J14" s="707">
        <v>65.40078686597306</v>
      </c>
      <c r="K14" s="707">
        <v>28.799514515707404</v>
      </c>
      <c r="L14" s="707">
        <v>5.7996986183195469</v>
      </c>
    </row>
    <row r="15" spans="1:14">
      <c r="A15" s="710">
        <v>40603</v>
      </c>
      <c r="B15" s="707">
        <v>0.99138986579382449</v>
      </c>
      <c r="C15" s="707">
        <v>22.275065168637951</v>
      </c>
      <c r="D15" s="707">
        <v>57.260837820562607</v>
      </c>
      <c r="E15" s="707">
        <v>19.472707145005625</v>
      </c>
      <c r="F15" s="707">
        <v>72.188980654349976</v>
      </c>
      <c r="G15" s="707">
        <v>1.9547123957696106</v>
      </c>
      <c r="H15" s="707">
        <v>13.014857812474995</v>
      </c>
      <c r="I15" s="707">
        <v>12.841449137405414</v>
      </c>
      <c r="J15" s="707">
        <v>61.99148307172748</v>
      </c>
      <c r="K15" s="707">
        <v>33.553522162105921</v>
      </c>
      <c r="L15" s="707">
        <v>4.454994766166589</v>
      </c>
    </row>
    <row r="16" spans="1:14">
      <c r="A16" s="710">
        <v>40634</v>
      </c>
      <c r="B16" s="707">
        <v>0.48484407337725138</v>
      </c>
      <c r="C16" s="707">
        <v>16.420265615609729</v>
      </c>
      <c r="D16" s="707">
        <v>70.316892067316644</v>
      </c>
      <c r="E16" s="707">
        <v>12.777998243696375</v>
      </c>
      <c r="F16" s="707">
        <v>92.911689386768245</v>
      </c>
      <c r="G16" s="707">
        <v>1.4280368191517974</v>
      </c>
      <c r="H16" s="707">
        <v>2.2590427400361701</v>
      </c>
      <c r="I16" s="707">
        <v>3.4012310540437891</v>
      </c>
      <c r="J16" s="707">
        <v>65.383027322408267</v>
      </c>
      <c r="K16" s="707">
        <v>31.991441575502762</v>
      </c>
      <c r="L16" s="707">
        <v>2.6255311020889729</v>
      </c>
    </row>
    <row r="17" spans="1:12">
      <c r="A17" s="710">
        <v>40664</v>
      </c>
      <c r="B17" s="707">
        <v>0.4570082001989042</v>
      </c>
      <c r="C17" s="707">
        <v>16.514470759251846</v>
      </c>
      <c r="D17" s="707">
        <v>67.146692899861733</v>
      </c>
      <c r="E17" s="707">
        <v>15.881828140687487</v>
      </c>
      <c r="F17" s="707">
        <v>89.638794850708919</v>
      </c>
      <c r="G17" s="707">
        <v>2.9599520158877541</v>
      </c>
      <c r="H17" s="707">
        <v>2.866083886045093</v>
      </c>
      <c r="I17" s="707">
        <v>4.5351692473582359</v>
      </c>
      <c r="J17" s="707">
        <v>47.071058673952336</v>
      </c>
      <c r="K17" s="707">
        <v>46.896489554011119</v>
      </c>
      <c r="L17" s="707">
        <v>6.0324517720365494</v>
      </c>
    </row>
    <row r="18" spans="1:12">
      <c r="A18" s="710">
        <v>40695</v>
      </c>
      <c r="B18" s="707">
        <v>0.96354467365084817</v>
      </c>
      <c r="C18" s="707">
        <v>21.048454138483905</v>
      </c>
      <c r="D18" s="707">
        <v>55.960725276295541</v>
      </c>
      <c r="E18" s="707">
        <v>22.027275911569713</v>
      </c>
      <c r="F18" s="707">
        <v>81.395756846225453</v>
      </c>
      <c r="G18" s="707">
        <v>7.4553460692118447</v>
      </c>
      <c r="H18" s="707">
        <v>4.1022723316499636</v>
      </c>
      <c r="I18" s="707">
        <v>7.0466247529127539</v>
      </c>
      <c r="J18" s="707">
        <v>56.595503724006804</v>
      </c>
      <c r="K18" s="707">
        <v>38.958620851190879</v>
      </c>
      <c r="L18" s="707">
        <v>4.445875424802324</v>
      </c>
    </row>
    <row r="19" spans="1:12">
      <c r="A19" s="710">
        <v>40725</v>
      </c>
      <c r="B19" s="707">
        <v>1.5192657561662737</v>
      </c>
      <c r="C19" s="707">
        <v>15.29786906312787</v>
      </c>
      <c r="D19" s="707">
        <v>65.707922292478031</v>
      </c>
      <c r="E19" s="707">
        <v>17.474942888227844</v>
      </c>
      <c r="F19" s="707">
        <v>84.313085822663311</v>
      </c>
      <c r="G19" s="707">
        <v>1.9083843534406575</v>
      </c>
      <c r="H19" s="707">
        <v>4.2482150321351435</v>
      </c>
      <c r="I19" s="707">
        <v>9.5303147917609028</v>
      </c>
      <c r="J19" s="707">
        <v>47.706041137692573</v>
      </c>
      <c r="K19" s="707">
        <v>46.701504802773435</v>
      </c>
      <c r="L19" s="707">
        <v>5.5924540595339804</v>
      </c>
    </row>
    <row r="20" spans="1:12">
      <c r="A20" s="710">
        <v>40756</v>
      </c>
      <c r="B20" s="707">
        <v>0.68758355185167264</v>
      </c>
      <c r="C20" s="707">
        <v>10.941498322916109</v>
      </c>
      <c r="D20" s="707">
        <v>74.026680554016039</v>
      </c>
      <c r="E20" s="707">
        <v>14.344237571216178</v>
      </c>
      <c r="F20" s="707">
        <v>85.588620325518505</v>
      </c>
      <c r="G20" s="707">
        <v>1.4987574991146104</v>
      </c>
      <c r="H20" s="707">
        <v>3.0938718167616841</v>
      </c>
      <c r="I20" s="707">
        <v>9.8187503586052003</v>
      </c>
      <c r="J20" s="707">
        <v>45.693956394061388</v>
      </c>
      <c r="K20" s="707">
        <v>47.948109801398765</v>
      </c>
      <c r="L20" s="707">
        <v>6.3579338045398419</v>
      </c>
    </row>
    <row r="21" spans="1:12">
      <c r="A21" s="710">
        <v>40787</v>
      </c>
      <c r="B21" s="707">
        <v>1.0501048853006643</v>
      </c>
      <c r="C21" s="707">
        <v>13.250211522945026</v>
      </c>
      <c r="D21" s="707">
        <v>71.937207990857516</v>
      </c>
      <c r="E21" s="707">
        <v>13.762475600896771</v>
      </c>
      <c r="F21" s="707">
        <v>91.492759438664265</v>
      </c>
      <c r="G21" s="707">
        <v>1.0814262553646659</v>
      </c>
      <c r="H21" s="707">
        <v>2.0579471606704471</v>
      </c>
      <c r="I21" s="707">
        <v>5.3678671453006226</v>
      </c>
      <c r="J21" s="707">
        <v>40.692123904718144</v>
      </c>
      <c r="K21" s="707">
        <v>47.500803018159402</v>
      </c>
      <c r="L21" s="707">
        <v>11.807073077122444</v>
      </c>
    </row>
    <row r="22" spans="1:12">
      <c r="A22" s="710">
        <v>40817</v>
      </c>
      <c r="B22" s="707">
        <v>1.1951714206226487</v>
      </c>
      <c r="C22" s="707">
        <v>20.313309913005153</v>
      </c>
      <c r="D22" s="707">
        <v>60.028330802856054</v>
      </c>
      <c r="E22" s="707">
        <v>18.463187863516143</v>
      </c>
      <c r="F22" s="707">
        <v>94.909606095890169</v>
      </c>
      <c r="G22" s="707">
        <v>1.0950990134203618</v>
      </c>
      <c r="H22" s="707">
        <v>0.53296798275347601</v>
      </c>
      <c r="I22" s="707">
        <v>3.4623269079359913</v>
      </c>
      <c r="J22" s="707">
        <v>41.498384170689327</v>
      </c>
      <c r="K22" s="707">
        <v>47.524869016742606</v>
      </c>
      <c r="L22" s="707">
        <v>10.976746812568074</v>
      </c>
    </row>
    <row r="23" spans="1:12">
      <c r="A23" s="710">
        <v>40848</v>
      </c>
      <c r="B23" s="707">
        <v>0.92552289332722104</v>
      </c>
      <c r="C23" s="707">
        <v>16.960300402944398</v>
      </c>
      <c r="D23" s="707">
        <v>60.19099250613629</v>
      </c>
      <c r="E23" s="707">
        <v>21.923184197592089</v>
      </c>
      <c r="F23" s="707">
        <v>94.348692599592539</v>
      </c>
      <c r="G23" s="707">
        <v>0.91946262673930335</v>
      </c>
      <c r="H23" s="707">
        <v>0.41664904824467563</v>
      </c>
      <c r="I23" s="707">
        <v>4.3151957254234965</v>
      </c>
      <c r="J23" s="707">
        <v>46.188053206973748</v>
      </c>
      <c r="K23" s="707">
        <v>43.019335205809959</v>
      </c>
      <c r="L23" s="707">
        <v>10.792611587216291</v>
      </c>
    </row>
    <row r="24" spans="1:12">
      <c r="A24" s="710">
        <v>40878</v>
      </c>
      <c r="B24" s="707">
        <v>1.0696896373722891</v>
      </c>
      <c r="C24" s="707">
        <v>18.693930285579793</v>
      </c>
      <c r="D24" s="707">
        <v>59.100593864482875</v>
      </c>
      <c r="E24" s="707">
        <v>21.135786212565041</v>
      </c>
      <c r="F24" s="707">
        <v>97.525000782420634</v>
      </c>
      <c r="G24" s="707">
        <v>0.44680624158097415</v>
      </c>
      <c r="H24" s="707">
        <v>0.21965054658538938</v>
      </c>
      <c r="I24" s="707">
        <v>1.8085424294129964</v>
      </c>
      <c r="J24" s="707">
        <v>49.529132298041148</v>
      </c>
      <c r="K24" s="707">
        <v>39.50457012671157</v>
      </c>
      <c r="L24" s="707">
        <v>10.966297575247284</v>
      </c>
    </row>
    <row r="25" spans="1:12">
      <c r="A25" s="710">
        <v>40909</v>
      </c>
      <c r="B25" s="707">
        <v>1.7381160001457081</v>
      </c>
      <c r="C25" s="707">
        <v>20.484186566083114</v>
      </c>
      <c r="D25" s="707">
        <v>57.653683705766014</v>
      </c>
      <c r="E25" s="707">
        <v>20.124013728005171</v>
      </c>
      <c r="F25" s="707">
        <v>97.29598484167289</v>
      </c>
      <c r="G25" s="707">
        <v>0.63435043044511186</v>
      </c>
      <c r="H25" s="707">
        <v>0.1144851168740757</v>
      </c>
      <c r="I25" s="707">
        <v>1.9525416301903358</v>
      </c>
      <c r="J25" s="707">
        <v>49.190487918105617</v>
      </c>
      <c r="K25" s="707">
        <v>38.669097317347777</v>
      </c>
      <c r="L25" s="707">
        <v>12.140414764546605</v>
      </c>
    </row>
    <row r="26" spans="1:12">
      <c r="A26" s="710">
        <v>40940</v>
      </c>
      <c r="B26" s="707">
        <v>2.3739369504704046</v>
      </c>
      <c r="C26" s="707">
        <v>22.790316817070913</v>
      </c>
      <c r="D26" s="707">
        <v>58.404239616700359</v>
      </c>
      <c r="E26" s="707">
        <v>16.431506615758305</v>
      </c>
      <c r="F26" s="707">
        <v>96.601094319731601</v>
      </c>
      <c r="G26" s="707">
        <v>0.79770593189574179</v>
      </c>
      <c r="H26" s="707">
        <v>0.12118862497623015</v>
      </c>
      <c r="I26" s="707">
        <v>2.4792050142072579</v>
      </c>
      <c r="J26" s="707">
        <v>47.615162881355822</v>
      </c>
      <c r="K26" s="707">
        <v>39.08367587002062</v>
      </c>
      <c r="L26" s="707">
        <v>13.301161248623556</v>
      </c>
    </row>
    <row r="27" spans="1:12">
      <c r="A27" s="710">
        <v>40969</v>
      </c>
      <c r="B27" s="707">
        <v>3.0883439308344847</v>
      </c>
      <c r="C27" s="707">
        <v>21.203835906364759</v>
      </c>
      <c r="D27" s="707">
        <v>57.63431749874308</v>
      </c>
      <c r="E27" s="707">
        <v>18.073502664057685</v>
      </c>
      <c r="F27" s="707">
        <v>95.915656657188563</v>
      </c>
      <c r="G27" s="707">
        <v>1.0469234162124186</v>
      </c>
      <c r="H27" s="707">
        <v>0.1207484978368138</v>
      </c>
      <c r="I27" s="707">
        <v>2.9163409296269025</v>
      </c>
      <c r="J27" s="707">
        <v>53.522869733441738</v>
      </c>
      <c r="K27" s="707">
        <v>41.151746162318666</v>
      </c>
      <c r="L27" s="707">
        <v>5.3253841042395988</v>
      </c>
    </row>
    <row r="28" spans="1:12">
      <c r="A28" s="710">
        <v>41000</v>
      </c>
      <c r="B28" s="707">
        <v>2.1068230521567983</v>
      </c>
      <c r="C28" s="707">
        <v>26.082625497733076</v>
      </c>
      <c r="D28" s="707">
        <v>53.281978181514667</v>
      </c>
      <c r="E28" s="707">
        <v>18.528573268595462</v>
      </c>
      <c r="F28" s="707">
        <v>95.737927292699041</v>
      </c>
      <c r="G28" s="707">
        <v>0.62813965625773704</v>
      </c>
      <c r="H28" s="707">
        <v>9.6738141573593575E-2</v>
      </c>
      <c r="I28" s="707">
        <v>3.5371949094696391</v>
      </c>
      <c r="J28" s="707">
        <v>35.511696323666143</v>
      </c>
      <c r="K28" s="707">
        <v>60.688736609687687</v>
      </c>
      <c r="L28" s="707">
        <v>3.7995670666461603</v>
      </c>
    </row>
    <row r="29" spans="1:12">
      <c r="A29" s="710">
        <v>41030</v>
      </c>
      <c r="B29" s="707">
        <v>1.4208846650183742</v>
      </c>
      <c r="C29" s="707">
        <v>20.686973798076878</v>
      </c>
      <c r="D29" s="707">
        <v>56.631332949164424</v>
      </c>
      <c r="E29" s="707">
        <v>21.260808587740321</v>
      </c>
      <c r="F29" s="707">
        <v>92.591821048678909</v>
      </c>
      <c r="G29" s="707">
        <v>0.92279884309132076</v>
      </c>
      <c r="H29" s="707">
        <v>9.594878258220578E-2</v>
      </c>
      <c r="I29" s="707">
        <v>6.3894313256475526</v>
      </c>
      <c r="J29" s="707">
        <v>31.757420947422577</v>
      </c>
      <c r="K29" s="707">
        <v>68.224417029077728</v>
      </c>
      <c r="L29" s="707">
        <v>1.8162023499701283E-2</v>
      </c>
    </row>
    <row r="30" spans="1:12">
      <c r="A30" s="710">
        <v>41061</v>
      </c>
      <c r="B30" s="707">
        <v>1.606679079242028</v>
      </c>
      <c r="C30" s="707">
        <v>18.639329319053676</v>
      </c>
      <c r="D30" s="707">
        <v>56.920696035499752</v>
      </c>
      <c r="E30" s="707">
        <v>22.833295566204541</v>
      </c>
      <c r="F30" s="707">
        <v>94.574844876834646</v>
      </c>
      <c r="G30" s="707">
        <v>2.0279738470744841</v>
      </c>
      <c r="H30" s="707">
        <v>0.16766369953856211</v>
      </c>
      <c r="I30" s="707">
        <v>3.2295175765523139</v>
      </c>
      <c r="J30" s="707">
        <v>52.672291687799763</v>
      </c>
      <c r="K30" s="707">
        <v>47.282337959700314</v>
      </c>
      <c r="L30" s="707">
        <v>4.5370352499932438E-2</v>
      </c>
    </row>
    <row r="31" spans="1:12">
      <c r="A31" s="710">
        <v>41091</v>
      </c>
      <c r="B31" s="707">
        <v>2.1992574218794303</v>
      </c>
      <c r="C31" s="707">
        <v>19.092987601866675</v>
      </c>
      <c r="D31" s="707">
        <v>48.552528603444536</v>
      </c>
      <c r="E31" s="707">
        <v>30.155226372809356</v>
      </c>
      <c r="F31" s="707">
        <v>97.260007580596152</v>
      </c>
      <c r="G31" s="707">
        <v>0.87500723059193053</v>
      </c>
      <c r="H31" s="707">
        <v>7.6702381267164901E-2</v>
      </c>
      <c r="I31" s="707">
        <v>1.7882828075447561</v>
      </c>
      <c r="J31" s="707">
        <v>59.065066556760627</v>
      </c>
      <c r="K31" s="707">
        <v>40.93493344323938</v>
      </c>
      <c r="L31" s="707">
        <v>0</v>
      </c>
    </row>
    <row r="32" spans="1:12">
      <c r="A32" s="710">
        <v>41122</v>
      </c>
      <c r="B32" s="707">
        <v>1.8479458552057264</v>
      </c>
      <c r="C32" s="707">
        <v>19.250245821122796</v>
      </c>
      <c r="D32" s="707">
        <v>47.452150562263739</v>
      </c>
      <c r="E32" s="707">
        <v>31.449657761407728</v>
      </c>
      <c r="F32" s="707">
        <v>97.610031706523202</v>
      </c>
      <c r="G32" s="707">
        <v>0.32697025666070795</v>
      </c>
      <c r="H32" s="707">
        <v>0.10115944658026814</v>
      </c>
      <c r="I32" s="707">
        <v>1.961838590235824</v>
      </c>
      <c r="J32" s="707">
        <v>75.277946126685066</v>
      </c>
      <c r="K32" s="707">
        <v>24.722053873314934</v>
      </c>
      <c r="L32" s="707">
        <v>0</v>
      </c>
    </row>
    <row r="33" spans="1:12">
      <c r="A33" s="710">
        <v>41153</v>
      </c>
      <c r="B33" s="707">
        <v>1.3691361677402121</v>
      </c>
      <c r="C33" s="707">
        <v>20.750573144927248</v>
      </c>
      <c r="D33" s="707">
        <v>55.773587740322228</v>
      </c>
      <c r="E33" s="707">
        <v>22.106702947010316</v>
      </c>
      <c r="F33" s="707">
        <v>98.630756861774898</v>
      </c>
      <c r="G33" s="707">
        <v>8.9575736985225349E-2</v>
      </c>
      <c r="H33" s="707">
        <v>7.5979766729664319E-2</v>
      </c>
      <c r="I33" s="707">
        <v>1.2036876345101992</v>
      </c>
      <c r="J33" s="707">
        <v>80.429530077287879</v>
      </c>
      <c r="K33" s="707">
        <v>19.57039184154139</v>
      </c>
      <c r="L33" s="707">
        <v>7.8081170730495524E-5</v>
      </c>
    </row>
    <row r="34" spans="1:12">
      <c r="A34" s="710">
        <v>41183</v>
      </c>
      <c r="B34" s="707">
        <v>1.8013700190729474</v>
      </c>
      <c r="C34" s="707">
        <v>21.411604582741415</v>
      </c>
      <c r="D34" s="707">
        <v>48.275719040439327</v>
      </c>
      <c r="E34" s="707">
        <v>28.511306357746317</v>
      </c>
      <c r="F34" s="707">
        <v>99.496048427916037</v>
      </c>
      <c r="G34" s="707">
        <v>2.5836117690588297E-2</v>
      </c>
      <c r="H34" s="707">
        <v>2.5147344665547328E-2</v>
      </c>
      <c r="I34" s="707">
        <v>0.45296810972782142</v>
      </c>
      <c r="J34" s="707">
        <v>87.196515331582276</v>
      </c>
      <c r="K34" s="707">
        <v>12.803459792869962</v>
      </c>
      <c r="L34" s="707">
        <v>2.4875547783217781E-5</v>
      </c>
    </row>
    <row r="35" spans="1:12">
      <c r="A35" s="710">
        <v>41214</v>
      </c>
      <c r="B35" s="707">
        <v>1.4350393167138542</v>
      </c>
      <c r="C35" s="707">
        <v>20.89269042673855</v>
      </c>
      <c r="D35" s="707">
        <v>53.936192210578305</v>
      </c>
      <c r="E35" s="707">
        <v>23.73607804596929</v>
      </c>
      <c r="F35" s="707">
        <v>99.062894324115916</v>
      </c>
      <c r="G35" s="707">
        <v>0.13681573154529306</v>
      </c>
      <c r="H35" s="707">
        <v>3.8684774491904481E-2</v>
      </c>
      <c r="I35" s="707">
        <v>0.76160516984689874</v>
      </c>
      <c r="J35" s="707">
        <v>69.959633389103374</v>
      </c>
      <c r="K35" s="707">
        <v>28.805442948858932</v>
      </c>
      <c r="L35" s="707">
        <v>1.2349236620376898</v>
      </c>
    </row>
    <row r="36" spans="1:12">
      <c r="A36" s="710">
        <v>41244</v>
      </c>
      <c r="B36" s="707">
        <v>2.4850831873091983</v>
      </c>
      <c r="C36" s="707">
        <v>19.871795686377293</v>
      </c>
      <c r="D36" s="707">
        <v>54.352274713054705</v>
      </c>
      <c r="E36" s="707">
        <v>23.290846413258794</v>
      </c>
      <c r="F36" s="707">
        <v>99.056170739804543</v>
      </c>
      <c r="G36" s="707">
        <v>0.19668158461851135</v>
      </c>
      <c r="H36" s="707">
        <v>1.1341059520699321E-2</v>
      </c>
      <c r="I36" s="707">
        <v>0.73580661605622644</v>
      </c>
      <c r="J36" s="707">
        <v>67.919301275847189</v>
      </c>
      <c r="K36" s="707">
        <v>31.520585738123135</v>
      </c>
      <c r="L36" s="707">
        <v>0.56011298602967718</v>
      </c>
    </row>
    <row r="37" spans="1:12">
      <c r="A37" s="710">
        <v>41275</v>
      </c>
      <c r="B37" s="707">
        <v>2.0560039175644147</v>
      </c>
      <c r="C37" s="707">
        <v>23.053921655784297</v>
      </c>
      <c r="D37" s="707">
        <v>52.241077931598802</v>
      </c>
      <c r="E37" s="707">
        <v>22.648996495052494</v>
      </c>
      <c r="F37" s="707">
        <v>98.795846119304102</v>
      </c>
      <c r="G37" s="707">
        <v>0.25904136083708845</v>
      </c>
      <c r="H37" s="707">
        <v>1.7968071586368924E-2</v>
      </c>
      <c r="I37" s="707">
        <v>0.92714444827244713</v>
      </c>
      <c r="J37" s="707">
        <v>63.450653548030331</v>
      </c>
      <c r="K37" s="707">
        <v>26.343334124025958</v>
      </c>
      <c r="L37" s="707">
        <v>10.206012327943714</v>
      </c>
    </row>
    <row r="38" spans="1:12">
      <c r="A38" s="710">
        <v>41306</v>
      </c>
      <c r="B38" s="707">
        <v>1.8613752249861695</v>
      </c>
      <c r="C38" s="707">
        <v>22.524285344330014</v>
      </c>
      <c r="D38" s="707">
        <v>52.142028568934393</v>
      </c>
      <c r="E38" s="707">
        <v>23.472310861749406</v>
      </c>
      <c r="F38" s="707">
        <v>98.529560781450371</v>
      </c>
      <c r="G38" s="707">
        <v>0.29476061611971377</v>
      </c>
      <c r="H38" s="707">
        <v>6.67031964990042E-3</v>
      </c>
      <c r="I38" s="707">
        <v>1.1690082827800097</v>
      </c>
      <c r="J38" s="707">
        <v>58.601792685964824</v>
      </c>
      <c r="K38" s="707">
        <v>33.599091561934181</v>
      </c>
      <c r="L38" s="707">
        <v>7.7991157521009891</v>
      </c>
    </row>
    <row r="39" spans="1:12">
      <c r="A39" s="710">
        <v>41334</v>
      </c>
      <c r="B39" s="707">
        <v>1.8374801380452024</v>
      </c>
      <c r="C39" s="707">
        <v>22.314909876086382</v>
      </c>
      <c r="D39" s="707">
        <v>48.537679777872491</v>
      </c>
      <c r="E39" s="707">
        <v>27.309930207995908</v>
      </c>
      <c r="F39" s="707">
        <v>99.589988814558723</v>
      </c>
      <c r="G39" s="707">
        <v>3.1086991043432467E-2</v>
      </c>
      <c r="H39" s="707">
        <v>4.7573683898594891E-2</v>
      </c>
      <c r="I39" s="707">
        <v>0.33135051049925196</v>
      </c>
      <c r="J39" s="707">
        <v>52.515648772971787</v>
      </c>
      <c r="K39" s="707">
        <v>39.362247947813124</v>
      </c>
      <c r="L39" s="707">
        <v>8.1221032792150947</v>
      </c>
    </row>
    <row r="40" spans="1:12">
      <c r="A40" s="710">
        <v>41365</v>
      </c>
      <c r="B40" s="707">
        <v>1.1763621714281631</v>
      </c>
      <c r="C40" s="707">
        <v>19.297238143995401</v>
      </c>
      <c r="D40" s="707">
        <v>53.451302953914933</v>
      </c>
      <c r="E40" s="707">
        <v>26.075096730661496</v>
      </c>
      <c r="F40" s="707">
        <v>99.964221936571491</v>
      </c>
      <c r="G40" s="707">
        <v>3.1575104220643645E-3</v>
      </c>
      <c r="H40" s="707">
        <v>7.9455448508119145E-3</v>
      </c>
      <c r="I40" s="707">
        <v>2.4675008155638903E-2</v>
      </c>
      <c r="J40" s="707">
        <v>44.99994746287615</v>
      </c>
      <c r="K40" s="707">
        <v>39.79928289031696</v>
      </c>
      <c r="L40" s="707">
        <v>15.200769646806902</v>
      </c>
    </row>
    <row r="41" spans="1:12">
      <c r="A41" s="710">
        <v>41395</v>
      </c>
      <c r="B41" s="707">
        <v>1.0296770256965004</v>
      </c>
      <c r="C41" s="707">
        <v>20.955000616738356</v>
      </c>
      <c r="D41" s="707">
        <v>51.055216973842533</v>
      </c>
      <c r="E41" s="707">
        <v>26.96010538372262</v>
      </c>
      <c r="F41" s="707">
        <v>99.957177325837307</v>
      </c>
      <c r="G41" s="707">
        <v>1.4194821360971296E-3</v>
      </c>
      <c r="H41" s="707">
        <v>2.6684507143618082E-3</v>
      </c>
      <c r="I41" s="707">
        <v>3.8734741312226643E-2</v>
      </c>
      <c r="J41" s="707">
        <v>50.605476352897263</v>
      </c>
      <c r="K41" s="707">
        <v>33.072005960276677</v>
      </c>
      <c r="L41" s="707">
        <v>16.322517686826064</v>
      </c>
    </row>
    <row r="42" spans="1:12">
      <c r="A42" s="710">
        <v>41426</v>
      </c>
      <c r="B42" s="707">
        <v>1.4322528515064346</v>
      </c>
      <c r="C42" s="707">
        <v>21.510207851692169</v>
      </c>
      <c r="D42" s="707">
        <v>47.499352822194972</v>
      </c>
      <c r="E42" s="707">
        <v>29.558186474606419</v>
      </c>
      <c r="F42" s="707">
        <v>99.978363938037063</v>
      </c>
      <c r="G42" s="707">
        <v>7.1778132449951636E-4</v>
      </c>
      <c r="H42" s="707">
        <v>0</v>
      </c>
      <c r="I42" s="707">
        <v>2.0918280638414662E-2</v>
      </c>
      <c r="J42" s="707">
        <v>52.538979806622436</v>
      </c>
      <c r="K42" s="707">
        <v>31.023427128686698</v>
      </c>
      <c r="L42" s="707">
        <v>16.437593064690873</v>
      </c>
    </row>
    <row r="43" spans="1:12">
      <c r="A43" s="710">
        <v>41456</v>
      </c>
      <c r="B43" s="707">
        <v>2.0288813712740179</v>
      </c>
      <c r="C43" s="707">
        <v>20.472039980026221</v>
      </c>
      <c r="D43" s="707">
        <v>45.66848446413335</v>
      </c>
      <c r="E43" s="707">
        <v>31.830594184566426</v>
      </c>
      <c r="F43" s="707">
        <v>99.996845092159205</v>
      </c>
      <c r="G43" s="707">
        <v>1.4379461842271974E-3</v>
      </c>
      <c r="H43" s="707">
        <v>0</v>
      </c>
      <c r="I43" s="707">
        <v>1.7169616565585392E-3</v>
      </c>
      <c r="J43" s="707">
        <v>99.773161884472572</v>
      </c>
      <c r="K43" s="707">
        <v>0.20291854336699175</v>
      </c>
      <c r="L43" s="707">
        <v>2.3919572160435082E-2</v>
      </c>
    </row>
    <row r="44" spans="1:12">
      <c r="A44" s="710">
        <v>41487</v>
      </c>
      <c r="B44" s="707">
        <v>1.9184696016330216</v>
      </c>
      <c r="C44" s="707">
        <v>20.965905430063213</v>
      </c>
      <c r="D44" s="707">
        <v>49.893517609597872</v>
      </c>
      <c r="E44" s="707">
        <v>27.222107358705895</v>
      </c>
      <c r="F44" s="707">
        <v>99.804474475934896</v>
      </c>
      <c r="G44" s="707">
        <v>1.9644816587528129E-2</v>
      </c>
      <c r="H44" s="707">
        <v>1.1320684936964687E-2</v>
      </c>
      <c r="I44" s="707">
        <v>0.16456002254060176</v>
      </c>
      <c r="J44" s="707">
        <v>100</v>
      </c>
      <c r="K44" s="707">
        <v>0</v>
      </c>
      <c r="L44" s="707">
        <v>0</v>
      </c>
    </row>
    <row r="45" spans="1:12">
      <c r="A45" s="710">
        <v>41518</v>
      </c>
      <c r="B45" s="707">
        <v>1.962397293330665</v>
      </c>
      <c r="C45" s="707">
        <v>20.106616809977929</v>
      </c>
      <c r="D45" s="707">
        <v>54.175125001412063</v>
      </c>
      <c r="E45" s="707">
        <v>23.755860895279348</v>
      </c>
      <c r="F45" s="707">
        <v>99.755081013852617</v>
      </c>
      <c r="G45" s="707">
        <v>8.1068425926797607E-3</v>
      </c>
      <c r="H45" s="707">
        <v>1.3522534870827888E-2</v>
      </c>
      <c r="I45" s="707">
        <v>0.22328960868386144</v>
      </c>
      <c r="J45" s="707">
        <v>99.171845282796312</v>
      </c>
      <c r="K45" s="707">
        <v>0.82815471720369283</v>
      </c>
      <c r="L45" s="707">
        <v>0</v>
      </c>
    </row>
    <row r="46" spans="1:12">
      <c r="A46" s="710">
        <v>41548</v>
      </c>
      <c r="B46" s="707">
        <v>2.2699851224489742</v>
      </c>
      <c r="C46" s="707">
        <v>18.993745120053863</v>
      </c>
      <c r="D46" s="707">
        <v>53.59819869881283</v>
      </c>
      <c r="E46" s="707">
        <v>25.138071058684336</v>
      </c>
      <c r="F46" s="707">
        <v>99.612649880415859</v>
      </c>
      <c r="G46" s="707">
        <v>4.5752436196341726E-3</v>
      </c>
      <c r="H46" s="707">
        <v>1.1246796302927548E-2</v>
      </c>
      <c r="I46" s="707">
        <v>0.37152807966158874</v>
      </c>
      <c r="J46" s="707">
        <v>99.432221446756941</v>
      </c>
      <c r="K46" s="707">
        <v>0.5677785532430546</v>
      </c>
      <c r="L46" s="707">
        <v>0</v>
      </c>
    </row>
    <row r="47" spans="1:12">
      <c r="A47" s="710">
        <v>41579</v>
      </c>
      <c r="B47" s="707">
        <v>2.9380399769449226</v>
      </c>
      <c r="C47" s="707">
        <v>19.190192076232485</v>
      </c>
      <c r="D47" s="707">
        <v>50.04154455059733</v>
      </c>
      <c r="E47" s="707">
        <v>27.830223396225261</v>
      </c>
      <c r="F47" s="707">
        <v>99.811813382779178</v>
      </c>
      <c r="G47" s="707">
        <v>6.9622544815038266E-3</v>
      </c>
      <c r="H47" s="707">
        <v>2.6848411604849789E-3</v>
      </c>
      <c r="I47" s="707">
        <v>0.17853952157884581</v>
      </c>
      <c r="J47" s="707">
        <v>99.852010617138632</v>
      </c>
      <c r="K47" s="707">
        <v>0.14798938286135918</v>
      </c>
      <c r="L47" s="707">
        <v>0</v>
      </c>
    </row>
    <row r="48" spans="1:12">
      <c r="A48" s="710">
        <v>41609</v>
      </c>
      <c r="B48" s="707">
        <v>2.7255265389201275</v>
      </c>
      <c r="C48" s="707">
        <v>18.838728459903379</v>
      </c>
      <c r="D48" s="707">
        <v>49.882929230438791</v>
      </c>
      <c r="E48" s="707">
        <v>28.552815770737698</v>
      </c>
      <c r="F48" s="707">
        <v>99.907407776549007</v>
      </c>
      <c r="G48" s="707">
        <v>4.9141382187421895E-3</v>
      </c>
      <c r="H48" s="707">
        <v>5.5764317405614782E-3</v>
      </c>
      <c r="I48" s="707">
        <v>8.2101653491705104E-2</v>
      </c>
      <c r="J48" s="707">
        <v>100</v>
      </c>
      <c r="K48" s="707">
        <v>0</v>
      </c>
      <c r="L48" s="707">
        <v>0</v>
      </c>
    </row>
    <row r="49" spans="1:12">
      <c r="A49" s="710">
        <v>41640</v>
      </c>
      <c r="B49" s="707">
        <v>3.5081523501014469</v>
      </c>
      <c r="C49" s="707">
        <v>18.633666055679416</v>
      </c>
      <c r="D49" s="707">
        <v>45.700401305751484</v>
      </c>
      <c r="E49" s="707">
        <v>32.157780288467649</v>
      </c>
      <c r="F49" s="707">
        <v>98.504675134895905</v>
      </c>
      <c r="G49" s="707">
        <v>3.4107498193078336E-3</v>
      </c>
      <c r="H49" s="707">
        <v>1.4509302435992431</v>
      </c>
      <c r="I49" s="707">
        <v>4.0983871685564867E-2</v>
      </c>
      <c r="J49" s="707">
        <v>100</v>
      </c>
      <c r="K49" s="707">
        <v>0</v>
      </c>
      <c r="L49" s="707">
        <v>0</v>
      </c>
    </row>
    <row r="50" spans="1:12">
      <c r="A50" s="710">
        <v>41671</v>
      </c>
      <c r="B50" s="707">
        <v>3.0742754704119357</v>
      </c>
      <c r="C50" s="707">
        <v>15.383681801872781</v>
      </c>
      <c r="D50" s="707">
        <v>42.948482794715162</v>
      </c>
      <c r="E50" s="707">
        <v>38.593559933000122</v>
      </c>
      <c r="F50" s="707">
        <v>97.777159490459411</v>
      </c>
      <c r="G50" s="707">
        <v>1.9450817005988625E-3</v>
      </c>
      <c r="H50" s="707">
        <v>2.212398115841363</v>
      </c>
      <c r="I50" s="707">
        <v>8.4973119986136297E-3</v>
      </c>
      <c r="J50" s="707">
        <v>100</v>
      </c>
      <c r="K50" s="707">
        <v>0</v>
      </c>
      <c r="L50" s="707">
        <v>0</v>
      </c>
    </row>
    <row r="51" spans="1:12">
      <c r="A51" s="710">
        <v>41699</v>
      </c>
      <c r="B51" s="707">
        <v>3.6853595727736104</v>
      </c>
      <c r="C51" s="707">
        <v>22.993397396178693</v>
      </c>
      <c r="D51" s="707">
        <v>45.90296628116478</v>
      </c>
      <c r="E51" s="707">
        <v>27.418276749882907</v>
      </c>
      <c r="F51" s="707">
        <v>97.443487452720206</v>
      </c>
      <c r="G51" s="707">
        <v>2.7169686713021104E-3</v>
      </c>
      <c r="H51" s="707">
        <v>2.5110251857479406</v>
      </c>
      <c r="I51" s="707">
        <v>4.277039286054643E-2</v>
      </c>
      <c r="J51" s="707">
        <v>100</v>
      </c>
      <c r="K51" s="707">
        <v>0</v>
      </c>
      <c r="L51" s="707">
        <v>0</v>
      </c>
    </row>
    <row r="52" spans="1:12">
      <c r="A52" s="710">
        <v>41730</v>
      </c>
      <c r="B52" s="707">
        <v>3.1381494319276517</v>
      </c>
      <c r="C52" s="707">
        <v>25.222780282420153</v>
      </c>
      <c r="D52" s="707">
        <v>43.88057350605601</v>
      </c>
      <c r="E52" s="707">
        <v>27.758496779596186</v>
      </c>
      <c r="F52" s="707">
        <v>96.916767840808276</v>
      </c>
      <c r="G52" s="707">
        <v>3.980760165517217E-3</v>
      </c>
      <c r="H52" s="707">
        <v>3.0769999306329647</v>
      </c>
      <c r="I52" s="707">
        <v>2.2514683932363202E-3</v>
      </c>
      <c r="J52" s="707">
        <v>100</v>
      </c>
      <c r="K52" s="707">
        <v>0</v>
      </c>
      <c r="L52" s="707">
        <v>0</v>
      </c>
    </row>
    <row r="53" spans="1:12">
      <c r="A53" s="710">
        <v>41760</v>
      </c>
      <c r="B53" s="707">
        <v>2.8356134180245265</v>
      </c>
      <c r="C53" s="707">
        <v>26.715188960827025</v>
      </c>
      <c r="D53" s="707">
        <v>44.579693523377252</v>
      </c>
      <c r="E53" s="707">
        <v>25.869504097771202</v>
      </c>
      <c r="F53" s="707">
        <v>96.099632685819472</v>
      </c>
      <c r="G53" s="707">
        <v>2.9685873372338311E-3</v>
      </c>
      <c r="H53" s="707">
        <v>3.895981516089861</v>
      </c>
      <c r="I53" s="707">
        <v>1.4172107534363842E-3</v>
      </c>
      <c r="J53" s="707">
        <v>100</v>
      </c>
      <c r="K53" s="707">
        <v>0</v>
      </c>
      <c r="L53" s="707">
        <v>0</v>
      </c>
    </row>
    <row r="54" spans="1:12">
      <c r="A54" s="710">
        <v>41791</v>
      </c>
      <c r="B54" s="707">
        <v>2.4983681098794062</v>
      </c>
      <c r="C54" s="707">
        <v>27.728141534970558</v>
      </c>
      <c r="D54" s="707">
        <v>42.236020647742663</v>
      </c>
      <c r="E54" s="707">
        <v>27.537469707407368</v>
      </c>
      <c r="F54" s="707">
        <v>96.717215835410954</v>
      </c>
      <c r="G54" s="707">
        <v>9.8088527468014747E-4</v>
      </c>
      <c r="H54" s="707">
        <v>3.1311585288877728</v>
      </c>
      <c r="I54" s="707">
        <v>0.15064475042659101</v>
      </c>
      <c r="J54" s="707">
        <v>100</v>
      </c>
      <c r="K54" s="707">
        <v>0</v>
      </c>
      <c r="L54" s="707">
        <v>0</v>
      </c>
    </row>
    <row r="55" spans="1:12">
      <c r="A55" s="710">
        <v>41821</v>
      </c>
      <c r="B55" s="707">
        <v>2.4253323437234888</v>
      </c>
      <c r="C55" s="707">
        <v>29.131361005057826</v>
      </c>
      <c r="D55" s="707">
        <v>42.958329681671849</v>
      </c>
      <c r="E55" s="707">
        <v>25.484976969546835</v>
      </c>
      <c r="F55" s="707">
        <v>95.492402635603725</v>
      </c>
      <c r="G55" s="707">
        <v>0</v>
      </c>
      <c r="H55" s="707">
        <v>4.286521624353175</v>
      </c>
      <c r="I55" s="707">
        <v>0.22107574004310754</v>
      </c>
      <c r="J55" s="707">
        <v>100</v>
      </c>
      <c r="K55" s="707">
        <v>0</v>
      </c>
      <c r="L55" s="707">
        <v>0</v>
      </c>
    </row>
    <row r="56" spans="1:12">
      <c r="A56" s="710">
        <v>41852</v>
      </c>
      <c r="B56" s="707">
        <v>2.122702150108831</v>
      </c>
      <c r="C56" s="707">
        <v>28.659627042198409</v>
      </c>
      <c r="D56" s="707">
        <v>40.148318383008956</v>
      </c>
      <c r="E56" s="707">
        <v>29.069352424683796</v>
      </c>
      <c r="F56" s="707">
        <v>97.465170294354365</v>
      </c>
      <c r="G56" s="707">
        <v>2.5243110579913509E-4</v>
      </c>
      <c r="H56" s="707">
        <v>2.475542617699948</v>
      </c>
      <c r="I56" s="707">
        <v>5.9034656839892383E-2</v>
      </c>
      <c r="J56" s="707">
        <v>100</v>
      </c>
      <c r="K56" s="707">
        <v>0</v>
      </c>
      <c r="L56" s="707">
        <v>0</v>
      </c>
    </row>
    <row r="57" spans="1:12">
      <c r="A57" s="710">
        <v>41883</v>
      </c>
      <c r="B57" s="707">
        <v>2.0666512628799429</v>
      </c>
      <c r="C57" s="707">
        <v>25.323394916789375</v>
      </c>
      <c r="D57" s="707">
        <v>41.021714228861505</v>
      </c>
      <c r="E57" s="707">
        <v>31.588239591469179</v>
      </c>
      <c r="F57" s="707">
        <v>96.31411714909936</v>
      </c>
      <c r="G57" s="707">
        <v>0</v>
      </c>
      <c r="H57" s="707">
        <v>3.5939263644017365</v>
      </c>
      <c r="I57" s="707">
        <v>9.1956486498915649E-2</v>
      </c>
      <c r="J57" s="707">
        <v>100</v>
      </c>
      <c r="K57" s="707">
        <v>0</v>
      </c>
      <c r="L57" s="707">
        <v>0</v>
      </c>
    </row>
    <row r="58" spans="1:12">
      <c r="A58" s="710">
        <v>41913</v>
      </c>
      <c r="B58" s="707">
        <v>1.8021097695901001</v>
      </c>
      <c r="C58" s="707">
        <v>23.213283208403741</v>
      </c>
      <c r="D58" s="707">
        <v>40.165479777223766</v>
      </c>
      <c r="E58" s="707">
        <v>34.819127244782386</v>
      </c>
      <c r="F58" s="707">
        <v>96.276017020134248</v>
      </c>
      <c r="G58" s="707">
        <v>0</v>
      </c>
      <c r="H58" s="707">
        <v>3.7197860625715307</v>
      </c>
      <c r="I58" s="707">
        <v>4.1969172942119192E-3</v>
      </c>
      <c r="J58" s="707">
        <v>100</v>
      </c>
      <c r="K58" s="707">
        <v>0</v>
      </c>
      <c r="L58" s="707">
        <v>0</v>
      </c>
    </row>
    <row r="59" spans="1:12">
      <c r="A59" s="710">
        <v>41944</v>
      </c>
      <c r="B59" s="707">
        <v>1.4935531302902514</v>
      </c>
      <c r="C59" s="707">
        <v>20.42060592162791</v>
      </c>
      <c r="D59" s="707">
        <v>43.538491216438771</v>
      </c>
      <c r="E59" s="707">
        <v>34.547349731643067</v>
      </c>
      <c r="F59" s="707">
        <v>94.255406383800562</v>
      </c>
      <c r="G59" s="707">
        <v>0</v>
      </c>
      <c r="H59" s="707">
        <v>5.7445936161994444</v>
      </c>
      <c r="I59" s="707">
        <v>0</v>
      </c>
      <c r="J59" s="707">
        <v>100</v>
      </c>
      <c r="K59" s="707">
        <v>0</v>
      </c>
      <c r="L59" s="707">
        <v>0</v>
      </c>
    </row>
    <row r="60" spans="1:12">
      <c r="A60" s="710">
        <v>41974</v>
      </c>
      <c r="B60" s="707">
        <v>1.706531168466114</v>
      </c>
      <c r="C60" s="707">
        <v>20.92264316060589</v>
      </c>
      <c r="D60" s="707">
        <v>39.722689321543662</v>
      </c>
      <c r="E60" s="707">
        <v>37.64813634938433</v>
      </c>
      <c r="F60" s="707">
        <v>97.655501663326362</v>
      </c>
      <c r="G60" s="707">
        <v>1.0112515838045623E-4</v>
      </c>
      <c r="H60" s="707">
        <v>2.3443972115152754</v>
      </c>
      <c r="I60" s="707">
        <v>0</v>
      </c>
      <c r="J60" s="707">
        <v>100</v>
      </c>
      <c r="K60" s="707">
        <v>0</v>
      </c>
      <c r="L60" s="707">
        <v>0</v>
      </c>
    </row>
    <row r="61" spans="1:12">
      <c r="A61" s="710">
        <v>42005</v>
      </c>
      <c r="B61" s="707">
        <v>2.0168645955946642</v>
      </c>
      <c r="C61" s="707">
        <v>23.712409575750527</v>
      </c>
      <c r="D61" s="707">
        <v>42.727654344141492</v>
      </c>
      <c r="E61" s="707">
        <v>31.543071484513312</v>
      </c>
      <c r="F61" s="707">
        <v>96.630968051951996</v>
      </c>
      <c r="G61" s="707">
        <v>0</v>
      </c>
      <c r="H61" s="707">
        <v>3.3690319480480091</v>
      </c>
      <c r="I61" s="707">
        <v>0</v>
      </c>
      <c r="J61" s="707">
        <v>100</v>
      </c>
      <c r="K61" s="707">
        <v>0</v>
      </c>
      <c r="L61" s="707">
        <v>0</v>
      </c>
    </row>
    <row r="62" spans="1:12">
      <c r="A62" s="710">
        <v>42036</v>
      </c>
      <c r="B62" s="707">
        <v>1.7445839190197452</v>
      </c>
      <c r="C62" s="707">
        <v>21.629356978036665</v>
      </c>
      <c r="D62" s="707">
        <v>39.169777142911059</v>
      </c>
      <c r="E62" s="707">
        <v>37.456281960032534</v>
      </c>
      <c r="F62" s="707">
        <v>96.395723242159676</v>
      </c>
      <c r="G62" s="707">
        <v>0</v>
      </c>
      <c r="H62" s="707">
        <v>3.6042767578403163</v>
      </c>
      <c r="I62" s="707">
        <v>0</v>
      </c>
      <c r="J62" s="707">
        <v>100</v>
      </c>
      <c r="K62" s="707">
        <v>0</v>
      </c>
      <c r="L62" s="707">
        <v>0</v>
      </c>
    </row>
    <row r="63" spans="1:12">
      <c r="A63" s="710">
        <v>42064</v>
      </c>
      <c r="B63" s="707">
        <v>1.9969835516323333</v>
      </c>
      <c r="C63" s="707">
        <v>24.226920375629707</v>
      </c>
      <c r="D63" s="707">
        <v>38.813267483703406</v>
      </c>
      <c r="E63" s="707">
        <v>34.962828589034558</v>
      </c>
      <c r="F63" s="707">
        <v>95.319028689510972</v>
      </c>
      <c r="G63" s="707">
        <v>4.2983872497620135E-4</v>
      </c>
      <c r="H63" s="707">
        <v>4.6805414717640357</v>
      </c>
      <c r="I63" s="707">
        <v>0</v>
      </c>
      <c r="J63" s="707">
        <v>100</v>
      </c>
      <c r="K63" s="707">
        <v>0</v>
      </c>
      <c r="L63" s="707">
        <v>0</v>
      </c>
    </row>
    <row r="64" spans="1:12">
      <c r="A64" s="710">
        <v>42095</v>
      </c>
      <c r="B64" s="707">
        <v>2.737843708609732</v>
      </c>
      <c r="C64" s="707">
        <v>25.861837230941141</v>
      </c>
      <c r="D64" s="707">
        <v>35.566385199541408</v>
      </c>
      <c r="E64" s="707">
        <v>35.83393386090772</v>
      </c>
      <c r="F64" s="707">
        <v>98.164838172171585</v>
      </c>
      <c r="G64" s="707">
        <v>0</v>
      </c>
      <c r="H64" s="707">
        <v>1.8351618278284263</v>
      </c>
      <c r="I64" s="707">
        <v>0</v>
      </c>
      <c r="J64" s="707">
        <v>100</v>
      </c>
      <c r="K64" s="707">
        <v>0</v>
      </c>
      <c r="L64" s="707">
        <v>0</v>
      </c>
    </row>
    <row r="65" spans="1:12">
      <c r="A65" s="710">
        <v>42125</v>
      </c>
      <c r="B65" s="707">
        <v>2.2599346988398539</v>
      </c>
      <c r="C65" s="707">
        <v>26.215196804080541</v>
      </c>
      <c r="D65" s="707">
        <v>35.971670359594711</v>
      </c>
      <c r="E65" s="707">
        <v>35.553198137484912</v>
      </c>
      <c r="F65" s="707">
        <v>98.089178671682291</v>
      </c>
      <c r="G65" s="707">
        <v>0</v>
      </c>
      <c r="H65" s="707">
        <v>1.9108213283177091</v>
      </c>
      <c r="I65" s="707">
        <v>0</v>
      </c>
      <c r="J65" s="707">
        <v>100</v>
      </c>
      <c r="K65" s="707">
        <v>0</v>
      </c>
      <c r="L65" s="707">
        <v>0</v>
      </c>
    </row>
    <row r="66" spans="1:12">
      <c r="A66" s="710">
        <v>42156</v>
      </c>
      <c r="B66" s="707">
        <v>3.0120917433991368</v>
      </c>
      <c r="C66" s="707">
        <v>27.758052610533664</v>
      </c>
      <c r="D66" s="707">
        <v>34.222249466761561</v>
      </c>
      <c r="E66" s="707">
        <v>35.00760617930564</v>
      </c>
      <c r="F66" s="707">
        <v>97.624610083954153</v>
      </c>
      <c r="G66" s="707">
        <v>0</v>
      </c>
      <c r="H66" s="707">
        <v>2.3753899160458527</v>
      </c>
      <c r="I66" s="707">
        <v>0</v>
      </c>
      <c r="J66" s="707">
        <v>100</v>
      </c>
      <c r="K66" s="707">
        <v>0</v>
      </c>
      <c r="L66" s="707">
        <v>0</v>
      </c>
    </row>
    <row r="67" spans="1:12">
      <c r="A67" s="710">
        <v>42186</v>
      </c>
      <c r="B67" s="707">
        <v>1.8758871680681601</v>
      </c>
      <c r="C67" s="707">
        <v>29.683749452513165</v>
      </c>
      <c r="D67" s="707">
        <v>35.660323192523698</v>
      </c>
      <c r="E67" s="707">
        <v>32.780040186894986</v>
      </c>
      <c r="F67" s="707">
        <v>97.223847578662387</v>
      </c>
      <c r="G67" s="707">
        <v>0</v>
      </c>
      <c r="H67" s="707">
        <v>2.7761524213376214</v>
      </c>
      <c r="I67" s="707">
        <v>0</v>
      </c>
      <c r="J67" s="707">
        <v>100</v>
      </c>
      <c r="K67" s="707">
        <v>0</v>
      </c>
      <c r="L67" s="707">
        <v>0</v>
      </c>
    </row>
    <row r="68" spans="1:12">
      <c r="A68" s="710">
        <v>42217</v>
      </c>
      <c r="B68" s="707">
        <v>1.8544867042291846</v>
      </c>
      <c r="C68" s="707">
        <v>27.835533201276792</v>
      </c>
      <c r="D68" s="707">
        <v>38.59656016707649</v>
      </c>
      <c r="E68" s="707">
        <v>31.713419927417537</v>
      </c>
      <c r="F68" s="707">
        <v>97.740588422871497</v>
      </c>
      <c r="G68" s="707">
        <v>0</v>
      </c>
      <c r="H68" s="707">
        <v>2.2594115771284926</v>
      </c>
      <c r="I68" s="707">
        <v>0</v>
      </c>
      <c r="J68" s="707">
        <v>100</v>
      </c>
      <c r="K68" s="707">
        <v>0</v>
      </c>
      <c r="L68" s="707">
        <v>0</v>
      </c>
    </row>
    <row r="69" spans="1:12">
      <c r="A69" s="710">
        <v>42248</v>
      </c>
      <c r="B69" s="707">
        <v>1.7722215317730132</v>
      </c>
      <c r="C69" s="707">
        <v>28.06734420066762</v>
      </c>
      <c r="D69" s="707">
        <v>35.463799866437256</v>
      </c>
      <c r="E69" s="707">
        <v>34.696634401122104</v>
      </c>
      <c r="F69" s="707">
        <v>98.634406369133089</v>
      </c>
      <c r="G69" s="707">
        <v>0</v>
      </c>
      <c r="H69" s="707">
        <v>1.3655936308669203</v>
      </c>
      <c r="I69" s="707">
        <v>0</v>
      </c>
      <c r="J69" s="707">
        <v>100</v>
      </c>
      <c r="K69" s="707">
        <v>0</v>
      </c>
      <c r="L69" s="707">
        <v>0</v>
      </c>
    </row>
    <row r="70" spans="1:12">
      <c r="A70" s="710">
        <v>42278</v>
      </c>
      <c r="B70" s="707">
        <v>1.9610555080072003</v>
      </c>
      <c r="C70" s="707">
        <v>27.378906857509389</v>
      </c>
      <c r="D70" s="707">
        <v>36.420247686380016</v>
      </c>
      <c r="E70" s="707">
        <v>34.239789948103386</v>
      </c>
      <c r="F70" s="707">
        <v>98.88953530156212</v>
      </c>
      <c r="G70" s="707">
        <v>0</v>
      </c>
      <c r="H70" s="707">
        <v>1.110464698437871</v>
      </c>
      <c r="I70" s="707">
        <v>0</v>
      </c>
      <c r="J70" s="707">
        <v>100</v>
      </c>
      <c r="K70" s="707">
        <v>0</v>
      </c>
      <c r="L70" s="707">
        <v>0</v>
      </c>
    </row>
    <row r="71" spans="1:12">
      <c r="A71" s="710">
        <v>42309</v>
      </c>
      <c r="B71" s="707">
        <v>1.6928292281188615</v>
      </c>
      <c r="C71" s="707">
        <v>29.206566370303367</v>
      </c>
      <c r="D71" s="707">
        <v>34.032636837682659</v>
      </c>
      <c r="E71" s="707">
        <v>35.067967563895117</v>
      </c>
      <c r="F71" s="707">
        <v>96.923701647115649</v>
      </c>
      <c r="G71" s="707">
        <v>0</v>
      </c>
      <c r="H71" s="707">
        <v>3.0762983528843546</v>
      </c>
      <c r="I71" s="707">
        <v>0</v>
      </c>
      <c r="J71" s="707">
        <v>100</v>
      </c>
      <c r="K71" s="707">
        <v>0</v>
      </c>
      <c r="L71" s="707">
        <v>0</v>
      </c>
    </row>
    <row r="72" spans="1:12">
      <c r="A72" s="710">
        <v>42339</v>
      </c>
      <c r="B72" s="707">
        <v>2.3146111421696123</v>
      </c>
      <c r="C72" s="707">
        <v>27.929417396004247</v>
      </c>
      <c r="D72" s="707">
        <v>33.290749415748202</v>
      </c>
      <c r="E72" s="707">
        <v>36.465222046077947</v>
      </c>
      <c r="F72" s="707">
        <v>98.857543738919105</v>
      </c>
      <c r="G72" s="707">
        <v>0</v>
      </c>
      <c r="H72" s="707">
        <v>1.1424562610808957</v>
      </c>
      <c r="I72" s="707">
        <v>0</v>
      </c>
      <c r="J72" s="707">
        <v>100</v>
      </c>
      <c r="K72" s="707">
        <v>0</v>
      </c>
      <c r="L72" s="707">
        <v>0</v>
      </c>
    </row>
    <row r="73" spans="1:12" s="711" customFormat="1" ht="11.25">
      <c r="A73" s="711" t="s">
        <v>535</v>
      </c>
    </row>
  </sheetData>
  <mergeCells count="4">
    <mergeCell ref="A2:A3"/>
    <mergeCell ref="B2:E2"/>
    <mergeCell ref="F2:I2"/>
    <mergeCell ref="J2:L2"/>
  </mergeCells>
  <pageMargins left="0.7" right="0.7" top="0.75" bottom="0.75" header="0.3" footer="0.3"/>
  <pageSetup orientation="landscape" r:id="rId1"/>
</worksheet>
</file>

<file path=xl/worksheets/sheet66.xml><?xml version="1.0" encoding="utf-8"?>
<worksheet xmlns="http://schemas.openxmlformats.org/spreadsheetml/2006/main" xmlns:r="http://schemas.openxmlformats.org/officeDocument/2006/relationships">
  <sheetPr>
    <tabColor theme="6"/>
  </sheetPr>
  <dimension ref="A1:I78"/>
  <sheetViews>
    <sheetView workbookViewId="0">
      <selection activeCell="F82" sqref="F82"/>
    </sheetView>
  </sheetViews>
  <sheetFormatPr defaultRowHeight="12.75"/>
  <cols>
    <col min="1" max="1" width="12.1640625" style="666" customWidth="1"/>
    <col min="2" max="9" width="13.5" style="666" customWidth="1"/>
    <col min="10" max="16384" width="9.33203125" style="666"/>
  </cols>
  <sheetData>
    <row r="1" spans="1:9">
      <c r="A1" s="674" t="s">
        <v>537</v>
      </c>
      <c r="B1" s="674"/>
      <c r="C1" s="674"/>
      <c r="D1" s="674"/>
      <c r="E1" s="674"/>
      <c r="F1" s="674"/>
      <c r="G1" s="674"/>
      <c r="H1" s="674"/>
      <c r="I1" s="674"/>
    </row>
    <row r="2" spans="1:9" ht="15" customHeight="1">
      <c r="A2" s="1070" t="s">
        <v>66</v>
      </c>
      <c r="B2" s="1071" t="s">
        <v>304</v>
      </c>
      <c r="C2" s="1072"/>
      <c r="D2" s="1072"/>
      <c r="E2" s="1073"/>
      <c r="F2" s="1071" t="s">
        <v>490</v>
      </c>
      <c r="G2" s="1072"/>
      <c r="H2" s="1072"/>
      <c r="I2" s="1073"/>
    </row>
    <row r="3" spans="1:9" ht="15" customHeight="1">
      <c r="A3" s="1070"/>
      <c r="B3" s="1067" t="s">
        <v>489</v>
      </c>
      <c r="C3" s="1068"/>
      <c r="D3" s="1074" t="s">
        <v>488</v>
      </c>
      <c r="E3" s="1075"/>
      <c r="F3" s="1067" t="s">
        <v>489</v>
      </c>
      <c r="G3" s="1068"/>
      <c r="H3" s="1067" t="s">
        <v>488</v>
      </c>
      <c r="I3" s="1068"/>
    </row>
    <row r="4" spans="1:9">
      <c r="A4" s="1070"/>
      <c r="B4" s="713" t="s">
        <v>301</v>
      </c>
      <c r="C4" s="713" t="s">
        <v>487</v>
      </c>
      <c r="D4" s="713" t="s">
        <v>301</v>
      </c>
      <c r="E4" s="713" t="s">
        <v>487</v>
      </c>
      <c r="F4" s="713" t="s">
        <v>301</v>
      </c>
      <c r="G4" s="713" t="s">
        <v>487</v>
      </c>
      <c r="H4" s="713" t="s">
        <v>301</v>
      </c>
      <c r="I4" s="713" t="s">
        <v>487</v>
      </c>
    </row>
    <row r="5" spans="1:9">
      <c r="A5" s="714">
        <v>40269</v>
      </c>
      <c r="B5" s="712">
        <v>36.019956921976615</v>
      </c>
      <c r="C5" s="712">
        <v>63.980043078023385</v>
      </c>
      <c r="D5" s="712">
        <v>54.087652396959129</v>
      </c>
      <c r="E5" s="712">
        <v>45.912347603040878</v>
      </c>
      <c r="F5" s="712">
        <v>18.793656745478451</v>
      </c>
      <c r="G5" s="712">
        <v>81.206343254521556</v>
      </c>
      <c r="H5" s="712">
        <v>23.893863633401754</v>
      </c>
      <c r="I5" s="712">
        <v>76.106136366598236</v>
      </c>
    </row>
    <row r="6" spans="1:9">
      <c r="A6" s="714">
        <v>40299</v>
      </c>
      <c r="B6" s="712">
        <v>39.792777160464027</v>
      </c>
      <c r="C6" s="712">
        <v>60.20722283953598</v>
      </c>
      <c r="D6" s="712">
        <v>54.42096288279545</v>
      </c>
      <c r="E6" s="712">
        <v>45.57903711720455</v>
      </c>
      <c r="F6" s="712">
        <v>21.903867356134636</v>
      </c>
      <c r="G6" s="712">
        <v>78.096132643865374</v>
      </c>
      <c r="H6" s="712">
        <v>25.354223212443515</v>
      </c>
      <c r="I6" s="712">
        <v>74.645776787556485</v>
      </c>
    </row>
    <row r="7" spans="1:9">
      <c r="A7" s="714">
        <v>40330</v>
      </c>
      <c r="B7" s="712">
        <v>39.7796928712471</v>
      </c>
      <c r="C7" s="712">
        <v>60.220307128752907</v>
      </c>
      <c r="D7" s="712">
        <v>51.805774605073076</v>
      </c>
      <c r="E7" s="712">
        <v>48.194225394926924</v>
      </c>
      <c r="F7" s="712">
        <v>16.919125215131029</v>
      </c>
      <c r="G7" s="712">
        <v>83.080874784868968</v>
      </c>
      <c r="H7" s="712">
        <v>22.444042285919984</v>
      </c>
      <c r="I7" s="712">
        <v>77.555957714080009</v>
      </c>
    </row>
    <row r="8" spans="1:9">
      <c r="A8" s="714">
        <v>40360</v>
      </c>
      <c r="B8" s="712">
        <v>32.256608187421257</v>
      </c>
      <c r="C8" s="712">
        <v>67.74339181257875</v>
      </c>
      <c r="D8" s="712">
        <v>51.277115895153237</v>
      </c>
      <c r="E8" s="712">
        <v>48.72288410484677</v>
      </c>
      <c r="F8" s="712">
        <v>17.813717123093532</v>
      </c>
      <c r="G8" s="712">
        <v>82.186282876906475</v>
      </c>
      <c r="H8" s="712">
        <v>23.445693410909954</v>
      </c>
      <c r="I8" s="712">
        <v>76.554306589090046</v>
      </c>
    </row>
    <row r="9" spans="1:9">
      <c r="A9" s="714">
        <v>40391</v>
      </c>
      <c r="B9" s="712">
        <v>32.074843840557236</v>
      </c>
      <c r="C9" s="712">
        <v>67.925156159442764</v>
      </c>
      <c r="D9" s="712">
        <v>52.267283852857524</v>
      </c>
      <c r="E9" s="712">
        <v>47.732716147142469</v>
      </c>
      <c r="F9" s="712">
        <v>17.890745939055126</v>
      </c>
      <c r="G9" s="712">
        <v>82.109254060944863</v>
      </c>
      <c r="H9" s="712">
        <v>23.639827129836508</v>
      </c>
      <c r="I9" s="712">
        <v>76.360172870163495</v>
      </c>
    </row>
    <row r="10" spans="1:9">
      <c r="A10" s="714">
        <v>40422</v>
      </c>
      <c r="B10" s="712">
        <v>32.961861961273783</v>
      </c>
      <c r="C10" s="712">
        <v>67.038138038726217</v>
      </c>
      <c r="D10" s="712">
        <v>49.545427170533948</v>
      </c>
      <c r="E10" s="712">
        <v>50.454572829466052</v>
      </c>
      <c r="F10" s="712">
        <v>19.659163161329307</v>
      </c>
      <c r="G10" s="712">
        <v>80.340836838670697</v>
      </c>
      <c r="H10" s="712">
        <v>22.866261784160276</v>
      </c>
      <c r="I10" s="712">
        <v>77.133738215839713</v>
      </c>
    </row>
    <row r="11" spans="1:9">
      <c r="A11" s="714">
        <v>40452</v>
      </c>
      <c r="B11" s="712">
        <v>36.383904373732726</v>
      </c>
      <c r="C11" s="712">
        <v>63.616095626267274</v>
      </c>
      <c r="D11" s="712">
        <v>50.350670487540093</v>
      </c>
      <c r="E11" s="712">
        <v>49.649329512459914</v>
      </c>
      <c r="F11" s="712">
        <v>17.351999241799891</v>
      </c>
      <c r="G11" s="712">
        <v>82.648000758200112</v>
      </c>
      <c r="H11" s="712">
        <v>23.23405478866302</v>
      </c>
      <c r="I11" s="712">
        <v>76.765945211336984</v>
      </c>
    </row>
    <row r="12" spans="1:9">
      <c r="A12" s="714">
        <v>40483</v>
      </c>
      <c r="B12" s="712">
        <v>37.90792799347232</v>
      </c>
      <c r="C12" s="712">
        <v>62.09207200652768</v>
      </c>
      <c r="D12" s="712">
        <v>51.329892799033203</v>
      </c>
      <c r="E12" s="712">
        <v>48.670107200966797</v>
      </c>
      <c r="F12" s="712">
        <v>18.624226885567055</v>
      </c>
      <c r="G12" s="712">
        <v>81.375773114432945</v>
      </c>
      <c r="H12" s="712">
        <v>26.944479776142288</v>
      </c>
      <c r="I12" s="712">
        <v>73.055520223857712</v>
      </c>
    </row>
    <row r="13" spans="1:9">
      <c r="A13" s="714">
        <v>40513</v>
      </c>
      <c r="B13" s="712">
        <v>38.466803269389523</v>
      </c>
      <c r="C13" s="712">
        <v>61.53319673061047</v>
      </c>
      <c r="D13" s="712">
        <v>47.715051309546688</v>
      </c>
      <c r="E13" s="712">
        <v>52.284948690453312</v>
      </c>
      <c r="F13" s="712">
        <v>14.890228782295045</v>
      </c>
      <c r="G13" s="712">
        <v>85.10977121770496</v>
      </c>
      <c r="H13" s="712">
        <v>22.219864894605582</v>
      </c>
      <c r="I13" s="712">
        <v>77.780135105394422</v>
      </c>
    </row>
    <row r="14" spans="1:9">
      <c r="A14" s="714">
        <v>40544</v>
      </c>
      <c r="B14" s="712">
        <v>35.788544541535181</v>
      </c>
      <c r="C14" s="712">
        <v>64.211455458464812</v>
      </c>
      <c r="D14" s="712">
        <v>49.595356711910114</v>
      </c>
      <c r="E14" s="712">
        <v>50.404643288089886</v>
      </c>
      <c r="F14" s="712">
        <v>13.332973576887719</v>
      </c>
      <c r="G14" s="712">
        <v>86.667026423112276</v>
      </c>
      <c r="H14" s="712">
        <v>25.751607345909918</v>
      </c>
      <c r="I14" s="712">
        <v>74.248392654090082</v>
      </c>
    </row>
    <row r="15" spans="1:9">
      <c r="A15" s="714">
        <v>40575</v>
      </c>
      <c r="B15" s="712">
        <v>34.791672595750825</v>
      </c>
      <c r="C15" s="712">
        <v>65.208327404249175</v>
      </c>
      <c r="D15" s="712">
        <v>50.039128443774636</v>
      </c>
      <c r="E15" s="712">
        <v>49.960871556225356</v>
      </c>
      <c r="F15" s="712">
        <v>11.397732149143222</v>
      </c>
      <c r="G15" s="712">
        <v>88.602267850856776</v>
      </c>
      <c r="H15" s="712">
        <v>23.903937710183108</v>
      </c>
      <c r="I15" s="712">
        <v>76.096062289816885</v>
      </c>
    </row>
    <row r="16" spans="1:9">
      <c r="A16" s="714">
        <v>40603</v>
      </c>
      <c r="B16" s="712">
        <v>27.853660132977311</v>
      </c>
      <c r="C16" s="712">
        <v>72.146339867022689</v>
      </c>
      <c r="D16" s="712">
        <v>48.788961335748304</v>
      </c>
      <c r="E16" s="712">
        <v>51.211038664251696</v>
      </c>
      <c r="F16" s="712">
        <v>11.743475413570916</v>
      </c>
      <c r="G16" s="712">
        <v>88.25652458642908</v>
      </c>
      <c r="H16" s="712">
        <v>21.336034028324889</v>
      </c>
      <c r="I16" s="712">
        <v>78.663965971675111</v>
      </c>
    </row>
    <row r="17" spans="1:9">
      <c r="A17" s="714">
        <v>40634</v>
      </c>
      <c r="B17" s="712">
        <v>32.39223769827872</v>
      </c>
      <c r="C17" s="712">
        <v>67.60776230172128</v>
      </c>
      <c r="D17" s="712">
        <v>51.03978929877885</v>
      </c>
      <c r="E17" s="712">
        <v>48.960210701221158</v>
      </c>
      <c r="F17" s="712">
        <v>9.2190372983298587</v>
      </c>
      <c r="G17" s="712">
        <v>90.780962701670148</v>
      </c>
      <c r="H17" s="712">
        <v>26.496077444671506</v>
      </c>
      <c r="I17" s="712">
        <v>73.503922555328501</v>
      </c>
    </row>
    <row r="18" spans="1:9">
      <c r="A18" s="714">
        <v>40664</v>
      </c>
      <c r="B18" s="712">
        <v>32.451298438725352</v>
      </c>
      <c r="C18" s="712">
        <v>67.548701561274655</v>
      </c>
      <c r="D18" s="712">
        <v>51.55974455203539</v>
      </c>
      <c r="E18" s="712">
        <v>48.44025544796461</v>
      </c>
      <c r="F18" s="712">
        <v>9.7339171988304489</v>
      </c>
      <c r="G18" s="712">
        <v>90.266082801169546</v>
      </c>
      <c r="H18" s="712">
        <v>27.474469128910094</v>
      </c>
      <c r="I18" s="712">
        <v>72.525530871089899</v>
      </c>
    </row>
    <row r="19" spans="1:9">
      <c r="A19" s="714">
        <v>40695</v>
      </c>
      <c r="B19" s="712">
        <v>40.799439988080103</v>
      </c>
      <c r="C19" s="712">
        <v>59.200560011919897</v>
      </c>
      <c r="D19" s="712">
        <v>47.883434426881486</v>
      </c>
      <c r="E19" s="712">
        <v>52.116565573118514</v>
      </c>
      <c r="F19" s="712">
        <v>17.862550549605132</v>
      </c>
      <c r="G19" s="712">
        <v>82.137449450394868</v>
      </c>
      <c r="H19" s="712">
        <v>27.050677412664669</v>
      </c>
      <c r="I19" s="712">
        <v>72.949322587335331</v>
      </c>
    </row>
    <row r="20" spans="1:9">
      <c r="A20" s="714">
        <v>40725</v>
      </c>
      <c r="B20" s="712">
        <v>41.310410557766211</v>
      </c>
      <c r="C20" s="712">
        <v>58.689589442233789</v>
      </c>
      <c r="D20" s="712">
        <v>42.999256159110502</v>
      </c>
      <c r="E20" s="712">
        <v>57.000743840889498</v>
      </c>
      <c r="F20" s="712">
        <v>10.317079202012327</v>
      </c>
      <c r="G20" s="712">
        <v>89.682920797987677</v>
      </c>
      <c r="H20" s="712">
        <v>23.146429554720655</v>
      </c>
      <c r="I20" s="712">
        <v>76.853570445279345</v>
      </c>
    </row>
    <row r="21" spans="1:9">
      <c r="A21" s="714">
        <v>40756</v>
      </c>
      <c r="B21" s="712">
        <v>32.934209232460404</v>
      </c>
      <c r="C21" s="712">
        <v>67.065790767539596</v>
      </c>
      <c r="D21" s="712">
        <v>44.271113922543989</v>
      </c>
      <c r="E21" s="712">
        <v>55.728886077456011</v>
      </c>
      <c r="F21" s="712">
        <v>9.7137676086916223</v>
      </c>
      <c r="G21" s="712">
        <v>90.286232391308374</v>
      </c>
      <c r="H21" s="712">
        <v>23.282844861293331</v>
      </c>
      <c r="I21" s="712">
        <v>76.717155138706673</v>
      </c>
    </row>
    <row r="22" spans="1:9">
      <c r="A22" s="714">
        <v>40787</v>
      </c>
      <c r="B22" s="712">
        <v>37.459114060417285</v>
      </c>
      <c r="C22" s="712">
        <v>62.540885939582715</v>
      </c>
      <c r="D22" s="712">
        <v>45.560773984729686</v>
      </c>
      <c r="E22" s="712">
        <v>54.439226015270314</v>
      </c>
      <c r="F22" s="712">
        <v>14.924579145595541</v>
      </c>
      <c r="G22" s="712">
        <v>85.075420854404456</v>
      </c>
      <c r="H22" s="712">
        <v>27.139543923742643</v>
      </c>
      <c r="I22" s="712">
        <v>72.86045607625735</v>
      </c>
    </row>
    <row r="23" spans="1:9">
      <c r="A23" s="714">
        <v>40817</v>
      </c>
      <c r="B23" s="712">
        <v>37.40540149275872</v>
      </c>
      <c r="C23" s="712">
        <v>62.594598507241273</v>
      </c>
      <c r="D23" s="712">
        <v>42.058960798583321</v>
      </c>
      <c r="E23" s="712">
        <v>57.941039201416679</v>
      </c>
      <c r="F23" s="712">
        <v>13.145954111850028</v>
      </c>
      <c r="G23" s="712">
        <v>86.854045888149983</v>
      </c>
      <c r="H23" s="712">
        <v>24.549718984108349</v>
      </c>
      <c r="I23" s="712">
        <v>75.450281015891647</v>
      </c>
    </row>
    <row r="24" spans="1:9">
      <c r="A24" s="714">
        <v>40848</v>
      </c>
      <c r="B24" s="712">
        <v>32.056109644223483</v>
      </c>
      <c r="C24" s="712">
        <v>67.943890355776517</v>
      </c>
      <c r="D24" s="712">
        <v>46.534814333360011</v>
      </c>
      <c r="E24" s="712">
        <v>53.465185666639989</v>
      </c>
      <c r="F24" s="712">
        <v>14.88231541372252</v>
      </c>
      <c r="G24" s="712">
        <v>85.117684586277491</v>
      </c>
      <c r="H24" s="712">
        <v>26.304791920552471</v>
      </c>
      <c r="I24" s="712">
        <v>73.695208079447525</v>
      </c>
    </row>
    <row r="25" spans="1:9">
      <c r="A25" s="714">
        <v>40878</v>
      </c>
      <c r="B25" s="712">
        <v>32.722899415156235</v>
      </c>
      <c r="C25" s="712">
        <v>67.27710058484378</v>
      </c>
      <c r="D25" s="712">
        <v>43.555561639451177</v>
      </c>
      <c r="E25" s="712">
        <v>56.444438360548823</v>
      </c>
      <c r="F25" s="712">
        <v>18.040382095031593</v>
      </c>
      <c r="G25" s="712">
        <v>81.959617904968411</v>
      </c>
      <c r="H25" s="712">
        <v>27.376342241440838</v>
      </c>
      <c r="I25" s="712">
        <v>72.623657758559162</v>
      </c>
    </row>
    <row r="26" spans="1:9">
      <c r="A26" s="714">
        <v>40909</v>
      </c>
      <c r="B26" s="712">
        <v>36.7859647084735</v>
      </c>
      <c r="C26" s="712">
        <v>63.214035291526507</v>
      </c>
      <c r="D26" s="712">
        <v>44.919020326021219</v>
      </c>
      <c r="E26" s="712">
        <v>55.080979673978781</v>
      </c>
      <c r="F26" s="712">
        <v>18.43414964456267</v>
      </c>
      <c r="G26" s="712">
        <v>81.565850355437334</v>
      </c>
      <c r="H26" s="712">
        <v>25.952297498329415</v>
      </c>
      <c r="I26" s="712">
        <v>74.047702501670585</v>
      </c>
    </row>
    <row r="27" spans="1:9">
      <c r="A27" s="714">
        <v>40940</v>
      </c>
      <c r="B27" s="712">
        <v>34.564075139277556</v>
      </c>
      <c r="C27" s="712">
        <v>65.435924860722452</v>
      </c>
      <c r="D27" s="712">
        <v>46.224187145696753</v>
      </c>
      <c r="E27" s="712">
        <v>53.775812854303254</v>
      </c>
      <c r="F27" s="712">
        <v>13.725231362264012</v>
      </c>
      <c r="G27" s="712">
        <v>86.274768637735988</v>
      </c>
      <c r="H27" s="712">
        <v>27.961847907848579</v>
      </c>
      <c r="I27" s="712">
        <v>72.038152092151421</v>
      </c>
    </row>
    <row r="28" spans="1:9">
      <c r="A28" s="714">
        <v>40969</v>
      </c>
      <c r="B28" s="712">
        <v>42.467364106085462</v>
      </c>
      <c r="C28" s="712">
        <v>57.532635893914531</v>
      </c>
      <c r="D28" s="712">
        <v>44.736090301497683</v>
      </c>
      <c r="E28" s="712">
        <v>55.263909698502324</v>
      </c>
      <c r="F28" s="712">
        <v>19.158117310891317</v>
      </c>
      <c r="G28" s="712">
        <v>80.841882689108672</v>
      </c>
      <c r="H28" s="712">
        <v>26.280102636350055</v>
      </c>
      <c r="I28" s="712">
        <v>73.719897363649949</v>
      </c>
    </row>
    <row r="29" spans="1:9">
      <c r="A29" s="714">
        <v>41000</v>
      </c>
      <c r="B29" s="712">
        <v>41.788274246422752</v>
      </c>
      <c r="C29" s="712">
        <v>58.211725753577248</v>
      </c>
      <c r="D29" s="712">
        <v>44.074009683278433</v>
      </c>
      <c r="E29" s="712">
        <v>55.925990316721567</v>
      </c>
      <c r="F29" s="712">
        <v>17.953000821971088</v>
      </c>
      <c r="G29" s="712">
        <v>82.046999178028912</v>
      </c>
      <c r="H29" s="712">
        <v>29.264736817453034</v>
      </c>
      <c r="I29" s="712">
        <v>70.735263182546973</v>
      </c>
    </row>
    <row r="30" spans="1:9">
      <c r="A30" s="714">
        <v>41030</v>
      </c>
      <c r="B30" s="712">
        <v>42.673321568594602</v>
      </c>
      <c r="C30" s="712">
        <v>57.326678431405398</v>
      </c>
      <c r="D30" s="712">
        <v>44.307842831603068</v>
      </c>
      <c r="E30" s="712">
        <v>55.692157168396925</v>
      </c>
      <c r="F30" s="712">
        <v>17.219835339575916</v>
      </c>
      <c r="G30" s="712">
        <v>82.780164660424077</v>
      </c>
      <c r="H30" s="712">
        <v>25.941474531504671</v>
      </c>
      <c r="I30" s="712">
        <v>74.058525468495333</v>
      </c>
    </row>
    <row r="31" spans="1:9">
      <c r="A31" s="714">
        <v>41061</v>
      </c>
      <c r="B31" s="712">
        <v>43.520551783352978</v>
      </c>
      <c r="C31" s="712">
        <v>56.479448216647022</v>
      </c>
      <c r="D31" s="712">
        <v>45.310915943961028</v>
      </c>
      <c r="E31" s="712">
        <v>54.689084056038972</v>
      </c>
      <c r="F31" s="712">
        <v>14.347818362232859</v>
      </c>
      <c r="G31" s="712">
        <v>85.652181637767143</v>
      </c>
      <c r="H31" s="712">
        <v>27.759262863206651</v>
      </c>
      <c r="I31" s="712">
        <v>72.240737136793356</v>
      </c>
    </row>
    <row r="32" spans="1:9">
      <c r="A32" s="714">
        <v>41091</v>
      </c>
      <c r="B32" s="712">
        <v>42.461039301358987</v>
      </c>
      <c r="C32" s="712">
        <v>57.53896069864102</v>
      </c>
      <c r="D32" s="712">
        <v>42.856645108663663</v>
      </c>
      <c r="E32" s="712">
        <v>57.143354891336337</v>
      </c>
      <c r="F32" s="712">
        <v>16.029906097694873</v>
      </c>
      <c r="G32" s="712">
        <v>83.970093902305123</v>
      </c>
      <c r="H32" s="712">
        <v>26.930633128530939</v>
      </c>
      <c r="I32" s="712">
        <v>73.069366871469057</v>
      </c>
    </row>
    <row r="33" spans="1:9">
      <c r="A33" s="714">
        <v>41122</v>
      </c>
      <c r="B33" s="712">
        <v>42.007492358754369</v>
      </c>
      <c r="C33" s="712">
        <v>57.992507641245631</v>
      </c>
      <c r="D33" s="712">
        <v>43.45914212430835</v>
      </c>
      <c r="E33" s="712">
        <v>56.540857875691643</v>
      </c>
      <c r="F33" s="712">
        <v>14.870158187250098</v>
      </c>
      <c r="G33" s="712">
        <v>85.129841812749902</v>
      </c>
      <c r="H33" s="712">
        <v>29.565518023099287</v>
      </c>
      <c r="I33" s="712">
        <v>70.434481976900713</v>
      </c>
    </row>
    <row r="34" spans="1:9">
      <c r="A34" s="714">
        <v>41153</v>
      </c>
      <c r="B34" s="712">
        <v>43.394103962706744</v>
      </c>
      <c r="C34" s="712">
        <v>56.605896037293256</v>
      </c>
      <c r="D34" s="712">
        <v>44.66941009793544</v>
      </c>
      <c r="E34" s="712">
        <v>55.330589902064567</v>
      </c>
      <c r="F34" s="712">
        <v>16.107940961319692</v>
      </c>
      <c r="G34" s="712">
        <v>83.892059038680316</v>
      </c>
      <c r="H34" s="712">
        <v>23.717037384640992</v>
      </c>
      <c r="I34" s="712">
        <v>76.282962615359011</v>
      </c>
    </row>
    <row r="35" spans="1:9">
      <c r="A35" s="714">
        <v>41183</v>
      </c>
      <c r="B35" s="712">
        <v>46.666582126689512</v>
      </c>
      <c r="C35" s="712">
        <v>53.333417873310488</v>
      </c>
      <c r="D35" s="712">
        <v>43.398932064818041</v>
      </c>
      <c r="E35" s="712">
        <v>56.601067935181959</v>
      </c>
      <c r="F35" s="712">
        <v>15.450130914462857</v>
      </c>
      <c r="G35" s="712">
        <v>84.549869085537139</v>
      </c>
      <c r="H35" s="712">
        <v>26.350255300597002</v>
      </c>
      <c r="I35" s="712">
        <v>73.649744699403001</v>
      </c>
    </row>
    <row r="36" spans="1:9">
      <c r="A36" s="714">
        <v>41214</v>
      </c>
      <c r="B36" s="712">
        <v>44.261327072534328</v>
      </c>
      <c r="C36" s="712">
        <v>55.738672927465672</v>
      </c>
      <c r="D36" s="712">
        <v>44.855499489752589</v>
      </c>
      <c r="E36" s="712">
        <v>55.144500510247418</v>
      </c>
      <c r="F36" s="712">
        <v>17.673011351956877</v>
      </c>
      <c r="G36" s="712">
        <v>82.326988648043127</v>
      </c>
      <c r="H36" s="712">
        <v>24.695498085422127</v>
      </c>
      <c r="I36" s="712">
        <v>75.30450191457787</v>
      </c>
    </row>
    <row r="37" spans="1:9">
      <c r="A37" s="714">
        <v>41244</v>
      </c>
      <c r="B37" s="712">
        <v>45.227499995212966</v>
      </c>
      <c r="C37" s="712">
        <v>54.772500004787041</v>
      </c>
      <c r="D37" s="712">
        <v>44.036792079521589</v>
      </c>
      <c r="E37" s="712">
        <v>55.963207920478411</v>
      </c>
      <c r="F37" s="712">
        <v>15.245527795899386</v>
      </c>
      <c r="G37" s="712">
        <v>84.754472204100622</v>
      </c>
      <c r="H37" s="712">
        <v>25.594808322814046</v>
      </c>
      <c r="I37" s="712">
        <v>74.405191677185954</v>
      </c>
    </row>
    <row r="38" spans="1:9">
      <c r="A38" s="714">
        <v>41275</v>
      </c>
      <c r="B38" s="712">
        <v>45.050028177198783</v>
      </c>
      <c r="C38" s="712">
        <v>54.949971822801217</v>
      </c>
      <c r="D38" s="712">
        <v>40.86010590729056</v>
      </c>
      <c r="E38" s="712">
        <v>59.139894092709433</v>
      </c>
      <c r="F38" s="712">
        <v>17.930874806939372</v>
      </c>
      <c r="G38" s="712">
        <v>82.069125193060628</v>
      </c>
      <c r="H38" s="712">
        <v>26.154628001947817</v>
      </c>
      <c r="I38" s="712">
        <v>73.845371998052187</v>
      </c>
    </row>
    <row r="39" spans="1:9">
      <c r="A39" s="714">
        <v>41306</v>
      </c>
      <c r="B39" s="712">
        <v>41.170038814815577</v>
      </c>
      <c r="C39" s="712">
        <v>58.829961185184423</v>
      </c>
      <c r="D39" s="712">
        <v>37.653091891371503</v>
      </c>
      <c r="E39" s="712">
        <v>62.346908108628497</v>
      </c>
      <c r="F39" s="712">
        <v>20.540337456436198</v>
      </c>
      <c r="G39" s="712">
        <v>79.459662543563809</v>
      </c>
      <c r="H39" s="712">
        <v>27.253923841437544</v>
      </c>
      <c r="I39" s="712">
        <v>72.74607615856246</v>
      </c>
    </row>
    <row r="40" spans="1:9">
      <c r="A40" s="714">
        <v>41334</v>
      </c>
      <c r="B40" s="712">
        <v>40.018158727273537</v>
      </c>
      <c r="C40" s="712">
        <v>59.981841272726463</v>
      </c>
      <c r="D40" s="712">
        <v>36.742969089218263</v>
      </c>
      <c r="E40" s="712">
        <v>63.257030910781744</v>
      </c>
      <c r="F40" s="712">
        <v>20.046642331368105</v>
      </c>
      <c r="G40" s="712">
        <v>79.953357668631895</v>
      </c>
      <c r="H40" s="712">
        <v>27.420220639509008</v>
      </c>
      <c r="I40" s="712">
        <v>72.579779360490988</v>
      </c>
    </row>
    <row r="41" spans="1:9">
      <c r="A41" s="714">
        <v>41365</v>
      </c>
      <c r="B41" s="712">
        <v>37.633763146042917</v>
      </c>
      <c r="C41" s="712">
        <v>62.366236853957091</v>
      </c>
      <c r="D41" s="712">
        <v>39.27801870398622</v>
      </c>
      <c r="E41" s="712">
        <v>60.721981296013773</v>
      </c>
      <c r="F41" s="712">
        <v>20.582589968194469</v>
      </c>
      <c r="G41" s="712">
        <v>79.417410031805531</v>
      </c>
      <c r="H41" s="712">
        <v>26.21215339313121</v>
      </c>
      <c r="I41" s="712">
        <v>73.787846606868783</v>
      </c>
    </row>
    <row r="42" spans="1:9">
      <c r="A42" s="714">
        <v>41395</v>
      </c>
      <c r="B42" s="712">
        <v>37.231879384304214</v>
      </c>
      <c r="C42" s="712">
        <v>62.768120615695786</v>
      </c>
      <c r="D42" s="712">
        <v>39.127643563243929</v>
      </c>
      <c r="E42" s="712">
        <v>60.872356436756071</v>
      </c>
      <c r="F42" s="712">
        <v>19.647913103841226</v>
      </c>
      <c r="G42" s="712">
        <v>80.352086896158781</v>
      </c>
      <c r="H42" s="712">
        <v>25.064622203101095</v>
      </c>
      <c r="I42" s="712">
        <v>74.935377796898905</v>
      </c>
    </row>
    <row r="43" spans="1:9">
      <c r="A43" s="714">
        <v>41426</v>
      </c>
      <c r="B43" s="712">
        <v>42.823459621699413</v>
      </c>
      <c r="C43" s="712">
        <v>57.176540378300587</v>
      </c>
      <c r="D43" s="712">
        <v>39.297313389018299</v>
      </c>
      <c r="E43" s="712">
        <v>60.702686610981701</v>
      </c>
      <c r="F43" s="712">
        <v>17.667723387280848</v>
      </c>
      <c r="G43" s="712">
        <v>82.332276612719156</v>
      </c>
      <c r="H43" s="712">
        <v>21.124588659449191</v>
      </c>
      <c r="I43" s="712">
        <v>78.875411340550812</v>
      </c>
    </row>
    <row r="44" spans="1:9">
      <c r="A44" s="714">
        <v>41456</v>
      </c>
      <c r="B44" s="712">
        <v>38.99076477169924</v>
      </c>
      <c r="C44" s="712">
        <v>61.009235228300753</v>
      </c>
      <c r="D44" s="712">
        <v>26.566135002372654</v>
      </c>
      <c r="E44" s="712">
        <v>73.433864997627339</v>
      </c>
      <c r="F44" s="712">
        <v>15.571326034419014</v>
      </c>
      <c r="G44" s="712">
        <v>84.428673965580984</v>
      </c>
      <c r="H44" s="712">
        <v>23.785239204845151</v>
      </c>
      <c r="I44" s="712">
        <v>76.214760795154845</v>
      </c>
    </row>
    <row r="45" spans="1:9">
      <c r="A45" s="714">
        <v>41487</v>
      </c>
      <c r="B45" s="712">
        <v>38.622039677500133</v>
      </c>
      <c r="C45" s="712">
        <v>61.377960322499867</v>
      </c>
      <c r="D45" s="712">
        <v>34.130223148487254</v>
      </c>
      <c r="E45" s="712">
        <v>65.869776851512739</v>
      </c>
      <c r="F45" s="712">
        <v>17.457095496211554</v>
      </c>
      <c r="G45" s="712">
        <v>82.542904503788449</v>
      </c>
      <c r="H45" s="712">
        <v>27.435698208534472</v>
      </c>
      <c r="I45" s="712">
        <v>72.564301791465539</v>
      </c>
    </row>
    <row r="46" spans="1:9">
      <c r="A46" s="714">
        <v>41518</v>
      </c>
      <c r="B46" s="712">
        <v>39.989428239397398</v>
      </c>
      <c r="C46" s="712">
        <v>60.010571760602602</v>
      </c>
      <c r="D46" s="712">
        <v>32.263160523064343</v>
      </c>
      <c r="E46" s="712">
        <v>67.736839476935657</v>
      </c>
      <c r="F46" s="712">
        <v>19.661022834845259</v>
      </c>
      <c r="G46" s="712">
        <v>80.338977165154745</v>
      </c>
      <c r="H46" s="712">
        <v>28.117901697359908</v>
      </c>
      <c r="I46" s="712">
        <v>71.882098302640102</v>
      </c>
    </row>
    <row r="47" spans="1:9">
      <c r="A47" s="714">
        <v>41548</v>
      </c>
      <c r="B47" s="712">
        <v>38.241314065481241</v>
      </c>
      <c r="C47" s="712">
        <v>61.758685934518752</v>
      </c>
      <c r="D47" s="712">
        <v>29.660766223309942</v>
      </c>
      <c r="E47" s="712">
        <v>70.339233776690051</v>
      </c>
      <c r="F47" s="712">
        <v>18.373016293413141</v>
      </c>
      <c r="G47" s="712">
        <v>81.626983706586856</v>
      </c>
      <c r="H47" s="712">
        <v>25.712704385682056</v>
      </c>
      <c r="I47" s="712">
        <v>74.287295614317955</v>
      </c>
    </row>
    <row r="48" spans="1:9">
      <c r="A48" s="714">
        <v>41579</v>
      </c>
      <c r="B48" s="712">
        <v>40.175173510041141</v>
      </c>
      <c r="C48" s="712">
        <v>59.824826489958859</v>
      </c>
      <c r="D48" s="712">
        <v>27.993657973637458</v>
      </c>
      <c r="E48" s="712">
        <v>72.006342026362532</v>
      </c>
      <c r="F48" s="712">
        <v>18.081617154987292</v>
      </c>
      <c r="G48" s="712">
        <v>81.918382845012701</v>
      </c>
      <c r="H48" s="712">
        <v>24.541700008438831</v>
      </c>
      <c r="I48" s="712">
        <v>75.458299991561177</v>
      </c>
    </row>
    <row r="49" spans="1:9">
      <c r="A49" s="714">
        <v>41609</v>
      </c>
      <c r="B49" s="712">
        <v>41.954631107755972</v>
      </c>
      <c r="C49" s="712">
        <v>58.045368892244028</v>
      </c>
      <c r="D49" s="712">
        <v>27.589830043256136</v>
      </c>
      <c r="E49" s="712">
        <v>72.410169956743857</v>
      </c>
      <c r="F49" s="712">
        <v>18.510312239537544</v>
      </c>
      <c r="G49" s="712">
        <v>81.489687760462459</v>
      </c>
      <c r="H49" s="712">
        <v>26.489940565224892</v>
      </c>
      <c r="I49" s="712">
        <v>73.510059434775116</v>
      </c>
    </row>
    <row r="50" spans="1:9">
      <c r="A50" s="714">
        <v>41640</v>
      </c>
      <c r="B50" s="712">
        <v>39.172068805817581</v>
      </c>
      <c r="C50" s="712">
        <v>60.827931194182419</v>
      </c>
      <c r="D50" s="712">
        <v>25.906610429098642</v>
      </c>
      <c r="E50" s="712">
        <v>74.093389570901351</v>
      </c>
      <c r="F50" s="712">
        <v>16.139346006675805</v>
      </c>
      <c r="G50" s="712">
        <v>83.860653993324192</v>
      </c>
      <c r="H50" s="712">
        <v>26.233782225152968</v>
      </c>
      <c r="I50" s="712">
        <v>73.766217774847036</v>
      </c>
    </row>
    <row r="51" spans="1:9">
      <c r="A51" s="714">
        <v>41671</v>
      </c>
      <c r="B51" s="712">
        <v>39.465948427600637</v>
      </c>
      <c r="C51" s="712">
        <v>60.534051572399363</v>
      </c>
      <c r="D51" s="712">
        <v>22.341510862770384</v>
      </c>
      <c r="E51" s="712">
        <v>77.658489137229608</v>
      </c>
      <c r="F51" s="712">
        <v>14.556154617946856</v>
      </c>
      <c r="G51" s="712">
        <v>85.443845382053141</v>
      </c>
      <c r="H51" s="712">
        <v>25.561469401148322</v>
      </c>
      <c r="I51" s="712">
        <v>74.438530598851685</v>
      </c>
    </row>
    <row r="52" spans="1:9">
      <c r="A52" s="714">
        <v>41699</v>
      </c>
      <c r="B52" s="712">
        <v>41.866699055358325</v>
      </c>
      <c r="C52" s="712">
        <v>58.133300944641675</v>
      </c>
      <c r="D52" s="712">
        <v>23.44397748685655</v>
      </c>
      <c r="E52" s="712">
        <v>76.556022513143446</v>
      </c>
      <c r="F52" s="712">
        <v>19.321504865709667</v>
      </c>
      <c r="G52" s="712">
        <v>80.67849513429033</v>
      </c>
      <c r="H52" s="712">
        <v>28.502382666144459</v>
      </c>
      <c r="I52" s="712">
        <v>71.49761733385553</v>
      </c>
    </row>
    <row r="53" spans="1:9">
      <c r="A53" s="714">
        <v>41730</v>
      </c>
      <c r="B53" s="712">
        <v>45.205424071520291</v>
      </c>
      <c r="C53" s="712">
        <v>54.794575928479702</v>
      </c>
      <c r="D53" s="712">
        <v>34.17442182647099</v>
      </c>
      <c r="E53" s="712">
        <v>65.82557817352901</v>
      </c>
      <c r="F53" s="712">
        <v>17.979603967089712</v>
      </c>
      <c r="G53" s="712">
        <v>82.020396032910298</v>
      </c>
      <c r="H53" s="712">
        <v>30.855911768089534</v>
      </c>
      <c r="I53" s="712">
        <v>69.144088231910473</v>
      </c>
    </row>
    <row r="54" spans="1:9">
      <c r="A54" s="714">
        <v>41760</v>
      </c>
      <c r="B54" s="712">
        <v>42.471691561826901</v>
      </c>
      <c r="C54" s="712">
        <v>57.528308438173092</v>
      </c>
      <c r="D54" s="712">
        <v>29.673721781226991</v>
      </c>
      <c r="E54" s="712">
        <v>70.326278218773012</v>
      </c>
      <c r="F54" s="712">
        <v>16.004690912730009</v>
      </c>
      <c r="G54" s="712">
        <v>83.995309087270002</v>
      </c>
      <c r="H54" s="712">
        <v>29.969946081632727</v>
      </c>
      <c r="I54" s="712">
        <v>70.030053918367273</v>
      </c>
    </row>
    <row r="55" spans="1:9">
      <c r="A55" s="714">
        <v>41791</v>
      </c>
      <c r="B55" s="712">
        <v>41.630216037767099</v>
      </c>
      <c r="C55" s="712">
        <v>58.369783962232901</v>
      </c>
      <c r="D55" s="712">
        <v>29.263656260871628</v>
      </c>
      <c r="E55" s="712">
        <v>70.736343739128372</v>
      </c>
      <c r="F55" s="712">
        <v>17.472026840808283</v>
      </c>
      <c r="G55" s="712">
        <v>82.527973159191717</v>
      </c>
      <c r="H55" s="712">
        <v>30.388902728127942</v>
      </c>
      <c r="I55" s="712">
        <v>69.611097271872055</v>
      </c>
    </row>
    <row r="56" spans="1:9">
      <c r="A56" s="714">
        <v>41821</v>
      </c>
      <c r="B56" s="712">
        <v>41.819746615057426</v>
      </c>
      <c r="C56" s="712">
        <v>58.180253384942574</v>
      </c>
      <c r="D56" s="712">
        <v>30.270570538579733</v>
      </c>
      <c r="E56" s="712">
        <v>69.729429461420267</v>
      </c>
      <c r="F56" s="712">
        <v>17.640279931322816</v>
      </c>
      <c r="G56" s="712">
        <v>82.359720068677177</v>
      </c>
      <c r="H56" s="712">
        <v>30.514131194870835</v>
      </c>
      <c r="I56" s="712">
        <v>69.485868805129172</v>
      </c>
    </row>
    <row r="57" spans="1:9">
      <c r="A57" s="714">
        <v>41852</v>
      </c>
      <c r="B57" s="712">
        <v>39.412435815443963</v>
      </c>
      <c r="C57" s="712">
        <v>60.58756418455603</v>
      </c>
      <c r="D57" s="712">
        <v>29.50408574875711</v>
      </c>
      <c r="E57" s="712">
        <v>70.49591425124288</v>
      </c>
      <c r="F57" s="712">
        <v>15.607382961170032</v>
      </c>
      <c r="G57" s="712">
        <v>84.392617038829968</v>
      </c>
      <c r="H57" s="712">
        <v>28.610115074294697</v>
      </c>
      <c r="I57" s="712">
        <v>71.389884925705303</v>
      </c>
    </row>
    <row r="58" spans="1:9">
      <c r="A58" s="714">
        <v>41883</v>
      </c>
      <c r="B58" s="712">
        <v>39.867400718972512</v>
      </c>
      <c r="C58" s="712">
        <v>60.132599281027488</v>
      </c>
      <c r="D58" s="712">
        <v>32.03625233050284</v>
      </c>
      <c r="E58" s="712">
        <v>67.963747669497153</v>
      </c>
      <c r="F58" s="712">
        <v>15.76580318965355</v>
      </c>
      <c r="G58" s="712">
        <v>84.234196810346447</v>
      </c>
      <c r="H58" s="712">
        <v>34.539674995291456</v>
      </c>
      <c r="I58" s="712">
        <v>65.460325004708551</v>
      </c>
    </row>
    <row r="59" spans="1:9">
      <c r="A59" s="714">
        <v>41913</v>
      </c>
      <c r="B59" s="712">
        <v>40.571325797291266</v>
      </c>
      <c r="C59" s="712">
        <v>59.428674202708741</v>
      </c>
      <c r="D59" s="712">
        <v>35.48875634942997</v>
      </c>
      <c r="E59" s="712">
        <v>64.511243650570037</v>
      </c>
      <c r="F59" s="712">
        <v>14.130813005331541</v>
      </c>
      <c r="G59" s="712">
        <v>85.869186994668453</v>
      </c>
      <c r="H59" s="712">
        <v>33.521400031178459</v>
      </c>
      <c r="I59" s="712">
        <v>66.478599968821555</v>
      </c>
    </row>
    <row r="60" spans="1:9">
      <c r="A60" s="714">
        <v>41944</v>
      </c>
      <c r="B60" s="712">
        <v>40.359290367482089</v>
      </c>
      <c r="C60" s="712">
        <v>59.640709632517911</v>
      </c>
      <c r="D60" s="712">
        <v>33.355421628379325</v>
      </c>
      <c r="E60" s="712">
        <v>66.644578371620682</v>
      </c>
      <c r="F60" s="712">
        <v>14.90325779353279</v>
      </c>
      <c r="G60" s="712">
        <v>85.096742206467212</v>
      </c>
      <c r="H60" s="712">
        <v>33.448683655368967</v>
      </c>
      <c r="I60" s="712">
        <v>66.551316344631033</v>
      </c>
    </row>
    <row r="61" spans="1:9">
      <c r="A61" s="714">
        <v>41974</v>
      </c>
      <c r="B61" s="712">
        <v>42.736095044567612</v>
      </c>
      <c r="C61" s="712">
        <v>57.263904955432388</v>
      </c>
      <c r="D61" s="712">
        <v>38.697836129828453</v>
      </c>
      <c r="E61" s="712">
        <v>61.302163870171547</v>
      </c>
      <c r="F61" s="712">
        <v>16.808558513477923</v>
      </c>
      <c r="G61" s="712">
        <v>83.191441486522081</v>
      </c>
      <c r="H61" s="712">
        <v>32.453858023098228</v>
      </c>
      <c r="I61" s="712">
        <v>67.546141976901765</v>
      </c>
    </row>
    <row r="62" spans="1:9">
      <c r="A62" s="714">
        <v>42005</v>
      </c>
      <c r="B62" s="712">
        <v>41.702838397099946</v>
      </c>
      <c r="C62" s="712">
        <v>58.297161602900061</v>
      </c>
      <c r="D62" s="712">
        <v>40.412385167021668</v>
      </c>
      <c r="E62" s="712">
        <v>59.587614832978332</v>
      </c>
      <c r="F62" s="712">
        <v>14.460003102628468</v>
      </c>
      <c r="G62" s="712">
        <v>85.539996897371523</v>
      </c>
      <c r="H62" s="712">
        <v>25.68768574017032</v>
      </c>
      <c r="I62" s="712">
        <v>74.312314259829677</v>
      </c>
    </row>
    <row r="63" spans="1:9">
      <c r="A63" s="714">
        <v>42036</v>
      </c>
      <c r="B63" s="712">
        <v>42.080557762292464</v>
      </c>
      <c r="C63" s="712">
        <v>57.919442237707543</v>
      </c>
      <c r="D63" s="712">
        <v>35.003675352463162</v>
      </c>
      <c r="E63" s="712">
        <v>64.996324647536838</v>
      </c>
      <c r="F63" s="712">
        <v>13.129549840459335</v>
      </c>
      <c r="G63" s="712">
        <v>86.870450159540667</v>
      </c>
      <c r="H63" s="712">
        <v>28.758469401296516</v>
      </c>
      <c r="I63" s="712">
        <v>71.241530598703491</v>
      </c>
    </row>
    <row r="64" spans="1:9">
      <c r="A64" s="714">
        <v>42064</v>
      </c>
      <c r="B64" s="712">
        <v>39.475713524580001</v>
      </c>
      <c r="C64" s="712">
        <v>60.524286475419999</v>
      </c>
      <c r="D64" s="712">
        <v>26.019087446861068</v>
      </c>
      <c r="E64" s="712">
        <v>73.980912553138936</v>
      </c>
      <c r="F64" s="712">
        <v>20.639553479117396</v>
      </c>
      <c r="G64" s="712">
        <v>79.360446520882604</v>
      </c>
      <c r="H64" s="712">
        <v>33.657289723793383</v>
      </c>
      <c r="I64" s="712">
        <v>66.342710276206617</v>
      </c>
    </row>
    <row r="65" spans="1:9">
      <c r="A65" s="714">
        <v>42095</v>
      </c>
      <c r="B65" s="712">
        <v>47.76635587467608</v>
      </c>
      <c r="C65" s="712">
        <v>52.23364412532392</v>
      </c>
      <c r="D65" s="712">
        <v>25.751014669518717</v>
      </c>
      <c r="E65" s="712">
        <v>74.24898533048129</v>
      </c>
      <c r="F65" s="712">
        <v>20.830287992224481</v>
      </c>
      <c r="G65" s="712">
        <v>79.169712007775516</v>
      </c>
      <c r="H65" s="712">
        <v>35.705233623832356</v>
      </c>
      <c r="I65" s="712">
        <v>64.294766376167644</v>
      </c>
    </row>
    <row r="66" spans="1:9">
      <c r="A66" s="714">
        <v>42125</v>
      </c>
      <c r="B66" s="712">
        <v>45.360347647146085</v>
      </c>
      <c r="C66" s="712">
        <v>54.639652352853908</v>
      </c>
      <c r="D66" s="712">
        <v>23.254563572023336</v>
      </c>
      <c r="E66" s="712">
        <v>76.745436427976671</v>
      </c>
      <c r="F66" s="712">
        <v>20.559418757386307</v>
      </c>
      <c r="G66" s="712">
        <v>79.440581242613689</v>
      </c>
      <c r="H66" s="712">
        <v>34.392844075877171</v>
      </c>
      <c r="I66" s="712">
        <v>65.607155924122821</v>
      </c>
    </row>
    <row r="67" spans="1:9">
      <c r="A67" s="714">
        <v>42156</v>
      </c>
      <c r="B67" s="712">
        <v>46.24454212326512</v>
      </c>
      <c r="C67" s="712">
        <v>53.75545787673488</v>
      </c>
      <c r="D67" s="712">
        <v>23.634762682168983</v>
      </c>
      <c r="E67" s="712">
        <v>76.365237317831017</v>
      </c>
      <c r="F67" s="712">
        <v>18.072660304104385</v>
      </c>
      <c r="G67" s="712">
        <v>81.927339695895611</v>
      </c>
      <c r="H67" s="712">
        <v>35.268765281395474</v>
      </c>
      <c r="I67" s="712">
        <v>64.731234718604526</v>
      </c>
    </row>
    <row r="68" spans="1:9">
      <c r="A68" s="714">
        <v>42186</v>
      </c>
      <c r="B68" s="712">
        <v>48.391944679422615</v>
      </c>
      <c r="C68" s="712">
        <v>51.608055320577385</v>
      </c>
      <c r="D68" s="712">
        <v>23.611271527769667</v>
      </c>
      <c r="E68" s="712">
        <v>76.388728472230341</v>
      </c>
      <c r="F68" s="712">
        <v>18.767930771147849</v>
      </c>
      <c r="G68" s="712">
        <v>81.232069228852154</v>
      </c>
      <c r="H68" s="712">
        <v>33.975543461260813</v>
      </c>
      <c r="I68" s="712">
        <v>66.024456538739187</v>
      </c>
    </row>
    <row r="69" spans="1:9">
      <c r="A69" s="714">
        <v>42217</v>
      </c>
      <c r="B69" s="712">
        <v>47.169152110865483</v>
      </c>
      <c r="C69" s="712">
        <v>52.830847889134525</v>
      </c>
      <c r="D69" s="712">
        <v>26.396108538391328</v>
      </c>
      <c r="E69" s="712">
        <v>73.603891461608669</v>
      </c>
      <c r="F69" s="712">
        <v>20.823436440425645</v>
      </c>
      <c r="G69" s="712">
        <v>79.176563559574348</v>
      </c>
      <c r="H69" s="712">
        <v>36.533231520615985</v>
      </c>
      <c r="I69" s="712">
        <v>63.466768479384015</v>
      </c>
    </row>
    <row r="70" spans="1:9">
      <c r="A70" s="714">
        <v>42248</v>
      </c>
      <c r="B70" s="712">
        <v>43.076289232554245</v>
      </c>
      <c r="C70" s="712">
        <v>56.923710767445755</v>
      </c>
      <c r="D70" s="712">
        <v>23.781290879073957</v>
      </c>
      <c r="E70" s="712">
        <v>76.218709120926036</v>
      </c>
      <c r="F70" s="712">
        <v>19.799938821922229</v>
      </c>
      <c r="G70" s="712">
        <v>80.200061178077775</v>
      </c>
      <c r="H70" s="712">
        <v>30.863416978740482</v>
      </c>
      <c r="I70" s="712">
        <v>69.136583021259511</v>
      </c>
    </row>
    <row r="71" spans="1:9">
      <c r="A71" s="714">
        <v>42278</v>
      </c>
      <c r="B71" s="712">
        <v>45.500190249013158</v>
      </c>
      <c r="C71" s="712">
        <v>54.499809750986842</v>
      </c>
      <c r="D71" s="712">
        <v>22.257156513496877</v>
      </c>
      <c r="E71" s="712">
        <v>77.742843486503119</v>
      </c>
      <c r="F71" s="712">
        <v>20.639495102435376</v>
      </c>
      <c r="G71" s="712">
        <v>79.360504897564624</v>
      </c>
      <c r="H71" s="712">
        <v>29.850573128955549</v>
      </c>
      <c r="I71" s="712">
        <v>70.149426871044454</v>
      </c>
    </row>
    <row r="72" spans="1:9">
      <c r="A72" s="714">
        <v>42309</v>
      </c>
      <c r="B72" s="712">
        <v>40.18964695695356</v>
      </c>
      <c r="C72" s="712">
        <v>59.810353043046447</v>
      </c>
      <c r="D72" s="712">
        <v>21.834243384283706</v>
      </c>
      <c r="E72" s="712">
        <v>78.165756615716305</v>
      </c>
      <c r="F72" s="712">
        <v>18.694921954319931</v>
      </c>
      <c r="G72" s="712">
        <v>81.305078045680062</v>
      </c>
      <c r="H72" s="712">
        <v>32.494184087621285</v>
      </c>
      <c r="I72" s="712">
        <v>67.505815912378722</v>
      </c>
    </row>
    <row r="73" spans="1:9">
      <c r="A73" s="714">
        <v>42339</v>
      </c>
      <c r="B73" s="712">
        <v>43.117196286383411</v>
      </c>
      <c r="C73" s="712">
        <v>56.882803713616589</v>
      </c>
      <c r="D73" s="712">
        <v>20.874102305885213</v>
      </c>
      <c r="E73" s="712">
        <v>79.125897694114784</v>
      </c>
      <c r="F73" s="712">
        <v>16.449051097192957</v>
      </c>
      <c r="G73" s="712">
        <v>83.550948902807036</v>
      </c>
      <c r="H73" s="712">
        <v>29.291972531873217</v>
      </c>
      <c r="I73" s="712">
        <v>70.708027468126787</v>
      </c>
    </row>
    <row r="74" spans="1:9" s="675" customFormat="1" ht="12">
      <c r="A74" s="676" t="s">
        <v>541</v>
      </c>
    </row>
    <row r="75" spans="1:9" s="675" customFormat="1" ht="12">
      <c r="A75" s="1069" t="s">
        <v>539</v>
      </c>
      <c r="B75" s="1069"/>
      <c r="C75" s="1069"/>
      <c r="D75" s="1069"/>
      <c r="E75" s="1069"/>
      <c r="F75" s="1069"/>
      <c r="G75" s="1069"/>
      <c r="H75" s="1069"/>
      <c r="I75" s="1069"/>
    </row>
    <row r="76" spans="1:9" s="675" customFormat="1" ht="26.25" customHeight="1">
      <c r="A76" s="1069" t="s">
        <v>540</v>
      </c>
      <c r="B76" s="1069"/>
      <c r="C76" s="1069"/>
      <c r="D76" s="1069"/>
      <c r="E76" s="1069"/>
      <c r="F76" s="1069"/>
      <c r="G76" s="1069"/>
      <c r="H76" s="1069"/>
      <c r="I76" s="1069"/>
    </row>
    <row r="77" spans="1:9" s="675" customFormat="1" ht="26.25" customHeight="1">
      <c r="A77" s="1069" t="s">
        <v>486</v>
      </c>
      <c r="B77" s="1069"/>
      <c r="C77" s="1069"/>
      <c r="D77" s="1069"/>
      <c r="E77" s="1069"/>
      <c r="F77" s="1069"/>
      <c r="G77" s="1069"/>
      <c r="H77" s="1069"/>
      <c r="I77" s="1069"/>
    </row>
    <row r="78" spans="1:9" s="675" customFormat="1" ht="12">
      <c r="A78" s="676" t="s">
        <v>485</v>
      </c>
    </row>
  </sheetData>
  <mergeCells count="10">
    <mergeCell ref="B3:C3"/>
    <mergeCell ref="A75:I75"/>
    <mergeCell ref="A76:I76"/>
    <mergeCell ref="A77:I77"/>
    <mergeCell ref="A2:A4"/>
    <mergeCell ref="F3:G3"/>
    <mergeCell ref="H3:I3"/>
    <mergeCell ref="F2:I2"/>
    <mergeCell ref="B2:E2"/>
    <mergeCell ref="D3:E3"/>
  </mergeCells>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sheetPr>
    <tabColor theme="6"/>
  </sheetPr>
  <dimension ref="A1:L78"/>
  <sheetViews>
    <sheetView workbookViewId="0">
      <selection activeCell="M54" sqref="M54"/>
    </sheetView>
  </sheetViews>
  <sheetFormatPr defaultRowHeight="12.75"/>
  <cols>
    <col min="1" max="1" width="12.5" style="666" customWidth="1"/>
    <col min="2" max="2" width="11.6640625" style="666" customWidth="1"/>
    <col min="3" max="3" width="10.1640625" style="666" customWidth="1"/>
    <col min="4" max="4" width="9.6640625" style="666" customWidth="1"/>
    <col min="5" max="6" width="15.33203125" style="666" customWidth="1"/>
    <col min="7" max="7" width="11.5" style="666" customWidth="1"/>
    <col min="8" max="8" width="9.5" style="666" customWidth="1"/>
    <col min="9" max="9" width="10.1640625" style="666" customWidth="1"/>
    <col min="10" max="10" width="15" style="666" customWidth="1"/>
    <col min="11" max="11" width="16.1640625" style="666" customWidth="1"/>
    <col min="12" max="16384" width="9.33203125" style="666"/>
  </cols>
  <sheetData>
    <row r="1" spans="1:12">
      <c r="A1" s="674" t="s">
        <v>538</v>
      </c>
    </row>
    <row r="2" spans="1:12" ht="15" customHeight="1">
      <c r="A2" s="1077" t="s">
        <v>66</v>
      </c>
      <c r="B2" s="1071" t="s">
        <v>304</v>
      </c>
      <c r="C2" s="1072"/>
      <c r="D2" s="1072"/>
      <c r="E2" s="1072"/>
      <c r="F2" s="1073"/>
      <c r="G2" s="1071" t="s">
        <v>495</v>
      </c>
      <c r="H2" s="1072"/>
      <c r="I2" s="1072"/>
      <c r="J2" s="1072"/>
      <c r="K2" s="1073"/>
    </row>
    <row r="3" spans="1:12" ht="12.75" customHeight="1">
      <c r="A3" s="1078"/>
      <c r="B3" s="1076" t="s">
        <v>489</v>
      </c>
      <c r="C3" s="1076"/>
      <c r="D3" s="1076"/>
      <c r="E3" s="1076" t="s">
        <v>488</v>
      </c>
      <c r="F3" s="1076"/>
      <c r="G3" s="1076" t="s">
        <v>489</v>
      </c>
      <c r="H3" s="1076"/>
      <c r="I3" s="1076"/>
      <c r="J3" s="1076" t="s">
        <v>488</v>
      </c>
      <c r="K3" s="1076"/>
    </row>
    <row r="4" spans="1:12">
      <c r="A4" s="1079"/>
      <c r="B4" s="713" t="s">
        <v>301</v>
      </c>
      <c r="C4" s="715" t="s">
        <v>487</v>
      </c>
      <c r="D4" s="715" t="s">
        <v>494</v>
      </c>
      <c r="E4" s="713" t="s">
        <v>301</v>
      </c>
      <c r="F4" s="715" t="s">
        <v>487</v>
      </c>
      <c r="G4" s="713" t="s">
        <v>301</v>
      </c>
      <c r="H4" s="715" t="s">
        <v>487</v>
      </c>
      <c r="I4" s="715" t="s">
        <v>494</v>
      </c>
      <c r="J4" s="713" t="s">
        <v>301</v>
      </c>
      <c r="K4" s="715" t="s">
        <v>487</v>
      </c>
      <c r="L4" s="716"/>
    </row>
    <row r="5" spans="1:12">
      <c r="A5" s="717">
        <v>40269</v>
      </c>
      <c r="B5" s="718">
        <v>37.326729662735367</v>
      </c>
      <c r="C5" s="718">
        <v>62.346226173351681</v>
      </c>
      <c r="D5" s="718">
        <v>0.3270441639129682</v>
      </c>
      <c r="E5" s="718">
        <v>25.579749695141729</v>
      </c>
      <c r="F5" s="718">
        <v>74.420250304858271</v>
      </c>
      <c r="G5" s="718">
        <v>16.460909632788947</v>
      </c>
      <c r="H5" s="718">
        <v>80.609929586103632</v>
      </c>
      <c r="I5" s="718">
        <v>2.9291607811074289</v>
      </c>
      <c r="J5" s="718">
        <v>18.219487236883182</v>
      </c>
      <c r="K5" s="718">
        <v>81.780512763116818</v>
      </c>
    </row>
    <row r="6" spans="1:12">
      <c r="A6" s="717">
        <v>40299</v>
      </c>
      <c r="B6" s="718">
        <v>36.909057336134907</v>
      </c>
      <c r="C6" s="718">
        <v>62.773536121993999</v>
      </c>
      <c r="D6" s="718">
        <v>0.31740654187108858</v>
      </c>
      <c r="E6" s="718">
        <v>24.228504694359685</v>
      </c>
      <c r="F6" s="718">
        <v>75.771495305640315</v>
      </c>
      <c r="G6" s="718">
        <v>16.300974911995201</v>
      </c>
      <c r="H6" s="718">
        <v>80.454441618915268</v>
      </c>
      <c r="I6" s="718">
        <v>3.2445834690895357</v>
      </c>
      <c r="J6" s="718">
        <v>20.583597882186162</v>
      </c>
      <c r="K6" s="718">
        <v>79.416402117813831</v>
      </c>
    </row>
    <row r="7" spans="1:12">
      <c r="A7" s="717">
        <v>40330</v>
      </c>
      <c r="B7" s="718">
        <v>34.897284177283275</v>
      </c>
      <c r="C7" s="718">
        <v>64.625414044469693</v>
      </c>
      <c r="D7" s="718">
        <v>0.47730177824703535</v>
      </c>
      <c r="E7" s="718">
        <v>26.908302910201066</v>
      </c>
      <c r="F7" s="718">
        <v>73.091697089798942</v>
      </c>
      <c r="G7" s="718">
        <v>16.068002742532943</v>
      </c>
      <c r="H7" s="718">
        <v>80.188247742282954</v>
      </c>
      <c r="I7" s="718">
        <v>3.7437495151841209</v>
      </c>
      <c r="J7" s="718">
        <v>21.802956920535273</v>
      </c>
      <c r="K7" s="718">
        <v>78.197043079464734</v>
      </c>
    </row>
    <row r="8" spans="1:12">
      <c r="A8" s="717">
        <v>40360</v>
      </c>
      <c r="B8" s="718">
        <v>35.108358153435006</v>
      </c>
      <c r="C8" s="718">
        <v>64.598648481019609</v>
      </c>
      <c r="D8" s="718">
        <v>0.29299336554537353</v>
      </c>
      <c r="E8" s="718">
        <v>62.277832115269774</v>
      </c>
      <c r="F8" s="718">
        <v>37.722167884730233</v>
      </c>
      <c r="G8" s="718">
        <v>14.830427063411427</v>
      </c>
      <c r="H8" s="718">
        <v>82.006094156372782</v>
      </c>
      <c r="I8" s="718">
        <v>3.1634787802157698</v>
      </c>
      <c r="J8" s="718">
        <v>27.330822205530701</v>
      </c>
      <c r="K8" s="718">
        <v>72.669177794469292</v>
      </c>
    </row>
    <row r="9" spans="1:12">
      <c r="A9" s="717">
        <v>40391</v>
      </c>
      <c r="B9" s="718">
        <v>35.012148963261112</v>
      </c>
      <c r="C9" s="718">
        <v>64.672098832364412</v>
      </c>
      <c r="D9" s="718">
        <v>0.31575220437447388</v>
      </c>
      <c r="E9" s="718">
        <v>47.454093064165924</v>
      </c>
      <c r="F9" s="718">
        <v>52.545906935834061</v>
      </c>
      <c r="G9" s="718">
        <v>14.974260565011754</v>
      </c>
      <c r="H9" s="718">
        <v>81.402276523480609</v>
      </c>
      <c r="I9" s="718">
        <v>3.623462911507632</v>
      </c>
      <c r="J9" s="718">
        <v>30.35076983336517</v>
      </c>
      <c r="K9" s="718">
        <v>69.649230166634837</v>
      </c>
    </row>
    <row r="10" spans="1:12">
      <c r="A10" s="717">
        <v>40422</v>
      </c>
      <c r="B10" s="718">
        <v>34.677990480203214</v>
      </c>
      <c r="C10" s="718">
        <v>64.935422733998394</v>
      </c>
      <c r="D10" s="718">
        <v>0.38658678579838845</v>
      </c>
      <c r="E10" s="718">
        <v>80.198025820563487</v>
      </c>
      <c r="F10" s="718">
        <v>19.80197417943652</v>
      </c>
      <c r="G10" s="718">
        <v>14.163460808584905</v>
      </c>
      <c r="H10" s="718">
        <v>83.095874650838013</v>
      </c>
      <c r="I10" s="718">
        <v>2.740664540577086</v>
      </c>
      <c r="J10" s="718">
        <v>42.511300491237186</v>
      </c>
      <c r="K10" s="718">
        <v>57.488699508762807</v>
      </c>
    </row>
    <row r="11" spans="1:12">
      <c r="A11" s="717">
        <v>40452</v>
      </c>
      <c r="B11" s="718">
        <v>35.001145504763635</v>
      </c>
      <c r="C11" s="718">
        <v>64.636022336428667</v>
      </c>
      <c r="D11" s="718">
        <v>0.36283215880768477</v>
      </c>
      <c r="E11" s="718">
        <v>89.295821859860553</v>
      </c>
      <c r="F11" s="718">
        <v>10.704178140139462</v>
      </c>
      <c r="G11" s="718">
        <v>15.440824084998084</v>
      </c>
      <c r="H11" s="718">
        <v>81.746005993128136</v>
      </c>
      <c r="I11" s="718">
        <v>2.8131699218737731</v>
      </c>
      <c r="J11" s="718">
        <v>45.772185551171304</v>
      </c>
      <c r="K11" s="718">
        <v>54.227814448828696</v>
      </c>
    </row>
    <row r="12" spans="1:12">
      <c r="A12" s="717">
        <v>40483</v>
      </c>
      <c r="B12" s="718">
        <v>36.807493224176156</v>
      </c>
      <c r="C12" s="718">
        <v>62.741705783860354</v>
      </c>
      <c r="D12" s="718">
        <v>0.45080099196349499</v>
      </c>
      <c r="E12" s="718">
        <v>96.166243578183526</v>
      </c>
      <c r="F12" s="718">
        <v>3.8337564218164784</v>
      </c>
      <c r="G12" s="718">
        <v>15.00466997245562</v>
      </c>
      <c r="H12" s="718">
        <v>80.305013565712272</v>
      </c>
      <c r="I12" s="718">
        <v>4.6903164618321194</v>
      </c>
      <c r="J12" s="718">
        <v>40.131873445332758</v>
      </c>
      <c r="K12" s="718">
        <v>59.868126554667235</v>
      </c>
    </row>
    <row r="13" spans="1:12">
      <c r="A13" s="717">
        <v>40513</v>
      </c>
      <c r="B13" s="718">
        <v>35.548779518771269</v>
      </c>
      <c r="C13" s="718">
        <v>63.797852465814046</v>
      </c>
      <c r="D13" s="718">
        <v>0.65336801541469491</v>
      </c>
      <c r="E13" s="718">
        <v>96.074906535628045</v>
      </c>
      <c r="F13" s="718">
        <v>3.9250934643719497</v>
      </c>
      <c r="G13" s="718">
        <v>14.405109361666113</v>
      </c>
      <c r="H13" s="718">
        <v>80.039435514985584</v>
      </c>
      <c r="I13" s="718">
        <v>5.5554551233483105</v>
      </c>
      <c r="J13" s="718">
        <v>40.01272385384344</v>
      </c>
      <c r="K13" s="718">
        <v>59.987276146156553</v>
      </c>
    </row>
    <row r="14" spans="1:12">
      <c r="A14" s="717">
        <v>40544</v>
      </c>
      <c r="B14" s="718">
        <v>35.00397197311402</v>
      </c>
      <c r="C14" s="718">
        <v>64.536595139175304</v>
      </c>
      <c r="D14" s="718">
        <v>0.45943288771067831</v>
      </c>
      <c r="E14" s="718">
        <v>94.855795879576149</v>
      </c>
      <c r="F14" s="718">
        <v>5.1442041204238542</v>
      </c>
      <c r="G14" s="718">
        <v>13.808074183746935</v>
      </c>
      <c r="H14" s="718">
        <v>80.604613443063599</v>
      </c>
      <c r="I14" s="718">
        <v>5.5873123731894738</v>
      </c>
      <c r="J14" s="718">
        <v>41.656978326604765</v>
      </c>
      <c r="K14" s="718">
        <v>58.343021673395221</v>
      </c>
    </row>
    <row r="15" spans="1:12">
      <c r="A15" s="717">
        <v>40575</v>
      </c>
      <c r="B15" s="718">
        <v>35.436433739493744</v>
      </c>
      <c r="C15" s="718">
        <v>64.023295296149286</v>
      </c>
      <c r="D15" s="718">
        <v>0.5402709643569753</v>
      </c>
      <c r="E15" s="718">
        <v>95.784071156355481</v>
      </c>
      <c r="F15" s="718">
        <v>4.2159288436445292</v>
      </c>
      <c r="G15" s="718">
        <v>14.413570683264323</v>
      </c>
      <c r="H15" s="718">
        <v>79.527693063522392</v>
      </c>
      <c r="I15" s="718">
        <v>6.0587362532132936</v>
      </c>
      <c r="J15" s="718">
        <v>40.412163115432143</v>
      </c>
      <c r="K15" s="718">
        <v>59.587836884567857</v>
      </c>
    </row>
    <row r="16" spans="1:12">
      <c r="A16" s="717">
        <v>40603</v>
      </c>
      <c r="B16" s="718">
        <v>36.964119176135569</v>
      </c>
      <c r="C16" s="718">
        <v>62.55768646812303</v>
      </c>
      <c r="D16" s="718">
        <v>0.4781943557413979</v>
      </c>
      <c r="E16" s="718">
        <v>95.079135480759419</v>
      </c>
      <c r="F16" s="718">
        <v>4.9208645192405926</v>
      </c>
      <c r="G16" s="718">
        <v>14.543911840725999</v>
      </c>
      <c r="H16" s="718">
        <v>79.739505258103932</v>
      </c>
      <c r="I16" s="718">
        <v>5.716582901170062</v>
      </c>
      <c r="J16" s="718">
        <v>29.161855823088366</v>
      </c>
      <c r="K16" s="718">
        <v>70.838144176911626</v>
      </c>
    </row>
    <row r="17" spans="1:11">
      <c r="A17" s="717">
        <v>40634</v>
      </c>
      <c r="B17" s="718">
        <v>37.342920944188165</v>
      </c>
      <c r="C17" s="718">
        <v>62.233522910711613</v>
      </c>
      <c r="D17" s="718">
        <v>0.42355614510022238</v>
      </c>
      <c r="E17" s="718">
        <v>76.342527420135681</v>
      </c>
      <c r="F17" s="718">
        <v>23.657472579864308</v>
      </c>
      <c r="G17" s="718">
        <v>16.134280777009032</v>
      </c>
      <c r="H17" s="718">
        <v>79.885544731210118</v>
      </c>
      <c r="I17" s="718">
        <v>3.9801744917808475</v>
      </c>
      <c r="J17" s="718">
        <v>29.566415141459363</v>
      </c>
      <c r="K17" s="718">
        <v>70.433584858540627</v>
      </c>
    </row>
    <row r="18" spans="1:11">
      <c r="A18" s="717">
        <v>40664</v>
      </c>
      <c r="B18" s="718">
        <v>36.613738231885776</v>
      </c>
      <c r="C18" s="718">
        <v>62.934338142179961</v>
      </c>
      <c r="D18" s="718">
        <v>0.45192362593427127</v>
      </c>
      <c r="E18" s="718">
        <v>84.437709178655723</v>
      </c>
      <c r="F18" s="718">
        <v>15.562290821344286</v>
      </c>
      <c r="G18" s="718">
        <v>17.059099580913337</v>
      </c>
      <c r="H18" s="718">
        <v>79.662689950576222</v>
      </c>
      <c r="I18" s="718">
        <v>3.2782104685104376</v>
      </c>
      <c r="J18" s="718">
        <v>24.55530189222775</v>
      </c>
      <c r="K18" s="718">
        <v>75.444698107772254</v>
      </c>
    </row>
    <row r="19" spans="1:11">
      <c r="A19" s="717">
        <v>40695</v>
      </c>
      <c r="B19" s="718">
        <v>39.069036740941939</v>
      </c>
      <c r="C19" s="718">
        <v>60.455211479264058</v>
      </c>
      <c r="D19" s="718">
        <v>0.47575177979398925</v>
      </c>
      <c r="E19" s="718">
        <v>88.292142230873367</v>
      </c>
      <c r="F19" s="718">
        <v>11.707857769126639</v>
      </c>
      <c r="G19" s="718">
        <v>15.151071472913463</v>
      </c>
      <c r="H19" s="718">
        <v>81.419631247786199</v>
      </c>
      <c r="I19" s="718">
        <v>3.4292972793003398</v>
      </c>
      <c r="J19" s="718">
        <v>32.236805996384412</v>
      </c>
      <c r="K19" s="718">
        <v>67.763194003615595</v>
      </c>
    </row>
    <row r="20" spans="1:11">
      <c r="A20" s="717">
        <v>40725</v>
      </c>
      <c r="B20" s="718">
        <v>38.498456728306614</v>
      </c>
      <c r="C20" s="718">
        <v>61.20030051525297</v>
      </c>
      <c r="D20" s="718">
        <v>0.30124275644040999</v>
      </c>
      <c r="E20" s="718">
        <v>88.037219396040001</v>
      </c>
      <c r="F20" s="718">
        <v>11.962780603959997</v>
      </c>
      <c r="G20" s="718">
        <v>14.221753117097583</v>
      </c>
      <c r="H20" s="718">
        <v>82.701521783768641</v>
      </c>
      <c r="I20" s="718">
        <v>3.0767250991337773</v>
      </c>
      <c r="J20" s="718">
        <v>43.514725713984895</v>
      </c>
      <c r="K20" s="718">
        <v>56.485274286015098</v>
      </c>
    </row>
    <row r="21" spans="1:11">
      <c r="A21" s="717">
        <v>40756</v>
      </c>
      <c r="B21" s="718">
        <v>37.650134201617611</v>
      </c>
      <c r="C21" s="718">
        <v>62.019750745053784</v>
      </c>
      <c r="D21" s="718">
        <v>0.33011505332862645</v>
      </c>
      <c r="E21" s="718">
        <v>87.120903387239139</v>
      </c>
      <c r="F21" s="718">
        <v>12.879096612760863</v>
      </c>
      <c r="G21" s="718">
        <v>13.843114692453392</v>
      </c>
      <c r="H21" s="718">
        <v>83.896913616576228</v>
      </c>
      <c r="I21" s="718">
        <v>2.2599716909703771</v>
      </c>
      <c r="J21" s="718">
        <v>36.637308978168463</v>
      </c>
      <c r="K21" s="718">
        <v>63.362691021831537</v>
      </c>
    </row>
    <row r="22" spans="1:11">
      <c r="A22" s="717">
        <v>40787</v>
      </c>
      <c r="B22" s="718">
        <v>36.342044183680159</v>
      </c>
      <c r="C22" s="718">
        <v>63.348367567195076</v>
      </c>
      <c r="D22" s="718">
        <v>0.30958824912479144</v>
      </c>
      <c r="E22" s="718">
        <v>83.182993503401718</v>
      </c>
      <c r="F22" s="718">
        <v>16.817006496598285</v>
      </c>
      <c r="G22" s="718">
        <v>12.817202488874294</v>
      </c>
      <c r="H22" s="718">
        <v>83.833068269062437</v>
      </c>
      <c r="I22" s="718">
        <v>3.3497292420632561</v>
      </c>
      <c r="J22" s="718">
        <v>33.707643740637579</v>
      </c>
      <c r="K22" s="718">
        <v>66.292356259362421</v>
      </c>
    </row>
    <row r="23" spans="1:11">
      <c r="A23" s="717">
        <v>40817</v>
      </c>
      <c r="B23" s="718">
        <v>36.112337311302809</v>
      </c>
      <c r="C23" s="718">
        <v>63.662037452178474</v>
      </c>
      <c r="D23" s="718">
        <v>0.22562523651872657</v>
      </c>
      <c r="E23" s="718">
        <v>77.958099876148978</v>
      </c>
      <c r="F23" s="718">
        <v>22.041900123851018</v>
      </c>
      <c r="G23" s="718">
        <v>13.307095824973313</v>
      </c>
      <c r="H23" s="718">
        <v>84.583848387755239</v>
      </c>
      <c r="I23" s="718">
        <v>2.1090557872714624</v>
      </c>
      <c r="J23" s="718">
        <v>31.427763525793729</v>
      </c>
      <c r="K23" s="718">
        <v>68.572236474206264</v>
      </c>
    </row>
    <row r="24" spans="1:11">
      <c r="A24" s="717">
        <v>40848</v>
      </c>
      <c r="B24" s="718">
        <v>35.442070898319635</v>
      </c>
      <c r="C24" s="718">
        <v>64.34190490493063</v>
      </c>
      <c r="D24" s="718">
        <v>0.21602419674973911</v>
      </c>
      <c r="E24" s="718">
        <v>79.699817317607497</v>
      </c>
      <c r="F24" s="718">
        <v>20.30018268239251</v>
      </c>
      <c r="G24" s="718">
        <v>14.681023917259795</v>
      </c>
      <c r="H24" s="718">
        <v>83.314509645415839</v>
      </c>
      <c r="I24" s="718">
        <v>2.0044664373243588</v>
      </c>
      <c r="J24" s="718">
        <v>33.327004082511706</v>
      </c>
      <c r="K24" s="718">
        <v>66.672995917488294</v>
      </c>
    </row>
    <row r="25" spans="1:11">
      <c r="A25" s="717">
        <v>40878</v>
      </c>
      <c r="B25" s="718">
        <v>35.904486460294919</v>
      </c>
      <c r="C25" s="718">
        <v>63.819701019182418</v>
      </c>
      <c r="D25" s="718">
        <v>0.27581252052265948</v>
      </c>
      <c r="E25" s="718">
        <v>76.575616320035479</v>
      </c>
      <c r="F25" s="718">
        <v>23.424383679964521</v>
      </c>
      <c r="G25" s="718">
        <v>15.607579812872652</v>
      </c>
      <c r="H25" s="718">
        <v>80.499755851901256</v>
      </c>
      <c r="I25" s="718">
        <v>3.8926643352261014</v>
      </c>
      <c r="J25" s="718">
        <v>30.513857095269469</v>
      </c>
      <c r="K25" s="718">
        <v>69.486142904730542</v>
      </c>
    </row>
    <row r="26" spans="1:11">
      <c r="A26" s="717">
        <v>40909</v>
      </c>
      <c r="B26" s="718">
        <v>36.209970680102401</v>
      </c>
      <c r="C26" s="718">
        <v>63.369235192585592</v>
      </c>
      <c r="D26" s="718">
        <v>0.42079412731201737</v>
      </c>
      <c r="E26" s="718">
        <v>77.851696410624413</v>
      </c>
      <c r="F26" s="718">
        <v>22.148303589375569</v>
      </c>
      <c r="G26" s="718">
        <v>14.476406880456224</v>
      </c>
      <c r="H26" s="718">
        <v>80.664699450980407</v>
      </c>
      <c r="I26" s="718">
        <v>4.8588936685633657</v>
      </c>
      <c r="J26" s="718">
        <v>33.103713289237383</v>
      </c>
      <c r="K26" s="718">
        <v>66.896286710762595</v>
      </c>
    </row>
    <row r="27" spans="1:11">
      <c r="A27" s="717">
        <v>40940</v>
      </c>
      <c r="B27" s="718">
        <v>39.196757646410624</v>
      </c>
      <c r="C27" s="718">
        <v>60.514602699721664</v>
      </c>
      <c r="D27" s="718">
        <v>0.28863965386771123</v>
      </c>
      <c r="E27" s="718">
        <v>84.17589978733433</v>
      </c>
      <c r="F27" s="718">
        <v>15.82410021266567</v>
      </c>
      <c r="G27" s="718">
        <v>16.832789063202725</v>
      </c>
      <c r="H27" s="718">
        <v>78.710119364490765</v>
      </c>
      <c r="I27" s="718">
        <v>4.4570915723065276</v>
      </c>
      <c r="J27" s="718">
        <v>33.203203586847316</v>
      </c>
      <c r="K27" s="718">
        <v>66.796796413152677</v>
      </c>
    </row>
    <row r="28" spans="1:11">
      <c r="A28" s="717">
        <v>40969</v>
      </c>
      <c r="B28" s="718">
        <v>41.546576454484828</v>
      </c>
      <c r="C28" s="718">
        <v>58.134814073522577</v>
      </c>
      <c r="D28" s="718">
        <v>0.31860947199257889</v>
      </c>
      <c r="E28" s="718">
        <v>85.925050310649027</v>
      </c>
      <c r="F28" s="718">
        <v>14.074949689350987</v>
      </c>
      <c r="G28" s="718">
        <v>16.458258642941665</v>
      </c>
      <c r="H28" s="718">
        <v>77.409103185644312</v>
      </c>
      <c r="I28" s="718">
        <v>6.1326381714140128</v>
      </c>
      <c r="J28" s="718">
        <v>48.243121808303684</v>
      </c>
      <c r="K28" s="718">
        <v>51.756878191696323</v>
      </c>
    </row>
    <row r="29" spans="1:11">
      <c r="A29" s="717">
        <v>41000</v>
      </c>
      <c r="B29" s="718">
        <v>44.296058233940926</v>
      </c>
      <c r="C29" s="718">
        <v>54.960898605958228</v>
      </c>
      <c r="D29" s="718">
        <v>0.74304316010084182</v>
      </c>
      <c r="E29" s="718">
        <v>88.391862569249597</v>
      </c>
      <c r="F29" s="718">
        <v>11.608137430750395</v>
      </c>
      <c r="G29" s="718">
        <v>16.514561486374792</v>
      </c>
      <c r="H29" s="718">
        <v>76.393775331225228</v>
      </c>
      <c r="I29" s="718">
        <v>7.0916631823999889</v>
      </c>
      <c r="J29" s="718">
        <v>39.574305658471189</v>
      </c>
      <c r="K29" s="718">
        <v>60.425694341528825</v>
      </c>
    </row>
    <row r="30" spans="1:11">
      <c r="A30" s="717">
        <v>41030</v>
      </c>
      <c r="B30" s="719">
        <v>45.673633605260164</v>
      </c>
      <c r="C30" s="719">
        <v>53.728383272795419</v>
      </c>
      <c r="D30" s="719">
        <v>0.59798312194442282</v>
      </c>
      <c r="E30" s="719">
        <v>94.382935476545455</v>
      </c>
      <c r="F30" s="719">
        <v>5.6170645234545518</v>
      </c>
      <c r="G30" s="718">
        <v>17.969682792046054</v>
      </c>
      <c r="H30" s="718">
        <v>73.596253924629721</v>
      </c>
      <c r="I30" s="718">
        <v>8.4340632833242335</v>
      </c>
      <c r="J30" s="718">
        <v>41.489805145892575</v>
      </c>
      <c r="K30" s="718">
        <v>58.510194854107425</v>
      </c>
    </row>
    <row r="31" spans="1:11">
      <c r="A31" s="717">
        <v>41061</v>
      </c>
      <c r="B31" s="718">
        <v>42.913472332309233</v>
      </c>
      <c r="C31" s="718">
        <v>56.359560655257383</v>
      </c>
      <c r="D31" s="718">
        <v>0.72696701243338135</v>
      </c>
      <c r="E31" s="718">
        <v>91.938823322746316</v>
      </c>
      <c r="F31" s="718">
        <v>8.0611766772536786</v>
      </c>
      <c r="G31" s="718">
        <v>17.381499993541979</v>
      </c>
      <c r="H31" s="718">
        <v>76.332237305703984</v>
      </c>
      <c r="I31" s="718">
        <v>6.2862627007540386</v>
      </c>
      <c r="J31" s="718">
        <v>41.436151319195744</v>
      </c>
      <c r="K31" s="718">
        <v>58.563848680804256</v>
      </c>
    </row>
    <row r="32" spans="1:11">
      <c r="A32" s="717">
        <v>41091</v>
      </c>
      <c r="B32" s="718">
        <v>41.24049457399736</v>
      </c>
      <c r="C32" s="718">
        <v>58.5024064954941</v>
      </c>
      <c r="D32" s="718">
        <v>0.25709893050853655</v>
      </c>
      <c r="E32" s="718">
        <v>89.903271133617167</v>
      </c>
      <c r="F32" s="718">
        <v>10.096728866382833</v>
      </c>
      <c r="G32" s="718">
        <v>18.143078120278464</v>
      </c>
      <c r="H32" s="718">
        <v>76.414942853588258</v>
      </c>
      <c r="I32" s="718">
        <v>5.4419790261332892</v>
      </c>
      <c r="J32" s="718">
        <v>37.533809666833797</v>
      </c>
      <c r="K32" s="718">
        <v>62.466190333166203</v>
      </c>
    </row>
    <row r="33" spans="1:11">
      <c r="A33" s="717">
        <v>41122</v>
      </c>
      <c r="B33" s="718">
        <v>40.808207452967757</v>
      </c>
      <c r="C33" s="718">
        <v>58.76392638479404</v>
      </c>
      <c r="D33" s="718">
        <v>0.42786616223820551</v>
      </c>
      <c r="E33" s="718">
        <v>94.510574120595891</v>
      </c>
      <c r="F33" s="718">
        <v>5.4894258794041066</v>
      </c>
      <c r="G33" s="718">
        <v>18.456549204702146</v>
      </c>
      <c r="H33" s="718">
        <v>76.954055317642016</v>
      </c>
      <c r="I33" s="718">
        <v>4.5893954776558346</v>
      </c>
      <c r="J33" s="718">
        <v>72.34011434675179</v>
      </c>
      <c r="K33" s="718">
        <v>27.659885653248207</v>
      </c>
    </row>
    <row r="34" spans="1:11">
      <c r="A34" s="717">
        <v>41153</v>
      </c>
      <c r="B34" s="718">
        <v>41.929643013027672</v>
      </c>
      <c r="C34" s="718">
        <v>57.694830758440176</v>
      </c>
      <c r="D34" s="718">
        <v>0.37552622853214862</v>
      </c>
      <c r="E34" s="718">
        <v>92.787856862381304</v>
      </c>
      <c r="F34" s="718">
        <v>7.212143137618698</v>
      </c>
      <c r="G34" s="718">
        <v>18.768013305505217</v>
      </c>
      <c r="H34" s="718">
        <v>76.602650885502783</v>
      </c>
      <c r="I34" s="718">
        <v>4.6293358089920194</v>
      </c>
      <c r="J34" s="718">
        <v>60.288776103451603</v>
      </c>
      <c r="K34" s="718">
        <v>39.711223896548397</v>
      </c>
    </row>
    <row r="35" spans="1:11">
      <c r="A35" s="717">
        <v>41183</v>
      </c>
      <c r="B35" s="718">
        <v>42.42788761553701</v>
      </c>
      <c r="C35" s="718">
        <v>57.094429875662769</v>
      </c>
      <c r="D35" s="718">
        <v>0.47768250880023111</v>
      </c>
      <c r="E35" s="718">
        <v>88.037018155035383</v>
      </c>
      <c r="F35" s="718">
        <v>11.96298184496462</v>
      </c>
      <c r="G35" s="718">
        <v>18.254477133285206</v>
      </c>
      <c r="H35" s="718">
        <v>76.394469942568037</v>
      </c>
      <c r="I35" s="718">
        <v>5.3510529241467442</v>
      </c>
      <c r="J35" s="718">
        <v>53.793878863289514</v>
      </c>
      <c r="K35" s="718">
        <v>46.206121136710486</v>
      </c>
    </row>
    <row r="36" spans="1:11">
      <c r="A36" s="717">
        <v>41214</v>
      </c>
      <c r="B36" s="718">
        <v>42.00712603449842</v>
      </c>
      <c r="C36" s="718">
        <v>57.395084992539736</v>
      </c>
      <c r="D36" s="718">
        <v>0.5977889729618503</v>
      </c>
      <c r="E36" s="718">
        <v>91.393131907604428</v>
      </c>
      <c r="F36" s="718">
        <v>8.6068680923955707</v>
      </c>
      <c r="G36" s="718">
        <v>21.203983082585481</v>
      </c>
      <c r="H36" s="718">
        <v>73.354073633950875</v>
      </c>
      <c r="I36" s="718">
        <v>5.441943283463651</v>
      </c>
      <c r="J36" s="718">
        <v>57.937729692935513</v>
      </c>
      <c r="K36" s="718">
        <v>42.06227030706448</v>
      </c>
    </row>
    <row r="37" spans="1:11">
      <c r="A37" s="717">
        <v>41244</v>
      </c>
      <c r="B37" s="718">
        <v>41.461865139591566</v>
      </c>
      <c r="C37" s="718">
        <v>58.018210131333248</v>
      </c>
      <c r="D37" s="718">
        <v>0.51992472907518406</v>
      </c>
      <c r="E37" s="718">
        <v>93.838082787227634</v>
      </c>
      <c r="F37" s="718">
        <v>6.1619172127723729</v>
      </c>
      <c r="G37" s="718">
        <v>20.097204765229286</v>
      </c>
      <c r="H37" s="718">
        <v>73.891412287186213</v>
      </c>
      <c r="I37" s="718">
        <v>6.0113829475844902</v>
      </c>
      <c r="J37" s="718">
        <v>36.376631756824132</v>
      </c>
      <c r="K37" s="718">
        <v>63.623368243175868</v>
      </c>
    </row>
    <row r="38" spans="1:11">
      <c r="A38" s="717">
        <v>41275</v>
      </c>
      <c r="B38" s="718">
        <v>41.613494298177059</v>
      </c>
      <c r="C38" s="718">
        <v>57.975954575109192</v>
      </c>
      <c r="D38" s="718">
        <v>0.41055112671375099</v>
      </c>
      <c r="E38" s="718">
        <v>95.125432580217634</v>
      </c>
      <c r="F38" s="718">
        <v>4.8745674197823625</v>
      </c>
      <c r="G38" s="718">
        <v>21.467828668895461</v>
      </c>
      <c r="H38" s="718">
        <v>74.254456026275776</v>
      </c>
      <c r="I38" s="718">
        <v>4.2777153048287619</v>
      </c>
      <c r="J38" s="718">
        <v>57.213401653552197</v>
      </c>
      <c r="K38" s="718">
        <v>42.786598346447803</v>
      </c>
    </row>
    <row r="39" spans="1:11">
      <c r="A39" s="717">
        <v>41306</v>
      </c>
      <c r="B39" s="718">
        <v>42.301329172286103</v>
      </c>
      <c r="C39" s="718">
        <v>57.246030941495874</v>
      </c>
      <c r="D39" s="718">
        <v>0.45263988621801443</v>
      </c>
      <c r="E39" s="718">
        <v>96.17232854968006</v>
      </c>
      <c r="F39" s="718">
        <v>3.8276714503199338</v>
      </c>
      <c r="G39" s="718">
        <v>20.178816859473919</v>
      </c>
      <c r="H39" s="718">
        <v>75.406800396615125</v>
      </c>
      <c r="I39" s="718">
        <v>4.4143827439109558</v>
      </c>
      <c r="J39" s="718">
        <v>72.924839671582049</v>
      </c>
      <c r="K39" s="718">
        <v>27.075160328417958</v>
      </c>
    </row>
    <row r="40" spans="1:11">
      <c r="A40" s="717">
        <v>41334</v>
      </c>
      <c r="B40" s="718">
        <v>41.254770104328728</v>
      </c>
      <c r="C40" s="718">
        <v>58.282405142922109</v>
      </c>
      <c r="D40" s="718">
        <v>0.46282475274915524</v>
      </c>
      <c r="E40" s="718">
        <v>83.099853294810558</v>
      </c>
      <c r="F40" s="718">
        <v>16.900146705189456</v>
      </c>
      <c r="G40" s="718">
        <v>22.804709536980432</v>
      </c>
      <c r="H40" s="718">
        <v>73.894614881560443</v>
      </c>
      <c r="I40" s="718">
        <v>3.3006755814591187</v>
      </c>
      <c r="J40" s="718">
        <v>80.934893459268253</v>
      </c>
      <c r="K40" s="718">
        <v>19.065106540731747</v>
      </c>
    </row>
    <row r="41" spans="1:11">
      <c r="A41" s="717">
        <v>41365</v>
      </c>
      <c r="B41" s="718">
        <v>41.0905177522041</v>
      </c>
      <c r="C41" s="718">
        <v>58.572879490238208</v>
      </c>
      <c r="D41" s="718">
        <v>0.3366027575577013</v>
      </c>
      <c r="E41" s="718">
        <v>55.428237303765627</v>
      </c>
      <c r="F41" s="718">
        <v>44.571762696234366</v>
      </c>
      <c r="G41" s="718">
        <v>21.922697717834588</v>
      </c>
      <c r="H41" s="718">
        <v>76.234758727265501</v>
      </c>
      <c r="I41" s="718">
        <v>1.8425435548999027</v>
      </c>
      <c r="J41" s="718">
        <v>73.077997983677534</v>
      </c>
      <c r="K41" s="718">
        <v>26.922002016322466</v>
      </c>
    </row>
    <row r="42" spans="1:11">
      <c r="A42" s="717">
        <v>41395</v>
      </c>
      <c r="B42" s="718">
        <v>41.838925607856389</v>
      </c>
      <c r="C42" s="718">
        <v>57.572484805070459</v>
      </c>
      <c r="D42" s="718">
        <v>0.58858958707314912</v>
      </c>
      <c r="E42" s="718">
        <v>38.607332211723019</v>
      </c>
      <c r="F42" s="718">
        <v>61.392667788276981</v>
      </c>
      <c r="G42" s="718">
        <v>22.347032559972874</v>
      </c>
      <c r="H42" s="718">
        <v>73.952101270343235</v>
      </c>
      <c r="I42" s="718">
        <v>3.7008661696838967</v>
      </c>
      <c r="J42" s="718">
        <v>47.100437545348605</v>
      </c>
      <c r="K42" s="718">
        <v>52.899562454651395</v>
      </c>
    </row>
    <row r="43" spans="1:11">
      <c r="A43" s="717">
        <v>41426</v>
      </c>
      <c r="B43" s="718">
        <v>40.716051866093942</v>
      </c>
      <c r="C43" s="718">
        <v>58.844545657900262</v>
      </c>
      <c r="D43" s="718">
        <v>0.4394024760057908</v>
      </c>
      <c r="E43" s="718">
        <v>50.869835641186931</v>
      </c>
      <c r="F43" s="718">
        <v>49.130164358813069</v>
      </c>
      <c r="G43" s="718">
        <v>20.631671571315753</v>
      </c>
      <c r="H43" s="718">
        <v>76.40539566907691</v>
      </c>
      <c r="I43" s="718">
        <v>2.9629327596073525</v>
      </c>
      <c r="J43" s="718">
        <v>60</v>
      </c>
      <c r="K43" s="718">
        <v>40</v>
      </c>
    </row>
    <row r="44" spans="1:11">
      <c r="A44" s="717">
        <v>41456</v>
      </c>
      <c r="B44" s="718">
        <v>41.262896895435745</v>
      </c>
      <c r="C44" s="718">
        <v>58.501265255028201</v>
      </c>
      <c r="D44" s="718">
        <v>0.23583784953606457</v>
      </c>
      <c r="E44" s="718">
        <v>21.818869600566106</v>
      </c>
      <c r="F44" s="718">
        <v>78.181130399433897</v>
      </c>
      <c r="G44" s="718">
        <v>20.536333829090633</v>
      </c>
      <c r="H44" s="718">
        <v>76.945758474237834</v>
      </c>
      <c r="I44" s="718">
        <v>2.5179076966715384</v>
      </c>
      <c r="J44" s="718">
        <v>50</v>
      </c>
      <c r="K44" s="718">
        <v>50</v>
      </c>
    </row>
    <row r="45" spans="1:11">
      <c r="A45" s="717">
        <v>41487</v>
      </c>
      <c r="B45" s="718">
        <v>42.200755623029828</v>
      </c>
      <c r="C45" s="718">
        <v>57.567764860040036</v>
      </c>
      <c r="D45" s="718">
        <v>0.23147951693014263</v>
      </c>
      <c r="E45" s="718">
        <v>65.099631369561934</v>
      </c>
      <c r="F45" s="718">
        <v>34.900368630438074</v>
      </c>
      <c r="G45" s="718">
        <v>21.337981542756818</v>
      </c>
      <c r="H45" s="718">
        <v>77.697721685971956</v>
      </c>
      <c r="I45" s="718">
        <v>0.9642967712712277</v>
      </c>
      <c r="J45" s="718">
        <v>70.028377902749412</v>
      </c>
      <c r="K45" s="718">
        <v>29.971622097250588</v>
      </c>
    </row>
    <row r="46" spans="1:11">
      <c r="A46" s="717">
        <v>41518</v>
      </c>
      <c r="B46" s="718">
        <v>43.834980128135179</v>
      </c>
      <c r="C46" s="718">
        <v>55.941192781233582</v>
      </c>
      <c r="D46" s="718">
        <v>0.22382709063123021</v>
      </c>
      <c r="E46" s="718">
        <v>58.974117856411581</v>
      </c>
      <c r="F46" s="718">
        <v>41.025882143588426</v>
      </c>
      <c r="G46" s="718">
        <v>19.782026585381818</v>
      </c>
      <c r="H46" s="718">
        <v>77.032813307313702</v>
      </c>
      <c r="I46" s="718">
        <v>3.1851601073044815</v>
      </c>
      <c r="J46" s="718">
        <v>46.446350708170428</v>
      </c>
      <c r="K46" s="718">
        <v>53.553649291829565</v>
      </c>
    </row>
    <row r="47" spans="1:11">
      <c r="A47" s="717">
        <v>41548</v>
      </c>
      <c r="B47" s="718">
        <v>40.500961668448952</v>
      </c>
      <c r="C47" s="718">
        <v>58.933373441381811</v>
      </c>
      <c r="D47" s="718">
        <v>0.56566489016923083</v>
      </c>
      <c r="E47" s="718">
        <v>37.447522276001003</v>
      </c>
      <c r="F47" s="718">
        <v>62.552477723998997</v>
      </c>
      <c r="G47" s="718">
        <v>18.859216595463828</v>
      </c>
      <c r="H47" s="718">
        <v>76.509133454618905</v>
      </c>
      <c r="I47" s="718">
        <v>4.6316499499172696</v>
      </c>
      <c r="J47" s="718">
        <v>84.939602274887662</v>
      </c>
      <c r="K47" s="718">
        <v>15.060397725112336</v>
      </c>
    </row>
    <row r="48" spans="1:11">
      <c r="A48" s="717">
        <v>41579</v>
      </c>
      <c r="B48" s="718">
        <v>40.296024524616548</v>
      </c>
      <c r="C48" s="718">
        <v>59.171811359087599</v>
      </c>
      <c r="D48" s="718">
        <v>0.53216411629586668</v>
      </c>
      <c r="E48" s="718">
        <v>31.632865194461328</v>
      </c>
      <c r="F48" s="718">
        <v>68.367134805538683</v>
      </c>
      <c r="G48" s="718">
        <v>18.989493722821177</v>
      </c>
      <c r="H48" s="718">
        <v>74.294731426948474</v>
      </c>
      <c r="I48" s="718">
        <v>6.7157748502303338</v>
      </c>
      <c r="J48" s="718">
        <v>71.357004694744404</v>
      </c>
      <c r="K48" s="718">
        <v>28.642995305255585</v>
      </c>
    </row>
    <row r="49" spans="1:11">
      <c r="A49" s="717">
        <v>41609</v>
      </c>
      <c r="B49" s="718">
        <v>41.09765264036713</v>
      </c>
      <c r="C49" s="718">
        <v>58.133372378829641</v>
      </c>
      <c r="D49" s="718">
        <v>0.76897498080322557</v>
      </c>
      <c r="E49" s="718">
        <v>30.489785826972433</v>
      </c>
      <c r="F49" s="718">
        <v>69.510214173027563</v>
      </c>
      <c r="G49" s="718">
        <v>19.102247758895896</v>
      </c>
      <c r="H49" s="718">
        <v>71.3697630616212</v>
      </c>
      <c r="I49" s="718">
        <v>9.5279891794829119</v>
      </c>
      <c r="J49" s="718">
        <v>53.43394842327718</v>
      </c>
      <c r="K49" s="718">
        <v>46.56605157672282</v>
      </c>
    </row>
    <row r="50" spans="1:11">
      <c r="A50" s="717">
        <v>41640</v>
      </c>
      <c r="B50" s="718">
        <v>42.207460950057495</v>
      </c>
      <c r="C50" s="718">
        <v>56.851251691568002</v>
      </c>
      <c r="D50" s="718">
        <v>0.94128735837451094</v>
      </c>
      <c r="E50" s="718">
        <v>56.028509418077768</v>
      </c>
      <c r="F50" s="718">
        <v>43.971490581922232</v>
      </c>
      <c r="G50" s="718">
        <v>19.332662254725584</v>
      </c>
      <c r="H50" s="718">
        <v>72.623061116366543</v>
      </c>
      <c r="I50" s="718">
        <v>8.044276628907884</v>
      </c>
      <c r="J50" s="718">
        <v>43.669993368639496</v>
      </c>
      <c r="K50" s="718">
        <v>56.330006631360497</v>
      </c>
    </row>
    <row r="51" spans="1:11">
      <c r="A51" s="717">
        <v>41671</v>
      </c>
      <c r="B51" s="718">
        <v>40.420495964728161</v>
      </c>
      <c r="C51" s="718">
        <v>58.622195678487742</v>
      </c>
      <c r="D51" s="718">
        <v>0.95730835678410309</v>
      </c>
      <c r="E51" s="718">
        <v>59.425602871127147</v>
      </c>
      <c r="F51" s="718">
        <v>40.574397128872853</v>
      </c>
      <c r="G51" s="718">
        <v>19.462512585086664</v>
      </c>
      <c r="H51" s="718">
        <v>74.212670515695407</v>
      </c>
      <c r="I51" s="718">
        <v>6.3248168992179279</v>
      </c>
      <c r="J51" s="718">
        <v>41.214278884533257</v>
      </c>
      <c r="K51" s="718">
        <v>58.78572111546675</v>
      </c>
    </row>
    <row r="52" spans="1:11">
      <c r="A52" s="717">
        <v>41699</v>
      </c>
      <c r="B52" s="718">
        <v>40.533580615353095</v>
      </c>
      <c r="C52" s="718">
        <v>58.790067878276332</v>
      </c>
      <c r="D52" s="718">
        <v>0.67635150637057273</v>
      </c>
      <c r="E52" s="718">
        <v>62.404393954395921</v>
      </c>
      <c r="F52" s="718">
        <v>37.595606045604086</v>
      </c>
      <c r="G52" s="718">
        <v>21.660869984011203</v>
      </c>
      <c r="H52" s="718">
        <v>72.014334380053555</v>
      </c>
      <c r="I52" s="718">
        <v>6.3247956359352404</v>
      </c>
      <c r="J52" s="718">
        <v>50.697954983226431</v>
      </c>
      <c r="K52" s="718">
        <v>49.302045016773569</v>
      </c>
    </row>
    <row r="53" spans="1:11">
      <c r="A53" s="717">
        <v>41730</v>
      </c>
      <c r="B53" s="718">
        <v>47.106371854179208</v>
      </c>
      <c r="C53" s="718">
        <v>52.136791478215251</v>
      </c>
      <c r="D53" s="718">
        <v>0.75683666760553692</v>
      </c>
      <c r="E53" s="718">
        <v>67.174024290162208</v>
      </c>
      <c r="F53" s="718">
        <v>32.825975709837785</v>
      </c>
      <c r="G53" s="718">
        <v>24.275268619468232</v>
      </c>
      <c r="H53" s="718">
        <v>69.325860967105768</v>
      </c>
      <c r="I53" s="718">
        <v>6.3988704134260015</v>
      </c>
      <c r="J53" s="718">
        <v>50.738281926073867</v>
      </c>
      <c r="K53" s="718">
        <v>49.261718073926133</v>
      </c>
    </row>
    <row r="54" spans="1:11">
      <c r="A54" s="717">
        <v>41760</v>
      </c>
      <c r="B54" s="718">
        <v>46.194477493954075</v>
      </c>
      <c r="C54" s="718">
        <v>53.117385827673388</v>
      </c>
      <c r="D54" s="718">
        <v>0.68813667837253201</v>
      </c>
      <c r="E54" s="718">
        <v>67.570824646981947</v>
      </c>
      <c r="F54" s="718">
        <v>32.429175353018039</v>
      </c>
      <c r="G54" s="718">
        <v>22.29893238211152</v>
      </c>
      <c r="H54" s="718">
        <v>72.535145154036059</v>
      </c>
      <c r="I54" s="718">
        <v>5.1659224638524277</v>
      </c>
      <c r="J54" s="718">
        <v>79.172359458481793</v>
      </c>
      <c r="K54" s="718">
        <v>20.827640541518207</v>
      </c>
    </row>
    <row r="55" spans="1:11">
      <c r="A55" s="717">
        <v>41791</v>
      </c>
      <c r="B55" s="718">
        <v>44.555021133922729</v>
      </c>
      <c r="C55" s="718">
        <v>54.580767699206532</v>
      </c>
      <c r="D55" s="718">
        <v>0.86421116687073629</v>
      </c>
      <c r="E55" s="718">
        <v>68.358478962587483</v>
      </c>
      <c r="F55" s="718">
        <v>31.641521037412506</v>
      </c>
      <c r="G55" s="718">
        <v>23.448397879630871</v>
      </c>
      <c r="H55" s="718">
        <v>72.456926209590193</v>
      </c>
      <c r="I55" s="718">
        <v>4.0946759107789363</v>
      </c>
      <c r="J55" s="718">
        <v>69.117500125858399</v>
      </c>
      <c r="K55" s="718">
        <v>30.882499874141594</v>
      </c>
    </row>
    <row r="56" spans="1:11">
      <c r="A56" s="717">
        <v>41821</v>
      </c>
      <c r="B56" s="718">
        <v>45.572798716495363</v>
      </c>
      <c r="C56" s="718">
        <v>53.528484187596838</v>
      </c>
      <c r="D56" s="718">
        <v>0.89871709590779914</v>
      </c>
      <c r="E56" s="718">
        <v>72.637645679506164</v>
      </c>
      <c r="F56" s="718">
        <v>27.362354320493832</v>
      </c>
      <c r="G56" s="718">
        <v>22.738917413302506</v>
      </c>
      <c r="H56" s="718">
        <v>72.015341286112729</v>
      </c>
      <c r="I56" s="718">
        <v>5.2457413005847586</v>
      </c>
      <c r="J56" s="718">
        <v>47.385622769953187</v>
      </c>
      <c r="K56" s="718">
        <v>52.614377230046806</v>
      </c>
    </row>
    <row r="57" spans="1:11">
      <c r="A57" s="717">
        <v>41852</v>
      </c>
      <c r="B57" s="718">
        <v>44.810179454741558</v>
      </c>
      <c r="C57" s="718">
        <v>54.114031881778182</v>
      </c>
      <c r="D57" s="718">
        <v>1.0757886634802607</v>
      </c>
      <c r="E57" s="718">
        <v>72.94082841101644</v>
      </c>
      <c r="F57" s="718">
        <v>27.05917158898356</v>
      </c>
      <c r="G57" s="718">
        <v>21.922637777709312</v>
      </c>
      <c r="H57" s="718">
        <v>72.319846950865426</v>
      </c>
      <c r="I57" s="718">
        <v>5.7575152714252491</v>
      </c>
      <c r="J57" s="718">
        <v>70.640802047657999</v>
      </c>
      <c r="K57" s="718">
        <v>29.359197952342004</v>
      </c>
    </row>
    <row r="58" spans="1:11">
      <c r="A58" s="717">
        <v>41883</v>
      </c>
      <c r="B58" s="718">
        <v>46.525205432756081</v>
      </c>
      <c r="C58" s="718">
        <v>52.860537523410436</v>
      </c>
      <c r="D58" s="718">
        <v>0.614257043833489</v>
      </c>
      <c r="E58" s="718">
        <v>77.719488243275549</v>
      </c>
      <c r="F58" s="718">
        <v>22.280511756724451</v>
      </c>
      <c r="G58" s="718">
        <v>21.793197077107227</v>
      </c>
      <c r="H58" s="718">
        <v>73.124452496619526</v>
      </c>
      <c r="I58" s="718">
        <v>5.0823504262732513</v>
      </c>
      <c r="J58" s="718">
        <v>60.035991694612989</v>
      </c>
      <c r="K58" s="718">
        <v>39.964008305387019</v>
      </c>
    </row>
    <row r="59" spans="1:11">
      <c r="A59" s="717">
        <v>41913</v>
      </c>
      <c r="B59" s="718">
        <v>46.074714863932854</v>
      </c>
      <c r="C59" s="718">
        <v>53.259687573550622</v>
      </c>
      <c r="D59" s="718">
        <v>0.66559756251653113</v>
      </c>
      <c r="E59" s="718">
        <v>74.998288909943383</v>
      </c>
      <c r="F59" s="718">
        <v>25.001711090056617</v>
      </c>
      <c r="G59" s="718">
        <v>21.05530242532669</v>
      </c>
      <c r="H59" s="718">
        <v>74.591920039027826</v>
      </c>
      <c r="I59" s="718">
        <v>4.3527775356454752</v>
      </c>
      <c r="J59" s="718">
        <v>47.372313782505358</v>
      </c>
      <c r="K59" s="718">
        <v>52.627686217494642</v>
      </c>
    </row>
    <row r="60" spans="1:11">
      <c r="A60" s="717">
        <v>41944</v>
      </c>
      <c r="B60" s="718">
        <v>46.461839633617629</v>
      </c>
      <c r="C60" s="718">
        <v>52.95156314916197</v>
      </c>
      <c r="D60" s="718">
        <v>0.58659721722039582</v>
      </c>
      <c r="E60" s="718">
        <v>73.967264387223025</v>
      </c>
      <c r="F60" s="718">
        <v>26.032735612776968</v>
      </c>
      <c r="G60" s="718">
        <v>21.836620111209935</v>
      </c>
      <c r="H60" s="718">
        <v>73.290901827298768</v>
      </c>
      <c r="I60" s="718">
        <v>4.8724780614912904</v>
      </c>
      <c r="J60" s="718">
        <v>38.67977174207698</v>
      </c>
      <c r="K60" s="718">
        <v>61.320228257923027</v>
      </c>
    </row>
    <row r="61" spans="1:11">
      <c r="A61" s="717">
        <v>41974</v>
      </c>
      <c r="B61" s="718">
        <v>44.972710653333309</v>
      </c>
      <c r="C61" s="718">
        <v>54.572313543188599</v>
      </c>
      <c r="D61" s="718">
        <v>0.45497580347808009</v>
      </c>
      <c r="E61" s="718">
        <v>76.825424897479451</v>
      </c>
      <c r="F61" s="718">
        <v>23.17457510252056</v>
      </c>
      <c r="G61" s="718">
        <v>24.382933085862042</v>
      </c>
      <c r="H61" s="718">
        <v>70.355621377280272</v>
      </c>
      <c r="I61" s="718">
        <v>5.2614455368576891</v>
      </c>
      <c r="J61" s="718">
        <v>39.007599531438565</v>
      </c>
      <c r="K61" s="718">
        <v>60.992400468561428</v>
      </c>
    </row>
    <row r="62" spans="1:11">
      <c r="A62" s="717">
        <v>42005</v>
      </c>
      <c r="B62" s="718">
        <v>47.180756657963002</v>
      </c>
      <c r="C62" s="718">
        <v>52.529470731942673</v>
      </c>
      <c r="D62" s="718">
        <v>0.28977261009431693</v>
      </c>
      <c r="E62" s="718">
        <v>79.016836395286361</v>
      </c>
      <c r="F62" s="718">
        <v>20.983163604713631</v>
      </c>
      <c r="G62" s="718">
        <v>22.836817692905498</v>
      </c>
      <c r="H62" s="718">
        <v>71.44273078475085</v>
      </c>
      <c r="I62" s="718">
        <v>5.720451522343649</v>
      </c>
      <c r="J62" s="718">
        <v>28.964208854612821</v>
      </c>
      <c r="K62" s="718">
        <v>71.035791145387179</v>
      </c>
    </row>
    <row r="63" spans="1:11">
      <c r="A63" s="717">
        <v>42036</v>
      </c>
      <c r="B63" s="718">
        <v>47.446782927759514</v>
      </c>
      <c r="C63" s="718">
        <v>51.857969288344862</v>
      </c>
      <c r="D63" s="718">
        <v>0.69524778389562047</v>
      </c>
      <c r="E63" s="718">
        <v>81.224126877694715</v>
      </c>
      <c r="F63" s="718">
        <v>18.775873122305285</v>
      </c>
      <c r="G63" s="718">
        <v>26.900537989132971</v>
      </c>
      <c r="H63" s="718">
        <v>67.939726928624012</v>
      </c>
      <c r="I63" s="718">
        <v>5.1597350822430172</v>
      </c>
      <c r="J63" s="718">
        <v>45.876304372663135</v>
      </c>
      <c r="K63" s="718">
        <v>54.123695627336865</v>
      </c>
    </row>
    <row r="64" spans="1:11">
      <c r="A64" s="717">
        <v>42064</v>
      </c>
      <c r="B64" s="718">
        <v>49.012895734795542</v>
      </c>
      <c r="C64" s="718">
        <v>50.344235553935512</v>
      </c>
      <c r="D64" s="718">
        <v>0.64286871126895428</v>
      </c>
      <c r="E64" s="718">
        <v>79.99128188475045</v>
      </c>
      <c r="F64" s="718">
        <v>20.008718115249554</v>
      </c>
      <c r="G64" s="718">
        <v>28.196128305665351</v>
      </c>
      <c r="H64" s="718">
        <v>67.669213737654673</v>
      </c>
      <c r="I64" s="718">
        <v>4.1346579566799804</v>
      </c>
      <c r="J64" s="718">
        <v>55.404622146959071</v>
      </c>
      <c r="K64" s="718">
        <v>44.595377853040922</v>
      </c>
    </row>
    <row r="65" spans="1:11">
      <c r="A65" s="717">
        <v>42095</v>
      </c>
      <c r="B65" s="718">
        <v>52.120933873580178</v>
      </c>
      <c r="C65" s="718">
        <v>47.813400144176875</v>
      </c>
      <c r="D65" s="718">
        <v>6.5665982242940582E-2</v>
      </c>
      <c r="E65" s="718">
        <v>85.884859112253849</v>
      </c>
      <c r="F65" s="718">
        <v>14.115140887746136</v>
      </c>
      <c r="G65" s="718">
        <v>27.717646046020732</v>
      </c>
      <c r="H65" s="718">
        <v>68.087622916068241</v>
      </c>
      <c r="I65" s="718">
        <v>4.194731037911037</v>
      </c>
      <c r="J65" s="718">
        <v>36.96595829690645</v>
      </c>
      <c r="K65" s="718">
        <v>63.03404170309355</v>
      </c>
    </row>
    <row r="66" spans="1:11">
      <c r="A66" s="717">
        <v>42125</v>
      </c>
      <c r="B66" s="718">
        <v>50.670511714984379</v>
      </c>
      <c r="C66" s="718">
        <v>49.090099117475084</v>
      </c>
      <c r="D66" s="718">
        <v>0.23938916754055328</v>
      </c>
      <c r="E66" s="718">
        <v>83.677580774283541</v>
      </c>
      <c r="F66" s="718">
        <v>16.322419225716459</v>
      </c>
      <c r="G66" s="718">
        <v>27.507417149984292</v>
      </c>
      <c r="H66" s="718">
        <v>68.511733112800272</v>
      </c>
      <c r="I66" s="718">
        <v>3.9808497372154479</v>
      </c>
      <c r="J66" s="718">
        <v>52.249723203754925</v>
      </c>
      <c r="K66" s="718">
        <v>47.750276796245068</v>
      </c>
    </row>
    <row r="67" spans="1:11">
      <c r="A67" s="717">
        <v>42156</v>
      </c>
      <c r="B67" s="718">
        <v>50.642746594172358</v>
      </c>
      <c r="C67" s="718">
        <v>49.091465222279453</v>
      </c>
      <c r="D67" s="718">
        <v>0.26578818354819966</v>
      </c>
      <c r="E67" s="718">
        <v>85.388056176564874</v>
      </c>
      <c r="F67" s="718">
        <v>14.611943823435123</v>
      </c>
      <c r="G67" s="718">
        <v>27.038964810531922</v>
      </c>
      <c r="H67" s="718">
        <v>68.207741513832232</v>
      </c>
      <c r="I67" s="718">
        <v>4.7532936756358435</v>
      </c>
      <c r="J67" s="718">
        <v>47.050467393423055</v>
      </c>
      <c r="K67" s="718">
        <v>52.949532606576952</v>
      </c>
    </row>
    <row r="68" spans="1:11">
      <c r="A68" s="717">
        <v>42186</v>
      </c>
      <c r="B68" s="718">
        <v>52.593764347248964</v>
      </c>
      <c r="C68" s="718">
        <v>46.841672123621343</v>
      </c>
      <c r="D68" s="718">
        <v>0.56456352912969454</v>
      </c>
      <c r="E68" s="718">
        <v>86.053047148376066</v>
      </c>
      <c r="F68" s="718">
        <v>13.946952851623923</v>
      </c>
      <c r="G68" s="718">
        <v>27.835297684225953</v>
      </c>
      <c r="H68" s="718">
        <v>68.228627953663576</v>
      </c>
      <c r="I68" s="718">
        <v>3.9360743621104666</v>
      </c>
      <c r="J68" s="718">
        <v>58.760753070537817</v>
      </c>
      <c r="K68" s="718">
        <v>41.239246929462183</v>
      </c>
    </row>
    <row r="69" spans="1:11">
      <c r="A69" s="717">
        <v>42217</v>
      </c>
      <c r="B69" s="718">
        <v>51.292480417995158</v>
      </c>
      <c r="C69" s="718">
        <v>48.402576015061847</v>
      </c>
      <c r="D69" s="718">
        <v>0.30494356694299479</v>
      </c>
      <c r="E69" s="718">
        <v>86.09417569047541</v>
      </c>
      <c r="F69" s="718">
        <v>13.905824309524583</v>
      </c>
      <c r="G69" s="718">
        <v>27.472762472350787</v>
      </c>
      <c r="H69" s="718">
        <v>68.140482459235983</v>
      </c>
      <c r="I69" s="718">
        <v>4.3867550684132235</v>
      </c>
      <c r="J69" s="718">
        <v>58.955636046677505</v>
      </c>
      <c r="K69" s="718">
        <v>41.044363953322495</v>
      </c>
    </row>
    <row r="70" spans="1:11">
      <c r="A70" s="717">
        <v>42248</v>
      </c>
      <c r="B70" s="718">
        <v>50.557574007278269</v>
      </c>
      <c r="C70" s="718">
        <v>49.22794715695877</v>
      </c>
      <c r="D70" s="718">
        <v>0.21447883576295335</v>
      </c>
      <c r="E70" s="718">
        <v>77.735582252350582</v>
      </c>
      <c r="F70" s="718">
        <v>22.264417747649418</v>
      </c>
      <c r="G70" s="718">
        <v>24.391319589666903</v>
      </c>
      <c r="H70" s="718">
        <v>70.451500601226087</v>
      </c>
      <c r="I70" s="718">
        <v>5.1571798091070136</v>
      </c>
      <c r="J70" s="718">
        <v>36.698535104373505</v>
      </c>
      <c r="K70" s="718">
        <v>63.301464895626495</v>
      </c>
    </row>
    <row r="71" spans="1:11">
      <c r="A71" s="717">
        <v>42278</v>
      </c>
      <c r="B71" s="718">
        <v>48.403971207145851</v>
      </c>
      <c r="C71" s="718">
        <v>51.414981430997678</v>
      </c>
      <c r="D71" s="718">
        <v>0.18104736185646655</v>
      </c>
      <c r="E71" s="718">
        <v>89.486052585736388</v>
      </c>
      <c r="F71" s="718">
        <v>10.513947414263605</v>
      </c>
      <c r="G71" s="718">
        <v>23.0867506210808</v>
      </c>
      <c r="H71" s="718">
        <v>71.78486253394621</v>
      </c>
      <c r="I71" s="718">
        <v>5.1283868449729892</v>
      </c>
      <c r="J71" s="718">
        <v>37.958466243149807</v>
      </c>
      <c r="K71" s="718">
        <v>62.041533756850185</v>
      </c>
    </row>
    <row r="72" spans="1:11">
      <c r="A72" s="717">
        <v>42309</v>
      </c>
      <c r="B72" s="718">
        <v>44.770509539403278</v>
      </c>
      <c r="C72" s="718">
        <v>54.369088408966618</v>
      </c>
      <c r="D72" s="718">
        <v>0.86040205163009642</v>
      </c>
      <c r="E72" s="718">
        <v>71.107943026590917</v>
      </c>
      <c r="F72" s="718">
        <v>28.89205697340909</v>
      </c>
      <c r="G72" s="718">
        <v>24.089101604751495</v>
      </c>
      <c r="H72" s="718">
        <v>70.323387599693248</v>
      </c>
      <c r="I72" s="718">
        <v>5.5875107955552661</v>
      </c>
      <c r="J72" s="718">
        <v>33.935637098621768</v>
      </c>
      <c r="K72" s="718">
        <v>66.064362901378232</v>
      </c>
    </row>
    <row r="73" spans="1:11">
      <c r="A73" s="717">
        <v>42339</v>
      </c>
      <c r="B73" s="718">
        <v>44.270356648643265</v>
      </c>
      <c r="C73" s="718">
        <v>55.280509936218024</v>
      </c>
      <c r="D73" s="718">
        <v>0.44913341513870864</v>
      </c>
      <c r="E73" s="718">
        <v>75.702506771171414</v>
      </c>
      <c r="F73" s="718">
        <v>24.297493228828596</v>
      </c>
      <c r="G73" s="718">
        <v>23.039386290767855</v>
      </c>
      <c r="H73" s="718">
        <v>71.920396374273849</v>
      </c>
      <c r="I73" s="718">
        <v>5.0402173349582817</v>
      </c>
      <c r="J73" s="718">
        <v>25.711133198513568</v>
      </c>
      <c r="K73" s="718">
        <v>74.288866801486435</v>
      </c>
    </row>
    <row r="74" spans="1:11" s="675" customFormat="1" ht="12">
      <c r="A74" s="675" t="s">
        <v>608</v>
      </c>
    </row>
    <row r="75" spans="1:11" s="675" customFormat="1" ht="12">
      <c r="A75" s="675" t="s">
        <v>493</v>
      </c>
    </row>
    <row r="76" spans="1:11" s="675" customFormat="1" ht="12.75" customHeight="1">
      <c r="A76" s="675" t="s">
        <v>492</v>
      </c>
    </row>
    <row r="77" spans="1:11" s="675" customFormat="1" ht="12">
      <c r="A77" s="675" t="s">
        <v>491</v>
      </c>
    </row>
    <row r="78" spans="1:11" s="675" customFormat="1" ht="12">
      <c r="A78" s="722" t="s">
        <v>475</v>
      </c>
    </row>
  </sheetData>
  <mergeCells count="7">
    <mergeCell ref="J3:K3"/>
    <mergeCell ref="G2:K2"/>
    <mergeCell ref="A2:A4"/>
    <mergeCell ref="B3:D3"/>
    <mergeCell ref="G3:I3"/>
    <mergeCell ref="E3:F3"/>
    <mergeCell ref="B2:F2"/>
  </mergeCells>
  <pageMargins left="0.7" right="0.7" top="0.75" bottom="0.75" header="0.3" footer="0.3"/>
  <pageSetup scale="95" orientation="landscape" r:id="rId1"/>
</worksheet>
</file>

<file path=xl/worksheets/sheet68.xml><?xml version="1.0" encoding="utf-8"?>
<worksheet xmlns="http://schemas.openxmlformats.org/spreadsheetml/2006/main" xmlns:r="http://schemas.openxmlformats.org/officeDocument/2006/relationships">
  <sheetPr>
    <tabColor theme="6"/>
  </sheetPr>
  <dimension ref="A1:I75"/>
  <sheetViews>
    <sheetView tabSelected="1" workbookViewId="0">
      <selection activeCell="K14" sqref="K14"/>
    </sheetView>
  </sheetViews>
  <sheetFormatPr defaultRowHeight="12.75"/>
  <cols>
    <col min="1" max="1" width="8.5" style="666" customWidth="1"/>
    <col min="2" max="2" width="12.5" style="666" customWidth="1"/>
    <col min="3" max="3" width="12.6640625" style="666" customWidth="1"/>
    <col min="4" max="4" width="16.83203125" style="666" customWidth="1"/>
    <col min="5" max="5" width="13.5" style="666" customWidth="1"/>
    <col min="6" max="6" width="12.5" style="666" customWidth="1"/>
    <col min="7" max="7" width="13" style="666" customWidth="1"/>
    <col min="8" max="8" width="15.1640625" style="666" customWidth="1"/>
    <col min="9" max="9" width="15.5" style="666" customWidth="1"/>
    <col min="10" max="16384" width="9.33203125" style="666"/>
  </cols>
  <sheetData>
    <row r="1" spans="1:9" s="720" customFormat="1">
      <c r="A1" s="674" t="s">
        <v>606</v>
      </c>
      <c r="B1" s="666"/>
      <c r="C1" s="666"/>
      <c r="D1" s="666"/>
      <c r="E1" s="666"/>
      <c r="F1" s="666"/>
      <c r="G1" s="666"/>
      <c r="H1" s="666"/>
      <c r="I1" s="666"/>
    </row>
    <row r="2" spans="1:9" ht="15.75" customHeight="1">
      <c r="A2" s="1077" t="s">
        <v>66</v>
      </c>
      <c r="B2" s="1080" t="s">
        <v>304</v>
      </c>
      <c r="C2" s="1081"/>
      <c r="D2" s="1081"/>
      <c r="E2" s="1082"/>
      <c r="F2" s="1080" t="s">
        <v>495</v>
      </c>
      <c r="G2" s="1081"/>
      <c r="H2" s="1081"/>
      <c r="I2" s="1082"/>
    </row>
    <row r="3" spans="1:9" ht="12.75" customHeight="1">
      <c r="A3" s="1078"/>
      <c r="B3" s="1083" t="s">
        <v>489</v>
      </c>
      <c r="C3" s="1084"/>
      <c r="D3" s="1074" t="s">
        <v>488</v>
      </c>
      <c r="E3" s="1075"/>
      <c r="F3" s="1083" t="s">
        <v>489</v>
      </c>
      <c r="G3" s="1084"/>
      <c r="H3" s="1083" t="s">
        <v>488</v>
      </c>
      <c r="I3" s="1084"/>
    </row>
    <row r="4" spans="1:9">
      <c r="A4" s="1079"/>
      <c r="B4" s="715" t="s">
        <v>301</v>
      </c>
      <c r="C4" s="715" t="s">
        <v>487</v>
      </c>
      <c r="D4" s="715" t="s">
        <v>301</v>
      </c>
      <c r="E4" s="715" t="s">
        <v>487</v>
      </c>
      <c r="F4" s="715" t="s">
        <v>301</v>
      </c>
      <c r="G4" s="715" t="s">
        <v>487</v>
      </c>
      <c r="H4" s="715" t="s">
        <v>301</v>
      </c>
      <c r="I4" s="715" t="s">
        <v>487</v>
      </c>
    </row>
    <row r="5" spans="1:9">
      <c r="A5" s="717">
        <v>40269</v>
      </c>
      <c r="B5" s="721">
        <v>43.043536282118346</v>
      </c>
      <c r="C5" s="721">
        <v>56.956463717881654</v>
      </c>
      <c r="D5" s="721">
        <v>47.299260792906068</v>
      </c>
      <c r="E5" s="721">
        <v>52.700739207093925</v>
      </c>
      <c r="F5" s="721">
        <v>2.3653148013691525</v>
      </c>
      <c r="G5" s="721">
        <v>97.634685198630848</v>
      </c>
      <c r="H5" s="721">
        <v>68.28354652381951</v>
      </c>
      <c r="I5" s="721">
        <v>31.71645347618049</v>
      </c>
    </row>
    <row r="6" spans="1:9">
      <c r="A6" s="717">
        <v>40299</v>
      </c>
      <c r="B6" s="718">
        <v>30.617434182764313</v>
      </c>
      <c r="C6" s="718">
        <v>69.382565817235687</v>
      </c>
      <c r="D6" s="718">
        <v>47.538256936289862</v>
      </c>
      <c r="E6" s="718">
        <v>52.461743063710145</v>
      </c>
      <c r="F6" s="718">
        <v>4.1053433116396389</v>
      </c>
      <c r="G6" s="718">
        <v>95.894656688360357</v>
      </c>
      <c r="H6" s="718">
        <v>53.896482229672294</v>
      </c>
      <c r="I6" s="718">
        <v>46.103517770327706</v>
      </c>
    </row>
    <row r="7" spans="1:9">
      <c r="A7" s="717">
        <v>40330</v>
      </c>
      <c r="B7" s="718">
        <v>28.62880367566834</v>
      </c>
      <c r="C7" s="718">
        <v>71.371196324331649</v>
      </c>
      <c r="D7" s="718">
        <v>41.290598131384314</v>
      </c>
      <c r="E7" s="718">
        <v>58.709401868615686</v>
      </c>
      <c r="F7" s="718">
        <v>2.5966199061369988</v>
      </c>
      <c r="G7" s="718">
        <v>97.403380093863007</v>
      </c>
      <c r="H7" s="718">
        <v>81.605642915737548</v>
      </c>
      <c r="I7" s="718">
        <v>18.39435708426246</v>
      </c>
    </row>
    <row r="8" spans="1:9">
      <c r="A8" s="717">
        <v>40360</v>
      </c>
      <c r="B8" s="718">
        <v>14.34798879575645</v>
      </c>
      <c r="C8" s="718">
        <v>85.65201120424355</v>
      </c>
      <c r="D8" s="718">
        <v>8.5727861847477485</v>
      </c>
      <c r="E8" s="718">
        <v>91.427213815252244</v>
      </c>
      <c r="F8" s="718">
        <v>2.6005718793137449</v>
      </c>
      <c r="G8" s="718">
        <v>97.399428120686267</v>
      </c>
      <c r="H8" s="718">
        <v>62.45697790607305</v>
      </c>
      <c r="I8" s="718">
        <v>37.54302209392695</v>
      </c>
    </row>
    <row r="9" spans="1:9">
      <c r="A9" s="717">
        <v>40391</v>
      </c>
      <c r="B9" s="718">
        <v>9.923047300513419</v>
      </c>
      <c r="C9" s="718">
        <v>90.076952699486583</v>
      </c>
      <c r="D9" s="718">
        <v>13.40982239895094</v>
      </c>
      <c r="E9" s="718">
        <v>86.590177601049049</v>
      </c>
      <c r="F9" s="718">
        <v>3.6326256276440123</v>
      </c>
      <c r="G9" s="718">
        <v>96.367374372355982</v>
      </c>
      <c r="H9" s="718">
        <v>76.167464443579235</v>
      </c>
      <c r="I9" s="718">
        <v>23.832535556420765</v>
      </c>
    </row>
    <row r="10" spans="1:9">
      <c r="A10" s="717">
        <v>40422</v>
      </c>
      <c r="B10" s="718">
        <v>12.750330811815294</v>
      </c>
      <c r="C10" s="718">
        <v>87.249669188184711</v>
      </c>
      <c r="D10" s="718">
        <v>16.313928739185759</v>
      </c>
      <c r="E10" s="718">
        <v>83.686071260814245</v>
      </c>
      <c r="F10" s="718">
        <v>4.6200917899031104</v>
      </c>
      <c r="G10" s="718">
        <v>95.379908210096886</v>
      </c>
      <c r="H10" s="718">
        <v>89.664676159853002</v>
      </c>
      <c r="I10" s="718">
        <v>10.335323840146991</v>
      </c>
    </row>
    <row r="11" spans="1:9">
      <c r="A11" s="717">
        <v>40452</v>
      </c>
      <c r="B11" s="718">
        <v>11.511229378629318</v>
      </c>
      <c r="C11" s="718">
        <v>88.488770621370676</v>
      </c>
      <c r="D11" s="718">
        <v>13.757050009197119</v>
      </c>
      <c r="E11" s="718">
        <v>86.242949990802884</v>
      </c>
      <c r="F11" s="718">
        <v>2.239015707460263</v>
      </c>
      <c r="G11" s="718">
        <v>97.760984292539732</v>
      </c>
      <c r="H11" s="718">
        <v>89.284139350286637</v>
      </c>
      <c r="I11" s="718">
        <v>10.715860649713361</v>
      </c>
    </row>
    <row r="12" spans="1:9">
      <c r="A12" s="717">
        <v>40483</v>
      </c>
      <c r="B12" s="718">
        <v>14.211987938103185</v>
      </c>
      <c r="C12" s="718">
        <v>85.788012061896808</v>
      </c>
      <c r="D12" s="718">
        <v>21.462127009941518</v>
      </c>
      <c r="E12" s="718">
        <v>78.537872990058474</v>
      </c>
      <c r="F12" s="718">
        <v>3.2902717910332191</v>
      </c>
      <c r="G12" s="718">
        <v>96.70972820896678</v>
      </c>
      <c r="H12" s="718">
        <v>85.694402420574889</v>
      </c>
      <c r="I12" s="718">
        <v>14.305597579425115</v>
      </c>
    </row>
    <row r="13" spans="1:9">
      <c r="A13" s="717">
        <v>40513</v>
      </c>
      <c r="B13" s="718">
        <v>14.153079033442554</v>
      </c>
      <c r="C13" s="718">
        <v>85.846920966557448</v>
      </c>
      <c r="D13" s="718">
        <v>18.750859997256953</v>
      </c>
      <c r="E13" s="718">
        <v>81.249140002743047</v>
      </c>
      <c r="F13" s="718">
        <v>2.7248052629454738</v>
      </c>
      <c r="G13" s="718">
        <v>97.275194737054534</v>
      </c>
      <c r="H13" s="718">
        <v>81.818598364223689</v>
      </c>
      <c r="I13" s="718">
        <v>18.181401635776307</v>
      </c>
    </row>
    <row r="14" spans="1:9">
      <c r="A14" s="717">
        <v>40544</v>
      </c>
      <c r="B14" s="718">
        <v>11.594600746873132</v>
      </c>
      <c r="C14" s="718">
        <v>88.405399253126873</v>
      </c>
      <c r="D14" s="718">
        <v>14.086809458338548</v>
      </c>
      <c r="E14" s="718">
        <v>85.91319054166145</v>
      </c>
      <c r="F14" s="718">
        <v>1.1460589717519118</v>
      </c>
      <c r="G14" s="718">
        <v>98.853941028248087</v>
      </c>
      <c r="H14" s="718">
        <v>62.064927460802807</v>
      </c>
      <c r="I14" s="718">
        <v>37.935072539197193</v>
      </c>
    </row>
    <row r="15" spans="1:9">
      <c r="A15" s="717">
        <v>40575</v>
      </c>
      <c r="B15" s="718">
        <v>3.4334337216060518</v>
      </c>
      <c r="C15" s="718">
        <v>96.56656627839395</v>
      </c>
      <c r="D15" s="718">
        <v>12.019309797057261</v>
      </c>
      <c r="E15" s="718">
        <v>87.980690202942739</v>
      </c>
      <c r="F15" s="718">
        <v>1.2237069241097116</v>
      </c>
      <c r="G15" s="718">
        <v>98.776293075890294</v>
      </c>
      <c r="H15" s="718">
        <v>55.724374063770597</v>
      </c>
      <c r="I15" s="718">
        <v>44.275625936229403</v>
      </c>
    </row>
    <row r="16" spans="1:9">
      <c r="A16" s="717">
        <v>40603</v>
      </c>
      <c r="B16" s="718">
        <v>4.3133882797243723</v>
      </c>
      <c r="C16" s="718">
        <v>95.686611720275621</v>
      </c>
      <c r="D16" s="718">
        <v>6.1996060034836002</v>
      </c>
      <c r="E16" s="718">
        <v>93.800393996516391</v>
      </c>
      <c r="F16" s="718">
        <v>1.4137004830175337</v>
      </c>
      <c r="G16" s="718">
        <v>98.586299516982464</v>
      </c>
      <c r="H16" s="718">
        <v>10.550394144144144</v>
      </c>
      <c r="I16" s="718">
        <v>89.44960585585585</v>
      </c>
    </row>
    <row r="17" spans="1:9">
      <c r="A17" s="717">
        <v>40634</v>
      </c>
      <c r="B17" s="718">
        <v>4.1005996295359139</v>
      </c>
      <c r="C17" s="718">
        <v>95.899400370464079</v>
      </c>
      <c r="D17" s="718">
        <v>2.8668619562327762</v>
      </c>
      <c r="E17" s="718">
        <v>97.133138043767218</v>
      </c>
      <c r="F17" s="718">
        <v>1.1411880059754513</v>
      </c>
      <c r="G17" s="718">
        <v>98.858811994024549</v>
      </c>
      <c r="H17" s="718">
        <v>7.6407007081625054</v>
      </c>
      <c r="I17" s="718">
        <v>92.359299291837488</v>
      </c>
    </row>
    <row r="18" spans="1:9">
      <c r="A18" s="717">
        <v>40664</v>
      </c>
      <c r="B18" s="718">
        <v>3.7465187985440087</v>
      </c>
      <c r="C18" s="718">
        <v>96.253481201455998</v>
      </c>
      <c r="D18" s="718">
        <v>8.2334400451323475</v>
      </c>
      <c r="E18" s="718">
        <v>91.76655995486766</v>
      </c>
      <c r="F18" s="718">
        <v>1.4080451150373459</v>
      </c>
      <c r="G18" s="718">
        <v>98.591954884962647</v>
      </c>
      <c r="H18" s="718">
        <v>14.763157894736842</v>
      </c>
      <c r="I18" s="718">
        <v>85.23684210526315</v>
      </c>
    </row>
    <row r="19" spans="1:9">
      <c r="A19" s="717">
        <v>40695</v>
      </c>
      <c r="B19" s="718">
        <v>4.8570627659148347</v>
      </c>
      <c r="C19" s="718">
        <v>95.142937234085167</v>
      </c>
      <c r="D19" s="718">
        <v>15.686316356320162</v>
      </c>
      <c r="E19" s="718">
        <v>84.313683643679838</v>
      </c>
      <c r="F19" s="718">
        <v>1.5346964445629363</v>
      </c>
      <c r="G19" s="718">
        <v>98.46530355543706</v>
      </c>
      <c r="H19" s="718">
        <v>12.931411096548711</v>
      </c>
      <c r="I19" s="718">
        <v>87.0685889034513</v>
      </c>
    </row>
    <row r="20" spans="1:9">
      <c r="A20" s="717">
        <v>40725</v>
      </c>
      <c r="B20" s="718">
        <v>4.1179562428415872</v>
      </c>
      <c r="C20" s="718">
        <v>95.882043757158414</v>
      </c>
      <c r="D20" s="718">
        <v>7.0498706993631073</v>
      </c>
      <c r="E20" s="718">
        <v>92.950129300636902</v>
      </c>
      <c r="F20" s="718">
        <v>2.1856862783158957</v>
      </c>
      <c r="G20" s="718">
        <v>97.814313721684115</v>
      </c>
      <c r="H20" s="718">
        <v>7.1924947880472541</v>
      </c>
      <c r="I20" s="718">
        <v>92.807505211952744</v>
      </c>
    </row>
    <row r="21" spans="1:9">
      <c r="A21" s="717">
        <v>40756</v>
      </c>
      <c r="B21" s="718">
        <v>5.6412210774808136</v>
      </c>
      <c r="C21" s="718">
        <v>94.358778922519178</v>
      </c>
      <c r="D21" s="718">
        <v>7.5106582326157749</v>
      </c>
      <c r="E21" s="718">
        <v>92.489341767384232</v>
      </c>
      <c r="F21" s="718">
        <v>1.7569772966719688</v>
      </c>
      <c r="G21" s="718">
        <v>98.243022703328037</v>
      </c>
      <c r="H21" s="718">
        <v>7.5596816976127315</v>
      </c>
      <c r="I21" s="718">
        <v>92.440318302387269</v>
      </c>
    </row>
    <row r="22" spans="1:9">
      <c r="A22" s="717">
        <v>40787</v>
      </c>
      <c r="B22" s="718">
        <v>5.6754997451008924</v>
      </c>
      <c r="C22" s="718">
        <v>94.324500254899107</v>
      </c>
      <c r="D22" s="718">
        <v>8.2244228112057414</v>
      </c>
      <c r="E22" s="718">
        <v>91.775577188794259</v>
      </c>
      <c r="F22" s="718">
        <v>1.5384615384615385</v>
      </c>
      <c r="G22" s="718">
        <v>98.461538461538467</v>
      </c>
      <c r="H22" s="718">
        <v>8.3242059145673597</v>
      </c>
      <c r="I22" s="718">
        <v>91.675794085432642</v>
      </c>
    </row>
    <row r="23" spans="1:9">
      <c r="A23" s="717">
        <v>40817</v>
      </c>
      <c r="B23" s="718">
        <v>13.116460169312058</v>
      </c>
      <c r="C23" s="718">
        <v>86.883539830687937</v>
      </c>
      <c r="D23" s="718">
        <v>14.729066983722463</v>
      </c>
      <c r="E23" s="718">
        <v>85.270933016277539</v>
      </c>
      <c r="F23" s="718">
        <v>2.1757496844218704</v>
      </c>
      <c r="G23" s="718">
        <v>97.824250315578126</v>
      </c>
      <c r="H23" s="718">
        <v>7.8412848370335384</v>
      </c>
      <c r="I23" s="718">
        <v>92.158715162966459</v>
      </c>
    </row>
    <row r="24" spans="1:9">
      <c r="A24" s="717">
        <v>40848</v>
      </c>
      <c r="B24" s="718">
        <v>7.0536763737399184</v>
      </c>
      <c r="C24" s="718">
        <v>92.946323626260082</v>
      </c>
      <c r="D24" s="718">
        <v>11.791039734046533</v>
      </c>
      <c r="E24" s="718">
        <v>88.208960265953465</v>
      </c>
      <c r="F24" s="718">
        <v>2.3414263244601154</v>
      </c>
      <c r="G24" s="718">
        <v>97.658573675539884</v>
      </c>
      <c r="H24" s="718">
        <v>8.1779352015834981</v>
      </c>
      <c r="I24" s="718">
        <v>91.822064798416505</v>
      </c>
    </row>
    <row r="25" spans="1:9">
      <c r="A25" s="717">
        <v>40878</v>
      </c>
      <c r="B25" s="718">
        <v>3.8586698293821247</v>
      </c>
      <c r="C25" s="718">
        <v>96.141330170617877</v>
      </c>
      <c r="D25" s="718">
        <v>5.1384957369533124</v>
      </c>
      <c r="E25" s="718">
        <v>94.861504263046697</v>
      </c>
      <c r="F25" s="718">
        <v>1.4178532531967247</v>
      </c>
      <c r="G25" s="718">
        <v>98.582146746803275</v>
      </c>
      <c r="H25" s="718">
        <v>2.3388680592751294</v>
      </c>
      <c r="I25" s="718">
        <v>97.661131940724871</v>
      </c>
    </row>
    <row r="26" spans="1:9">
      <c r="A26" s="717">
        <v>40909</v>
      </c>
      <c r="B26" s="718">
        <v>3.4167132395252273</v>
      </c>
      <c r="C26" s="718">
        <v>96.583286760474778</v>
      </c>
      <c r="D26" s="718">
        <v>3.7784464775963826</v>
      </c>
      <c r="E26" s="718">
        <v>96.22155352240361</v>
      </c>
      <c r="F26" s="718">
        <v>2.0383700570467482</v>
      </c>
      <c r="G26" s="718">
        <v>97.961629942953252</v>
      </c>
      <c r="H26" s="718">
        <v>1.5314926660914581</v>
      </c>
      <c r="I26" s="718">
        <v>98.468507333908533</v>
      </c>
    </row>
    <row r="27" spans="1:9">
      <c r="A27" s="717">
        <v>40940</v>
      </c>
      <c r="B27" s="718">
        <v>3.9580309001782847</v>
      </c>
      <c r="C27" s="718">
        <v>96.041969099821713</v>
      </c>
      <c r="D27" s="718">
        <v>3.8364472738358191</v>
      </c>
      <c r="E27" s="718">
        <v>96.163552726164184</v>
      </c>
      <c r="F27" s="718">
        <v>6.8654996380814497</v>
      </c>
      <c r="G27" s="718">
        <v>93.134500361918555</v>
      </c>
      <c r="H27" s="718">
        <v>6.8575792287132495</v>
      </c>
      <c r="I27" s="718">
        <v>93.142420771286751</v>
      </c>
    </row>
    <row r="28" spans="1:9">
      <c r="A28" s="717">
        <v>40969</v>
      </c>
      <c r="B28" s="718">
        <v>3.2290767577515869</v>
      </c>
      <c r="C28" s="718">
        <v>96.770923242248415</v>
      </c>
      <c r="D28" s="718">
        <v>2.9984585868942339</v>
      </c>
      <c r="E28" s="718">
        <v>97.00154141310577</v>
      </c>
      <c r="F28" s="718">
        <v>1.7766999248724811</v>
      </c>
      <c r="G28" s="718">
        <v>98.223300075127511</v>
      </c>
      <c r="H28" s="718">
        <v>6.2108262108262107</v>
      </c>
      <c r="I28" s="718">
        <v>93.789173789173788</v>
      </c>
    </row>
    <row r="29" spans="1:9">
      <c r="A29" s="717">
        <v>41000</v>
      </c>
      <c r="B29" s="718">
        <v>6.4966280109813157</v>
      </c>
      <c r="C29" s="718">
        <v>93.503371989018675</v>
      </c>
      <c r="D29" s="718">
        <v>3.3390395715637191</v>
      </c>
      <c r="E29" s="718">
        <v>96.660960428436283</v>
      </c>
      <c r="F29" s="718">
        <v>2.1091526262751268</v>
      </c>
      <c r="G29" s="718">
        <v>97.890847373724881</v>
      </c>
      <c r="H29" s="718">
        <v>14.036617262423714</v>
      </c>
      <c r="I29" s="718">
        <v>85.963382737576282</v>
      </c>
    </row>
    <row r="30" spans="1:9">
      <c r="A30" s="717">
        <v>41030</v>
      </c>
      <c r="B30" s="718">
        <v>5.0277379498446129</v>
      </c>
      <c r="C30" s="718">
        <v>94.972262050155393</v>
      </c>
      <c r="D30" s="718">
        <v>2.0596022119784356</v>
      </c>
      <c r="E30" s="718">
        <v>97.940397788021556</v>
      </c>
      <c r="F30" s="718">
        <v>1.7227339210183026</v>
      </c>
      <c r="G30" s="718">
        <v>98.277266078981697</v>
      </c>
      <c r="H30" s="718">
        <v>9.2642012962256963</v>
      </c>
      <c r="I30" s="718">
        <v>90.735798703774307</v>
      </c>
    </row>
    <row r="31" spans="1:9">
      <c r="A31" s="717">
        <v>41061</v>
      </c>
      <c r="B31" s="718">
        <v>3.6895353235838209</v>
      </c>
      <c r="C31" s="718">
        <v>96.310464676416174</v>
      </c>
      <c r="D31" s="718">
        <v>7.5575419536341695</v>
      </c>
      <c r="E31" s="718">
        <v>92.442458046365829</v>
      </c>
      <c r="F31" s="718">
        <v>1.7924216656674783</v>
      </c>
      <c r="G31" s="718">
        <v>98.207578334332524</v>
      </c>
      <c r="H31" s="718">
        <v>9.8901098901098905</v>
      </c>
      <c r="I31" s="718">
        <v>90.109890109890117</v>
      </c>
    </row>
    <row r="32" spans="1:9">
      <c r="A32" s="717">
        <v>41091</v>
      </c>
      <c r="B32" s="718">
        <v>6.6178259819149012</v>
      </c>
      <c r="C32" s="718">
        <v>93.382174018085095</v>
      </c>
      <c r="D32" s="718">
        <v>3.9193910198069446</v>
      </c>
      <c r="E32" s="718">
        <v>96.080608980193063</v>
      </c>
      <c r="F32" s="718">
        <v>3.643303800021723</v>
      </c>
      <c r="G32" s="718">
        <v>96.356696199978273</v>
      </c>
      <c r="H32" s="718">
        <v>30.019880715705767</v>
      </c>
      <c r="I32" s="718">
        <v>69.980119284294233</v>
      </c>
    </row>
    <row r="33" spans="1:9">
      <c r="A33" s="717">
        <v>41122</v>
      </c>
      <c r="B33" s="718">
        <v>3.6639161641113387</v>
      </c>
      <c r="C33" s="718">
        <v>96.336083835888658</v>
      </c>
      <c r="D33" s="718">
        <v>2.633328036734675</v>
      </c>
      <c r="E33" s="718">
        <v>97.366671963265333</v>
      </c>
      <c r="F33" s="718">
        <v>5.3603884301812332</v>
      </c>
      <c r="G33" s="718">
        <v>94.639611569818769</v>
      </c>
      <c r="H33" s="718">
        <v>32.767191383595687</v>
      </c>
      <c r="I33" s="718">
        <v>67.232808616404299</v>
      </c>
    </row>
    <row r="34" spans="1:9">
      <c r="A34" s="717">
        <v>41153</v>
      </c>
      <c r="B34" s="718">
        <v>7.0587478959745429</v>
      </c>
      <c r="C34" s="718">
        <v>92.941252104025452</v>
      </c>
      <c r="D34" s="718">
        <v>7.1218055397755791</v>
      </c>
      <c r="E34" s="718">
        <v>92.878194460224421</v>
      </c>
      <c r="F34" s="718">
        <v>2.6254573967590171</v>
      </c>
      <c r="G34" s="718">
        <v>97.374542603240982</v>
      </c>
      <c r="H34" s="718">
        <v>33.361030328209388</v>
      </c>
      <c r="I34" s="718">
        <v>66.638969671790619</v>
      </c>
    </row>
    <row r="35" spans="1:9">
      <c r="A35" s="717">
        <v>41183</v>
      </c>
      <c r="B35" s="718">
        <v>6.8649178010508534</v>
      </c>
      <c r="C35" s="718">
        <v>93.135082198949149</v>
      </c>
      <c r="D35" s="718">
        <v>8.0774146527845883</v>
      </c>
      <c r="E35" s="718">
        <v>91.922585347215417</v>
      </c>
      <c r="F35" s="718">
        <v>2.9620033456173669</v>
      </c>
      <c r="G35" s="718">
        <v>97.037996654382624</v>
      </c>
      <c r="H35" s="718">
        <v>12.431626056688215</v>
      </c>
      <c r="I35" s="718">
        <v>87.568373943311784</v>
      </c>
    </row>
    <row r="36" spans="1:9">
      <c r="A36" s="717">
        <v>41214</v>
      </c>
      <c r="B36" s="718">
        <v>6.697851768757042</v>
      </c>
      <c r="C36" s="718">
        <v>93.302148231242953</v>
      </c>
      <c r="D36" s="718">
        <v>10.333311649928035</v>
      </c>
      <c r="E36" s="718">
        <v>89.666688350071965</v>
      </c>
      <c r="F36" s="718">
        <v>8.5181295941688795</v>
      </c>
      <c r="G36" s="718">
        <v>91.481870405831117</v>
      </c>
      <c r="H36" s="718">
        <v>8.270142180094787</v>
      </c>
      <c r="I36" s="718">
        <v>91.72985781990522</v>
      </c>
    </row>
    <row r="37" spans="1:9">
      <c r="A37" s="717">
        <v>41244</v>
      </c>
      <c r="B37" s="718">
        <v>6.4423066528305428</v>
      </c>
      <c r="C37" s="718">
        <v>93.557693347169462</v>
      </c>
      <c r="D37" s="718">
        <v>6.8531804420324525</v>
      </c>
      <c r="E37" s="718">
        <v>93.146819557967547</v>
      </c>
      <c r="F37" s="718">
        <v>10.838516670420615</v>
      </c>
      <c r="G37" s="718">
        <v>89.161483329579383</v>
      </c>
      <c r="H37" s="718">
        <v>14.863603360647234</v>
      </c>
      <c r="I37" s="718">
        <v>85.136396639352768</v>
      </c>
    </row>
    <row r="38" spans="1:9">
      <c r="A38" s="717">
        <v>41275</v>
      </c>
      <c r="B38" s="718">
        <v>5.6861147180296649</v>
      </c>
      <c r="C38" s="718">
        <v>94.313885281970329</v>
      </c>
      <c r="D38" s="718">
        <v>5.8693559729081253</v>
      </c>
      <c r="E38" s="718">
        <v>94.130644027091876</v>
      </c>
      <c r="F38" s="718">
        <v>7.8860783567896542</v>
      </c>
      <c r="G38" s="718">
        <v>92.113921643210347</v>
      </c>
      <c r="H38" s="718">
        <v>2.2021087991042272</v>
      </c>
      <c r="I38" s="718">
        <v>97.797891200895776</v>
      </c>
    </row>
    <row r="39" spans="1:9">
      <c r="A39" s="717">
        <v>41306</v>
      </c>
      <c r="B39" s="718">
        <v>5.0035424282373029</v>
      </c>
      <c r="C39" s="718">
        <v>94.99645757176269</v>
      </c>
      <c r="D39" s="718">
        <v>7.7703872383274879</v>
      </c>
      <c r="E39" s="718">
        <v>92.229612761672513</v>
      </c>
      <c r="F39" s="718">
        <v>2.9043352723875842</v>
      </c>
      <c r="G39" s="718">
        <v>97.095664727612416</v>
      </c>
      <c r="H39" s="718">
        <v>3.9839275027784899</v>
      </c>
      <c r="I39" s="718">
        <v>96.016072497221501</v>
      </c>
    </row>
    <row r="40" spans="1:9">
      <c r="A40" s="717">
        <v>41334</v>
      </c>
      <c r="B40" s="718">
        <v>6.6029609173267803</v>
      </c>
      <c r="C40" s="718">
        <v>93.397039082673217</v>
      </c>
      <c r="D40" s="718">
        <v>6.4113045939246636</v>
      </c>
      <c r="E40" s="718">
        <v>93.588695406075345</v>
      </c>
      <c r="F40" s="718">
        <v>1.9973582035784334</v>
      </c>
      <c r="G40" s="718">
        <v>98.002641796421557</v>
      </c>
      <c r="H40" s="718">
        <v>4.4518758490960399</v>
      </c>
      <c r="I40" s="718">
        <v>95.548124150903959</v>
      </c>
    </row>
    <row r="41" spans="1:9">
      <c r="A41" s="717">
        <v>41365</v>
      </c>
      <c r="B41" s="718">
        <v>10.256082596931586</v>
      </c>
      <c r="C41" s="718">
        <v>89.743917403068423</v>
      </c>
      <c r="D41" s="718">
        <v>12.682906557743937</v>
      </c>
      <c r="E41" s="718">
        <v>87.317093442256066</v>
      </c>
      <c r="F41" s="718">
        <v>2.1556853835334846</v>
      </c>
      <c r="G41" s="718">
        <v>97.844314616466505</v>
      </c>
      <c r="H41" s="718">
        <v>6.0539513903314832</v>
      </c>
      <c r="I41" s="718">
        <v>93.946048609668523</v>
      </c>
    </row>
    <row r="42" spans="1:9">
      <c r="A42" s="717">
        <v>41395</v>
      </c>
      <c r="B42" s="718">
        <v>7.6472882917136369</v>
      </c>
      <c r="C42" s="718">
        <v>92.352711708286364</v>
      </c>
      <c r="D42" s="718">
        <v>10.031270063645767</v>
      </c>
      <c r="E42" s="718">
        <v>89.968729936354237</v>
      </c>
      <c r="F42" s="718">
        <v>1.5274753693553904</v>
      </c>
      <c r="G42" s="718">
        <v>98.472524630644614</v>
      </c>
      <c r="H42" s="718">
        <v>4.2633175274467083</v>
      </c>
      <c r="I42" s="718">
        <v>95.736682472553298</v>
      </c>
    </row>
    <row r="43" spans="1:9">
      <c r="A43" s="717">
        <v>41426</v>
      </c>
      <c r="B43" s="718">
        <v>5.1532555807422931</v>
      </c>
      <c r="C43" s="718">
        <v>94.846744419257718</v>
      </c>
      <c r="D43" s="718">
        <v>5.7750166186702518</v>
      </c>
      <c r="E43" s="718">
        <v>94.22498338132975</v>
      </c>
      <c r="F43" s="718">
        <v>1.8718733472632847</v>
      </c>
      <c r="G43" s="718">
        <v>98.128126652736711</v>
      </c>
      <c r="H43" s="718">
        <v>1.4744801512287333</v>
      </c>
      <c r="I43" s="718">
        <v>98.525519848771268</v>
      </c>
    </row>
    <row r="44" spans="1:9">
      <c r="A44" s="717">
        <v>41456</v>
      </c>
      <c r="B44" s="718">
        <v>5.1795248049922051</v>
      </c>
      <c r="C44" s="718">
        <v>94.820475195007788</v>
      </c>
      <c r="D44" s="718">
        <v>16.973399308794168</v>
      </c>
      <c r="E44" s="718">
        <v>83.026600691205829</v>
      </c>
      <c r="F44" s="718">
        <v>2.5943838078254773</v>
      </c>
      <c r="G44" s="718">
        <v>97.40561619217452</v>
      </c>
      <c r="H44" s="718">
        <v>25.333333333333336</v>
      </c>
      <c r="I44" s="718">
        <v>74.666666666666671</v>
      </c>
    </row>
    <row r="45" spans="1:9">
      <c r="A45" s="717">
        <v>41487</v>
      </c>
      <c r="B45" s="718">
        <v>3.8735157066393939</v>
      </c>
      <c r="C45" s="718">
        <v>96.126484293360605</v>
      </c>
      <c r="D45" s="718">
        <v>0</v>
      </c>
      <c r="E45" s="718">
        <v>0</v>
      </c>
      <c r="F45" s="718">
        <v>3.3409232877264392</v>
      </c>
      <c r="G45" s="718">
        <v>96.65907671227356</v>
      </c>
      <c r="H45" s="718">
        <v>0</v>
      </c>
      <c r="I45" s="718">
        <v>0</v>
      </c>
    </row>
    <row r="46" spans="1:9">
      <c r="A46" s="717">
        <v>41518</v>
      </c>
      <c r="B46" s="718">
        <v>2.6613880108905299</v>
      </c>
      <c r="C46" s="718">
        <v>97.338611989109467</v>
      </c>
      <c r="D46" s="718">
        <v>0</v>
      </c>
      <c r="E46" s="718">
        <v>100</v>
      </c>
      <c r="F46" s="718">
        <v>4.9888944439435789</v>
      </c>
      <c r="G46" s="718">
        <v>95.011105556056421</v>
      </c>
      <c r="H46" s="718">
        <v>0</v>
      </c>
      <c r="I46" s="718">
        <v>100</v>
      </c>
    </row>
    <row r="47" spans="1:9">
      <c r="A47" s="717">
        <v>41548</v>
      </c>
      <c r="B47" s="718">
        <v>4.1427042347538077</v>
      </c>
      <c r="C47" s="718">
        <v>95.857295765246192</v>
      </c>
      <c r="D47" s="718">
        <v>0</v>
      </c>
      <c r="E47" s="718">
        <v>100</v>
      </c>
      <c r="F47" s="718">
        <v>9.1402538503370643</v>
      </c>
      <c r="G47" s="718">
        <v>90.859746149662939</v>
      </c>
      <c r="H47" s="718">
        <v>0</v>
      </c>
      <c r="I47" s="718">
        <v>100</v>
      </c>
    </row>
    <row r="48" spans="1:9">
      <c r="A48" s="717">
        <v>41579</v>
      </c>
      <c r="B48" s="718">
        <v>3.7852881131717639</v>
      </c>
      <c r="C48" s="718">
        <v>96.21471188682824</v>
      </c>
      <c r="D48" s="718">
        <v>0</v>
      </c>
      <c r="E48" s="718">
        <v>100</v>
      </c>
      <c r="F48" s="718">
        <v>4.7265516481621628</v>
      </c>
      <c r="G48" s="718">
        <v>95.273448351837843</v>
      </c>
      <c r="H48" s="718">
        <v>0</v>
      </c>
      <c r="I48" s="718">
        <v>100</v>
      </c>
    </row>
    <row r="49" spans="1:9">
      <c r="A49" s="717">
        <v>41609</v>
      </c>
      <c r="B49" s="718">
        <v>4.772948323294413</v>
      </c>
      <c r="C49" s="718">
        <v>95.227051676705585</v>
      </c>
      <c r="D49" s="718">
        <v>0</v>
      </c>
      <c r="E49" s="718">
        <v>0</v>
      </c>
      <c r="F49" s="718">
        <v>9.9968191624716489</v>
      </c>
      <c r="G49" s="718">
        <v>90.003180837528348</v>
      </c>
      <c r="H49" s="718">
        <v>0</v>
      </c>
      <c r="I49" s="718">
        <v>0</v>
      </c>
    </row>
    <row r="50" spans="1:9">
      <c r="A50" s="717">
        <v>41640</v>
      </c>
      <c r="B50" s="718">
        <v>5.1904929624301959</v>
      </c>
      <c r="C50" s="718">
        <v>94.809507037569801</v>
      </c>
      <c r="D50" s="718">
        <v>0</v>
      </c>
      <c r="E50" s="718">
        <v>0</v>
      </c>
      <c r="F50" s="718">
        <v>5.1396543112905908</v>
      </c>
      <c r="G50" s="718">
        <v>94.860345688709415</v>
      </c>
      <c r="H50" s="718">
        <v>0</v>
      </c>
      <c r="I50" s="718">
        <v>0</v>
      </c>
    </row>
    <row r="51" spans="1:9">
      <c r="A51" s="717">
        <v>41671</v>
      </c>
      <c r="B51" s="718">
        <v>4.3580300961356464</v>
      </c>
      <c r="C51" s="718">
        <v>95.64196990386435</v>
      </c>
      <c r="D51" s="718">
        <v>0</v>
      </c>
      <c r="E51" s="718">
        <v>0</v>
      </c>
      <c r="F51" s="718">
        <v>2.6625587932861294</v>
      </c>
      <c r="G51" s="718">
        <v>97.337441206713876</v>
      </c>
      <c r="H51" s="718">
        <v>0</v>
      </c>
      <c r="I51" s="718">
        <v>0</v>
      </c>
    </row>
    <row r="52" spans="1:9">
      <c r="A52" s="717">
        <v>41699</v>
      </c>
      <c r="B52" s="718">
        <v>6.3432824720144829</v>
      </c>
      <c r="C52" s="718">
        <v>93.656717527985506</v>
      </c>
      <c r="D52" s="718">
        <v>0</v>
      </c>
      <c r="E52" s="718">
        <v>0</v>
      </c>
      <c r="F52" s="718">
        <v>1.4542368913857679</v>
      </c>
      <c r="G52" s="718">
        <v>98.545763108614238</v>
      </c>
      <c r="H52" s="718">
        <v>0</v>
      </c>
      <c r="I52" s="718">
        <v>0</v>
      </c>
    </row>
    <row r="53" spans="1:9">
      <c r="A53" s="717">
        <v>41730</v>
      </c>
      <c r="B53" s="718">
        <v>12.304070438783858</v>
      </c>
      <c r="C53" s="718">
        <v>87.695929561216147</v>
      </c>
      <c r="D53" s="718">
        <v>0</v>
      </c>
      <c r="E53" s="718">
        <v>0</v>
      </c>
      <c r="F53" s="718">
        <v>2.2953750400035311</v>
      </c>
      <c r="G53" s="718">
        <v>97.704624959996465</v>
      </c>
      <c r="H53" s="718">
        <v>0</v>
      </c>
      <c r="I53" s="718">
        <v>0</v>
      </c>
    </row>
    <row r="54" spans="1:9">
      <c r="A54" s="717">
        <v>41760</v>
      </c>
      <c r="B54" s="718">
        <v>8.2401588544799669</v>
      </c>
      <c r="C54" s="718">
        <v>91.759841145520028</v>
      </c>
      <c r="D54" s="718">
        <v>0</v>
      </c>
      <c r="E54" s="718">
        <v>0</v>
      </c>
      <c r="F54" s="718">
        <v>3.8975404233106721</v>
      </c>
      <c r="G54" s="718">
        <v>96.102459576689327</v>
      </c>
      <c r="H54" s="718">
        <v>0</v>
      </c>
      <c r="I54" s="718">
        <v>0</v>
      </c>
    </row>
    <row r="55" spans="1:9">
      <c r="A55" s="717">
        <v>41791</v>
      </c>
      <c r="B55" s="718">
        <v>5.5709051187255172</v>
      </c>
      <c r="C55" s="718">
        <v>94.42909488127448</v>
      </c>
      <c r="D55" s="718">
        <v>0</v>
      </c>
      <c r="E55" s="718">
        <v>0</v>
      </c>
      <c r="F55" s="718">
        <v>0.79102471305966293</v>
      </c>
      <c r="G55" s="718">
        <v>99.208975286940344</v>
      </c>
      <c r="H55" s="718">
        <v>0</v>
      </c>
      <c r="I55" s="718">
        <v>0</v>
      </c>
    </row>
    <row r="56" spans="1:9">
      <c r="A56" s="717">
        <v>41821</v>
      </c>
      <c r="B56" s="718">
        <v>4.2128372794040265</v>
      </c>
      <c r="C56" s="718">
        <v>95.787162720595973</v>
      </c>
      <c r="D56" s="718">
        <v>0</v>
      </c>
      <c r="E56" s="718">
        <v>0</v>
      </c>
      <c r="F56" s="718">
        <v>5.2433853249683828</v>
      </c>
      <c r="G56" s="718">
        <v>94.756614675031614</v>
      </c>
      <c r="H56" s="718">
        <v>0</v>
      </c>
      <c r="I56" s="718">
        <v>0</v>
      </c>
    </row>
    <row r="57" spans="1:9">
      <c r="A57" s="717">
        <v>41852</v>
      </c>
      <c r="B57" s="718">
        <v>2.6304166848475914</v>
      </c>
      <c r="C57" s="718">
        <v>97.369583315152411</v>
      </c>
      <c r="D57" s="718">
        <v>0</v>
      </c>
      <c r="E57" s="718">
        <v>0</v>
      </c>
      <c r="F57" s="718">
        <v>10.675841107687113</v>
      </c>
      <c r="G57" s="718">
        <v>89.324158892312894</v>
      </c>
      <c r="H57" s="718">
        <v>0</v>
      </c>
      <c r="I57" s="718">
        <v>0</v>
      </c>
    </row>
    <row r="58" spans="1:9">
      <c r="A58" s="717">
        <v>41883</v>
      </c>
      <c r="B58" s="718">
        <v>4.0857574644330308</v>
      </c>
      <c r="C58" s="718">
        <v>95.91424253556697</v>
      </c>
      <c r="D58" s="718">
        <v>0</v>
      </c>
      <c r="E58" s="718">
        <v>0</v>
      </c>
      <c r="F58" s="718">
        <v>6.4169393264577446</v>
      </c>
      <c r="G58" s="718">
        <v>93.583060673542249</v>
      </c>
      <c r="H58" s="718">
        <v>0</v>
      </c>
      <c r="I58" s="718">
        <v>0</v>
      </c>
    </row>
    <row r="59" spans="1:9">
      <c r="A59" s="717">
        <v>41913</v>
      </c>
      <c r="B59" s="718">
        <v>3.9607546778777731</v>
      </c>
      <c r="C59" s="718">
        <v>96.039245322122227</v>
      </c>
      <c r="D59" s="718">
        <v>0</v>
      </c>
      <c r="E59" s="718">
        <v>0</v>
      </c>
      <c r="F59" s="718">
        <v>3.7742508702319806</v>
      </c>
      <c r="G59" s="718">
        <v>96.225749129768019</v>
      </c>
      <c r="H59" s="718">
        <v>0</v>
      </c>
      <c r="I59" s="718">
        <v>0</v>
      </c>
    </row>
    <row r="60" spans="1:9">
      <c r="A60" s="717">
        <v>41944</v>
      </c>
      <c r="B60" s="718">
        <v>6.6176087348462849</v>
      </c>
      <c r="C60" s="718">
        <v>93.382391265153714</v>
      </c>
      <c r="D60" s="718">
        <v>0</v>
      </c>
      <c r="E60" s="718">
        <v>0</v>
      </c>
      <c r="F60" s="718">
        <v>4.6603262795345346</v>
      </c>
      <c r="G60" s="718">
        <v>95.33967372046547</v>
      </c>
      <c r="H60" s="718">
        <v>0</v>
      </c>
      <c r="I60" s="718">
        <v>0</v>
      </c>
    </row>
    <row r="61" spans="1:9">
      <c r="A61" s="717">
        <v>41974</v>
      </c>
      <c r="B61" s="718">
        <v>6.7239981068848627</v>
      </c>
      <c r="C61" s="718">
        <v>93.276001893115136</v>
      </c>
      <c r="D61" s="718">
        <v>0</v>
      </c>
      <c r="E61" s="718">
        <v>0</v>
      </c>
      <c r="F61" s="718">
        <v>6.0013870312577398</v>
      </c>
      <c r="G61" s="718">
        <v>93.99861296874225</v>
      </c>
      <c r="H61" s="718">
        <v>0</v>
      </c>
      <c r="I61" s="718">
        <v>0</v>
      </c>
    </row>
    <row r="62" spans="1:9">
      <c r="A62" s="717">
        <v>42005</v>
      </c>
      <c r="B62" s="718">
        <v>5.9956244609364129</v>
      </c>
      <c r="C62" s="718">
        <v>94.004375539063588</v>
      </c>
      <c r="D62" s="718">
        <v>0</v>
      </c>
      <c r="E62" s="718">
        <v>0</v>
      </c>
      <c r="F62" s="718">
        <v>3.0237473165698692</v>
      </c>
      <c r="G62" s="718">
        <v>96.976252683430133</v>
      </c>
      <c r="H62" s="718">
        <v>0</v>
      </c>
      <c r="I62" s="718">
        <v>0</v>
      </c>
    </row>
    <row r="63" spans="1:9">
      <c r="A63" s="717">
        <v>42036</v>
      </c>
      <c r="B63" s="718">
        <v>6.6479539111880692</v>
      </c>
      <c r="C63" s="718">
        <v>93.352046088811932</v>
      </c>
      <c r="D63" s="718">
        <v>0</v>
      </c>
      <c r="E63" s="718">
        <v>0</v>
      </c>
      <c r="F63" s="718">
        <v>2.5052135156132866</v>
      </c>
      <c r="G63" s="718">
        <v>97.494786484386708</v>
      </c>
      <c r="H63" s="718">
        <v>0</v>
      </c>
      <c r="I63" s="718">
        <v>0</v>
      </c>
    </row>
    <row r="64" spans="1:9">
      <c r="A64" s="717">
        <v>42064</v>
      </c>
      <c r="B64" s="718">
        <v>3.5119785092208056</v>
      </c>
      <c r="C64" s="718">
        <v>96.488021490779204</v>
      </c>
      <c r="D64" s="718">
        <v>0</v>
      </c>
      <c r="E64" s="718">
        <v>0</v>
      </c>
      <c r="F64" s="718">
        <v>1.8493918998701144</v>
      </c>
      <c r="G64" s="718">
        <v>98.150608100129887</v>
      </c>
      <c r="H64" s="718">
        <v>0</v>
      </c>
      <c r="I64" s="718">
        <v>0</v>
      </c>
    </row>
    <row r="65" spans="1:9">
      <c r="A65" s="717">
        <v>42095</v>
      </c>
      <c r="B65" s="718">
        <v>4.4744892239545173</v>
      </c>
      <c r="C65" s="718">
        <v>95.525510776045479</v>
      </c>
      <c r="D65" s="718">
        <v>0</v>
      </c>
      <c r="E65" s="718">
        <v>0</v>
      </c>
      <c r="F65" s="718">
        <v>3.1541709882945619</v>
      </c>
      <c r="G65" s="718">
        <v>96.845829011705447</v>
      </c>
      <c r="H65" s="718">
        <v>0</v>
      </c>
      <c r="I65" s="718">
        <v>0</v>
      </c>
    </row>
    <row r="66" spans="1:9">
      <c r="A66" s="717">
        <v>42125</v>
      </c>
      <c r="B66" s="718">
        <v>2.6953304114163807</v>
      </c>
      <c r="C66" s="718">
        <v>97.304669588583607</v>
      </c>
      <c r="D66" s="718">
        <v>0</v>
      </c>
      <c r="E66" s="718">
        <v>0</v>
      </c>
      <c r="F66" s="718">
        <v>1.7493707299532542</v>
      </c>
      <c r="G66" s="718">
        <v>98.250629270046744</v>
      </c>
      <c r="H66" s="718">
        <v>0</v>
      </c>
      <c r="I66" s="718">
        <v>0</v>
      </c>
    </row>
    <row r="67" spans="1:9">
      <c r="A67" s="717">
        <v>42156</v>
      </c>
      <c r="B67" s="718">
        <v>2.0648940511543215</v>
      </c>
      <c r="C67" s="718">
        <v>97.935105948845674</v>
      </c>
      <c r="D67" s="718">
        <v>0</v>
      </c>
      <c r="E67" s="718">
        <v>0</v>
      </c>
      <c r="F67" s="718">
        <v>1.2076596650797755</v>
      </c>
      <c r="G67" s="718">
        <v>98.792340334920226</v>
      </c>
      <c r="H67" s="718">
        <v>0</v>
      </c>
      <c r="I67" s="718">
        <v>0</v>
      </c>
    </row>
    <row r="68" spans="1:9">
      <c r="A68" s="717">
        <v>42186</v>
      </c>
      <c r="B68" s="718">
        <v>2.8147584213847581</v>
      </c>
      <c r="C68" s="718">
        <v>97.185241578615248</v>
      </c>
      <c r="D68" s="718">
        <v>0</v>
      </c>
      <c r="E68" s="718">
        <v>0</v>
      </c>
      <c r="F68" s="718">
        <v>1.2108501671843777</v>
      </c>
      <c r="G68" s="718">
        <v>98.789149832815625</v>
      </c>
      <c r="H68" s="718">
        <v>0</v>
      </c>
      <c r="I68" s="718">
        <v>0</v>
      </c>
    </row>
    <row r="69" spans="1:9">
      <c r="A69" s="717">
        <v>42217</v>
      </c>
      <c r="B69" s="718">
        <v>6.0961926944094129</v>
      </c>
      <c r="C69" s="718">
        <v>93.90380730559059</v>
      </c>
      <c r="D69" s="718">
        <v>0</v>
      </c>
      <c r="E69" s="718">
        <v>0</v>
      </c>
      <c r="F69" s="718">
        <v>1.8127819338208513</v>
      </c>
      <c r="G69" s="718">
        <v>98.187218066179156</v>
      </c>
      <c r="H69" s="718">
        <v>0</v>
      </c>
      <c r="I69" s="718">
        <v>0</v>
      </c>
    </row>
    <row r="70" spans="1:9">
      <c r="A70" s="717">
        <v>42248</v>
      </c>
      <c r="B70" s="718">
        <v>7.8224200205301191</v>
      </c>
      <c r="C70" s="718">
        <v>92.177579979469883</v>
      </c>
      <c r="D70" s="718">
        <v>0</v>
      </c>
      <c r="E70" s="718">
        <v>0</v>
      </c>
      <c r="F70" s="718">
        <v>1.6009292459976769</v>
      </c>
      <c r="G70" s="718">
        <v>98.399070754002324</v>
      </c>
      <c r="H70" s="718">
        <v>0</v>
      </c>
      <c r="I70" s="718">
        <v>0</v>
      </c>
    </row>
    <row r="71" spans="1:9">
      <c r="A71" s="717">
        <v>42278</v>
      </c>
      <c r="B71" s="718">
        <v>8.0760767390709862</v>
      </c>
      <c r="C71" s="718">
        <v>91.923923260929016</v>
      </c>
      <c r="D71" s="718">
        <v>0</v>
      </c>
      <c r="E71" s="718">
        <v>0</v>
      </c>
      <c r="F71" s="718">
        <v>0.94825181917294188</v>
      </c>
      <c r="G71" s="718">
        <v>99.051748180827062</v>
      </c>
      <c r="H71" s="718">
        <v>0</v>
      </c>
      <c r="I71" s="718">
        <v>0</v>
      </c>
    </row>
    <row r="72" spans="1:9">
      <c r="A72" s="717">
        <v>42309</v>
      </c>
      <c r="B72" s="718">
        <v>4.1394826570470329</v>
      </c>
      <c r="C72" s="718">
        <v>95.86051734295296</v>
      </c>
      <c r="D72" s="718">
        <v>0</v>
      </c>
      <c r="E72" s="718">
        <v>0</v>
      </c>
      <c r="F72" s="718">
        <v>0.67573471587102785</v>
      </c>
      <c r="G72" s="718">
        <v>99.32426528412897</v>
      </c>
      <c r="H72" s="718">
        <v>0</v>
      </c>
      <c r="I72" s="718">
        <v>0</v>
      </c>
    </row>
    <row r="73" spans="1:9">
      <c r="A73" s="717">
        <v>42339</v>
      </c>
      <c r="B73" s="718">
        <v>0.907604457938751</v>
      </c>
      <c r="C73" s="718">
        <v>99.092395542061254</v>
      </c>
      <c r="D73" s="718">
        <v>0</v>
      </c>
      <c r="E73" s="718">
        <v>0</v>
      </c>
      <c r="F73" s="718">
        <v>1.1415168100078188</v>
      </c>
      <c r="G73" s="718">
        <v>98.858483189992185</v>
      </c>
      <c r="H73" s="718">
        <v>0</v>
      </c>
      <c r="I73" s="718">
        <v>0</v>
      </c>
    </row>
    <row r="74" spans="1:9" s="675" customFormat="1" ht="12">
      <c r="A74" s="675" t="s">
        <v>497</v>
      </c>
    </row>
    <row r="75" spans="1:9" s="675" customFormat="1" ht="12.75" customHeight="1">
      <c r="A75" s="675" t="s">
        <v>496</v>
      </c>
    </row>
  </sheetData>
  <mergeCells count="7">
    <mergeCell ref="A2:A4"/>
    <mergeCell ref="B2:E2"/>
    <mergeCell ref="B3:C3"/>
    <mergeCell ref="D3:E3"/>
    <mergeCell ref="F2:I2"/>
    <mergeCell ref="F3:G3"/>
    <mergeCell ref="H3:I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sheetPr>
    <tabColor rgb="FF92D050"/>
  </sheetPr>
  <dimension ref="A1:S74"/>
  <sheetViews>
    <sheetView workbookViewId="0">
      <selection activeCell="R7" sqref="R7"/>
    </sheetView>
  </sheetViews>
  <sheetFormatPr defaultRowHeight="12.75"/>
  <cols>
    <col min="1" max="1" width="8.83203125" style="205" customWidth="1"/>
    <col min="2" max="2" width="6" style="4" customWidth="1"/>
    <col min="3" max="3" width="7.83203125" style="4" customWidth="1"/>
    <col min="4" max="4" width="5.83203125" style="4" customWidth="1"/>
    <col min="5" max="5" width="6.5" style="4" customWidth="1"/>
    <col min="6" max="6" width="7.33203125" style="4" customWidth="1"/>
    <col min="7" max="7" width="8.83203125" style="4" customWidth="1"/>
    <col min="8" max="8" width="9.33203125" style="4" customWidth="1"/>
    <col min="9" max="9" width="7.5" style="4" customWidth="1"/>
    <col min="10" max="10" width="8.1640625" style="4" customWidth="1"/>
    <col min="11" max="11" width="9.6640625" style="4" customWidth="1"/>
    <col min="12" max="12" width="6.6640625" style="4" customWidth="1"/>
    <col min="13" max="13" width="9.6640625" style="4" customWidth="1"/>
    <col min="14" max="14" width="9.33203125" style="4" customWidth="1"/>
    <col min="15" max="224" width="9.33203125" style="4"/>
    <col min="225" max="225" width="18.5" style="4" customWidth="1"/>
    <col min="226" max="226" width="7.33203125" style="4" bestFit="1" customWidth="1"/>
    <col min="227" max="227" width="13.5" style="4" bestFit="1" customWidth="1"/>
    <col min="228" max="228" width="7.33203125" style="4" bestFit="1" customWidth="1"/>
    <col min="229" max="229" width="13.5" style="4" bestFit="1" customWidth="1"/>
    <col min="230" max="230" width="7.33203125" style="4" bestFit="1" customWidth="1"/>
    <col min="231" max="231" width="13.5" style="4" bestFit="1" customWidth="1"/>
    <col min="232" max="232" width="7.33203125" style="4" bestFit="1" customWidth="1"/>
    <col min="233" max="233" width="13.5" style="4" bestFit="1" customWidth="1"/>
    <col min="234" max="234" width="7.33203125" style="4" bestFit="1" customWidth="1"/>
    <col min="235" max="235" width="13.5" style="4" bestFit="1" customWidth="1"/>
    <col min="236" max="236" width="7.33203125" style="4" bestFit="1" customWidth="1"/>
    <col min="237" max="237" width="13.5" style="4" bestFit="1" customWidth="1"/>
    <col min="238" max="480" width="9.33203125" style="4"/>
    <col min="481" max="481" width="18.5" style="4" customWidth="1"/>
    <col min="482" max="482" width="7.33203125" style="4" bestFit="1" customWidth="1"/>
    <col min="483" max="483" width="13.5" style="4" bestFit="1" customWidth="1"/>
    <col min="484" max="484" width="7.33203125" style="4" bestFit="1" customWidth="1"/>
    <col min="485" max="485" width="13.5" style="4" bestFit="1" customWidth="1"/>
    <col min="486" max="486" width="7.33203125" style="4" bestFit="1" customWidth="1"/>
    <col min="487" max="487" width="13.5" style="4" bestFit="1" customWidth="1"/>
    <col min="488" max="488" width="7.33203125" style="4" bestFit="1" customWidth="1"/>
    <col min="489" max="489" width="13.5" style="4" bestFit="1" customWidth="1"/>
    <col min="490" max="490" width="7.33203125" style="4" bestFit="1" customWidth="1"/>
    <col min="491" max="491" width="13.5" style="4" bestFit="1" customWidth="1"/>
    <col min="492" max="492" width="7.33203125" style="4" bestFit="1" customWidth="1"/>
    <col min="493" max="493" width="13.5" style="4" bestFit="1" customWidth="1"/>
    <col min="494" max="736" width="9.33203125" style="4"/>
    <col min="737" max="737" width="18.5" style="4" customWidth="1"/>
    <col min="738" max="738" width="7.33203125" style="4" bestFit="1" customWidth="1"/>
    <col min="739" max="739" width="13.5" style="4" bestFit="1" customWidth="1"/>
    <col min="740" max="740" width="7.33203125" style="4" bestFit="1" customWidth="1"/>
    <col min="741" max="741" width="13.5" style="4" bestFit="1" customWidth="1"/>
    <col min="742" max="742" width="7.33203125" style="4" bestFit="1" customWidth="1"/>
    <col min="743" max="743" width="13.5" style="4" bestFit="1" customWidth="1"/>
    <col min="744" max="744" width="7.33203125" style="4" bestFit="1" customWidth="1"/>
    <col min="745" max="745" width="13.5" style="4" bestFit="1" customWidth="1"/>
    <col min="746" max="746" width="7.33203125" style="4" bestFit="1" customWidth="1"/>
    <col min="747" max="747" width="13.5" style="4" bestFit="1" customWidth="1"/>
    <col min="748" max="748" width="7.33203125" style="4" bestFit="1" customWidth="1"/>
    <col min="749" max="749" width="13.5" style="4" bestFit="1" customWidth="1"/>
    <col min="750" max="992" width="9.33203125" style="4"/>
    <col min="993" max="993" width="18.5" style="4" customWidth="1"/>
    <col min="994" max="994" width="7.33203125" style="4" bestFit="1" customWidth="1"/>
    <col min="995" max="995" width="13.5" style="4" bestFit="1" customWidth="1"/>
    <col min="996" max="996" width="7.33203125" style="4" bestFit="1" customWidth="1"/>
    <col min="997" max="997" width="13.5" style="4" bestFit="1" customWidth="1"/>
    <col min="998" max="998" width="7.33203125" style="4" bestFit="1" customWidth="1"/>
    <col min="999" max="999" width="13.5" style="4" bestFit="1" customWidth="1"/>
    <col min="1000" max="1000" width="7.33203125" style="4" bestFit="1" customWidth="1"/>
    <col min="1001" max="1001" width="13.5" style="4" bestFit="1" customWidth="1"/>
    <col min="1002" max="1002" width="7.33203125" style="4" bestFit="1" customWidth="1"/>
    <col min="1003" max="1003" width="13.5" style="4" bestFit="1" customWidth="1"/>
    <col min="1004" max="1004" width="7.33203125" style="4" bestFit="1" customWidth="1"/>
    <col min="1005" max="1005" width="13.5" style="4" bestFit="1" customWidth="1"/>
    <col min="1006" max="1248" width="9.33203125" style="4"/>
    <col min="1249" max="1249" width="18.5" style="4" customWidth="1"/>
    <col min="1250" max="1250" width="7.33203125" style="4" bestFit="1" customWidth="1"/>
    <col min="1251" max="1251" width="13.5" style="4" bestFit="1" customWidth="1"/>
    <col min="1252" max="1252" width="7.33203125" style="4" bestFit="1" customWidth="1"/>
    <col min="1253" max="1253" width="13.5" style="4" bestFit="1" customWidth="1"/>
    <col min="1254" max="1254" width="7.33203125" style="4" bestFit="1" customWidth="1"/>
    <col min="1255" max="1255" width="13.5" style="4" bestFit="1" customWidth="1"/>
    <col min="1256" max="1256" width="7.33203125" style="4" bestFit="1" customWidth="1"/>
    <col min="1257" max="1257" width="13.5" style="4" bestFit="1" customWidth="1"/>
    <col min="1258" max="1258" width="7.33203125" style="4" bestFit="1" customWidth="1"/>
    <col min="1259" max="1259" width="13.5" style="4" bestFit="1" customWidth="1"/>
    <col min="1260" max="1260" width="7.33203125" style="4" bestFit="1" customWidth="1"/>
    <col min="1261" max="1261" width="13.5" style="4" bestFit="1" customWidth="1"/>
    <col min="1262" max="1504" width="9.33203125" style="4"/>
    <col min="1505" max="1505" width="18.5" style="4" customWidth="1"/>
    <col min="1506" max="1506" width="7.33203125" style="4" bestFit="1" customWidth="1"/>
    <col min="1507" max="1507" width="13.5" style="4" bestFit="1" customWidth="1"/>
    <col min="1508" max="1508" width="7.33203125" style="4" bestFit="1" customWidth="1"/>
    <col min="1509" max="1509" width="13.5" style="4" bestFit="1" customWidth="1"/>
    <col min="1510" max="1510" width="7.33203125" style="4" bestFit="1" customWidth="1"/>
    <col min="1511" max="1511" width="13.5" style="4" bestFit="1" customWidth="1"/>
    <col min="1512" max="1512" width="7.33203125" style="4" bestFit="1" customWidth="1"/>
    <col min="1513" max="1513" width="13.5" style="4" bestFit="1" customWidth="1"/>
    <col min="1514" max="1514" width="7.33203125" style="4" bestFit="1" customWidth="1"/>
    <col min="1515" max="1515" width="13.5" style="4" bestFit="1" customWidth="1"/>
    <col min="1516" max="1516" width="7.33203125" style="4" bestFit="1" customWidth="1"/>
    <col min="1517" max="1517" width="13.5" style="4" bestFit="1" customWidth="1"/>
    <col min="1518" max="1760" width="9.33203125" style="4"/>
    <col min="1761" max="1761" width="18.5" style="4" customWidth="1"/>
    <col min="1762" max="1762" width="7.33203125" style="4" bestFit="1" customWidth="1"/>
    <col min="1763" max="1763" width="13.5" style="4" bestFit="1" customWidth="1"/>
    <col min="1764" max="1764" width="7.33203125" style="4" bestFit="1" customWidth="1"/>
    <col min="1765" max="1765" width="13.5" style="4" bestFit="1" customWidth="1"/>
    <col min="1766" max="1766" width="7.33203125" style="4" bestFit="1" customWidth="1"/>
    <col min="1767" max="1767" width="13.5" style="4" bestFit="1" customWidth="1"/>
    <col min="1768" max="1768" width="7.33203125" style="4" bestFit="1" customWidth="1"/>
    <col min="1769" max="1769" width="13.5" style="4" bestFit="1" customWidth="1"/>
    <col min="1770" max="1770" width="7.33203125" style="4" bestFit="1" customWidth="1"/>
    <col min="1771" max="1771" width="13.5" style="4" bestFit="1" customWidth="1"/>
    <col min="1772" max="1772" width="7.33203125" style="4" bestFit="1" customWidth="1"/>
    <col min="1773" max="1773" width="13.5" style="4" bestFit="1" customWidth="1"/>
    <col min="1774" max="2016" width="9.33203125" style="4"/>
    <col min="2017" max="2017" width="18.5" style="4" customWidth="1"/>
    <col min="2018" max="2018" width="7.33203125" style="4" bestFit="1" customWidth="1"/>
    <col min="2019" max="2019" width="13.5" style="4" bestFit="1" customWidth="1"/>
    <col min="2020" max="2020" width="7.33203125" style="4" bestFit="1" customWidth="1"/>
    <col min="2021" max="2021" width="13.5" style="4" bestFit="1" customWidth="1"/>
    <col min="2022" max="2022" width="7.33203125" style="4" bestFit="1" customWidth="1"/>
    <col min="2023" max="2023" width="13.5" style="4" bestFit="1" customWidth="1"/>
    <col min="2024" max="2024" width="7.33203125" style="4" bestFit="1" customWidth="1"/>
    <col min="2025" max="2025" width="13.5" style="4" bestFit="1" customWidth="1"/>
    <col min="2026" max="2026" width="7.33203125" style="4" bestFit="1" customWidth="1"/>
    <col min="2027" max="2027" width="13.5" style="4" bestFit="1" customWidth="1"/>
    <col min="2028" max="2028" width="7.33203125" style="4" bestFit="1" customWidth="1"/>
    <col min="2029" max="2029" width="13.5" style="4" bestFit="1" customWidth="1"/>
    <col min="2030" max="2272" width="9.33203125" style="4"/>
    <col min="2273" max="2273" width="18.5" style="4" customWidth="1"/>
    <col min="2274" max="2274" width="7.33203125" style="4" bestFit="1" customWidth="1"/>
    <col min="2275" max="2275" width="13.5" style="4" bestFit="1" customWidth="1"/>
    <col min="2276" max="2276" width="7.33203125" style="4" bestFit="1" customWidth="1"/>
    <col min="2277" max="2277" width="13.5" style="4" bestFit="1" customWidth="1"/>
    <col min="2278" max="2278" width="7.33203125" style="4" bestFit="1" customWidth="1"/>
    <col min="2279" max="2279" width="13.5" style="4" bestFit="1" customWidth="1"/>
    <col min="2280" max="2280" width="7.33203125" style="4" bestFit="1" customWidth="1"/>
    <col min="2281" max="2281" width="13.5" style="4" bestFit="1" customWidth="1"/>
    <col min="2282" max="2282" width="7.33203125" style="4" bestFit="1" customWidth="1"/>
    <col min="2283" max="2283" width="13.5" style="4" bestFit="1" customWidth="1"/>
    <col min="2284" max="2284" width="7.33203125" style="4" bestFit="1" customWidth="1"/>
    <col min="2285" max="2285" width="13.5" style="4" bestFit="1" customWidth="1"/>
    <col min="2286" max="2528" width="9.33203125" style="4"/>
    <col min="2529" max="2529" width="18.5" style="4" customWidth="1"/>
    <col min="2530" max="2530" width="7.33203125" style="4" bestFit="1" customWidth="1"/>
    <col min="2531" max="2531" width="13.5" style="4" bestFit="1" customWidth="1"/>
    <col min="2532" max="2532" width="7.33203125" style="4" bestFit="1" customWidth="1"/>
    <col min="2533" max="2533" width="13.5" style="4" bestFit="1" customWidth="1"/>
    <col min="2534" max="2534" width="7.33203125" style="4" bestFit="1" customWidth="1"/>
    <col min="2535" max="2535" width="13.5" style="4" bestFit="1" customWidth="1"/>
    <col min="2536" max="2536" width="7.33203125" style="4" bestFit="1" customWidth="1"/>
    <col min="2537" max="2537" width="13.5" style="4" bestFit="1" customWidth="1"/>
    <col min="2538" max="2538" width="7.33203125" style="4" bestFit="1" customWidth="1"/>
    <col min="2539" max="2539" width="13.5" style="4" bestFit="1" customWidth="1"/>
    <col min="2540" max="2540" width="7.33203125" style="4" bestFit="1" customWidth="1"/>
    <col min="2541" max="2541" width="13.5" style="4" bestFit="1" customWidth="1"/>
    <col min="2542" max="2784" width="9.33203125" style="4"/>
    <col min="2785" max="2785" width="18.5" style="4" customWidth="1"/>
    <col min="2786" max="2786" width="7.33203125" style="4" bestFit="1" customWidth="1"/>
    <col min="2787" max="2787" width="13.5" style="4" bestFit="1" customWidth="1"/>
    <col min="2788" max="2788" width="7.33203125" style="4" bestFit="1" customWidth="1"/>
    <col min="2789" max="2789" width="13.5" style="4" bestFit="1" customWidth="1"/>
    <col min="2790" max="2790" width="7.33203125" style="4" bestFit="1" customWidth="1"/>
    <col min="2791" max="2791" width="13.5" style="4" bestFit="1" customWidth="1"/>
    <col min="2792" max="2792" width="7.33203125" style="4" bestFit="1" customWidth="1"/>
    <col min="2793" max="2793" width="13.5" style="4" bestFit="1" customWidth="1"/>
    <col min="2794" max="2794" width="7.33203125" style="4" bestFit="1" customWidth="1"/>
    <col min="2795" max="2795" width="13.5" style="4" bestFit="1" customWidth="1"/>
    <col min="2796" max="2796" width="7.33203125" style="4" bestFit="1" customWidth="1"/>
    <col min="2797" max="2797" width="13.5" style="4" bestFit="1" customWidth="1"/>
    <col min="2798" max="3040" width="9.33203125" style="4"/>
    <col min="3041" max="3041" width="18.5" style="4" customWidth="1"/>
    <col min="3042" max="3042" width="7.33203125" style="4" bestFit="1" customWidth="1"/>
    <col min="3043" max="3043" width="13.5" style="4" bestFit="1" customWidth="1"/>
    <col min="3044" max="3044" width="7.33203125" style="4" bestFit="1" customWidth="1"/>
    <col min="3045" max="3045" width="13.5" style="4" bestFit="1" customWidth="1"/>
    <col min="3046" max="3046" width="7.33203125" style="4" bestFit="1" customWidth="1"/>
    <col min="3047" max="3047" width="13.5" style="4" bestFit="1" customWidth="1"/>
    <col min="3048" max="3048" width="7.33203125" style="4" bestFit="1" customWidth="1"/>
    <col min="3049" max="3049" width="13.5" style="4" bestFit="1" customWidth="1"/>
    <col min="3050" max="3050" width="7.33203125" style="4" bestFit="1" customWidth="1"/>
    <col min="3051" max="3051" width="13.5" style="4" bestFit="1" customWidth="1"/>
    <col min="3052" max="3052" width="7.33203125" style="4" bestFit="1" customWidth="1"/>
    <col min="3053" max="3053" width="13.5" style="4" bestFit="1" customWidth="1"/>
    <col min="3054" max="3296" width="9.33203125" style="4"/>
    <col min="3297" max="3297" width="18.5" style="4" customWidth="1"/>
    <col min="3298" max="3298" width="7.33203125" style="4" bestFit="1" customWidth="1"/>
    <col min="3299" max="3299" width="13.5" style="4" bestFit="1" customWidth="1"/>
    <col min="3300" max="3300" width="7.33203125" style="4" bestFit="1" customWidth="1"/>
    <col min="3301" max="3301" width="13.5" style="4" bestFit="1" customWidth="1"/>
    <col min="3302" max="3302" width="7.33203125" style="4" bestFit="1" customWidth="1"/>
    <col min="3303" max="3303" width="13.5" style="4" bestFit="1" customWidth="1"/>
    <col min="3304" max="3304" width="7.33203125" style="4" bestFit="1" customWidth="1"/>
    <col min="3305" max="3305" width="13.5" style="4" bestFit="1" customWidth="1"/>
    <col min="3306" max="3306" width="7.33203125" style="4" bestFit="1" customWidth="1"/>
    <col min="3307" max="3307" width="13.5" style="4" bestFit="1" customWidth="1"/>
    <col min="3308" max="3308" width="7.33203125" style="4" bestFit="1" customWidth="1"/>
    <col min="3309" max="3309" width="13.5" style="4" bestFit="1" customWidth="1"/>
    <col min="3310" max="3552" width="9.33203125" style="4"/>
    <col min="3553" max="3553" width="18.5" style="4" customWidth="1"/>
    <col min="3554" max="3554" width="7.33203125" style="4" bestFit="1" customWidth="1"/>
    <col min="3555" max="3555" width="13.5" style="4" bestFit="1" customWidth="1"/>
    <col min="3556" max="3556" width="7.33203125" style="4" bestFit="1" customWidth="1"/>
    <col min="3557" max="3557" width="13.5" style="4" bestFit="1" customWidth="1"/>
    <col min="3558" max="3558" width="7.33203125" style="4" bestFit="1" customWidth="1"/>
    <col min="3559" max="3559" width="13.5" style="4" bestFit="1" customWidth="1"/>
    <col min="3560" max="3560" width="7.33203125" style="4" bestFit="1" customWidth="1"/>
    <col min="3561" max="3561" width="13.5" style="4" bestFit="1" customWidth="1"/>
    <col min="3562" max="3562" width="7.33203125" style="4" bestFit="1" customWidth="1"/>
    <col min="3563" max="3563" width="13.5" style="4" bestFit="1" customWidth="1"/>
    <col min="3564" max="3564" width="7.33203125" style="4" bestFit="1" customWidth="1"/>
    <col min="3565" max="3565" width="13.5" style="4" bestFit="1" customWidth="1"/>
    <col min="3566" max="3808" width="9.33203125" style="4"/>
    <col min="3809" max="3809" width="18.5" style="4" customWidth="1"/>
    <col min="3810" max="3810" width="7.33203125" style="4" bestFit="1" customWidth="1"/>
    <col min="3811" max="3811" width="13.5" style="4" bestFit="1" customWidth="1"/>
    <col min="3812" max="3812" width="7.33203125" style="4" bestFit="1" customWidth="1"/>
    <col min="3813" max="3813" width="13.5" style="4" bestFit="1" customWidth="1"/>
    <col min="3814" max="3814" width="7.33203125" style="4" bestFit="1" customWidth="1"/>
    <col min="3815" max="3815" width="13.5" style="4" bestFit="1" customWidth="1"/>
    <col min="3816" max="3816" width="7.33203125" style="4" bestFit="1" customWidth="1"/>
    <col min="3817" max="3817" width="13.5" style="4" bestFit="1" customWidth="1"/>
    <col min="3818" max="3818" width="7.33203125" style="4" bestFit="1" customWidth="1"/>
    <col min="3819" max="3819" width="13.5" style="4" bestFit="1" customWidth="1"/>
    <col min="3820" max="3820" width="7.33203125" style="4" bestFit="1" customWidth="1"/>
    <col min="3821" max="3821" width="13.5" style="4" bestFit="1" customWidth="1"/>
    <col min="3822" max="4064" width="9.33203125" style="4"/>
    <col min="4065" max="4065" width="18.5" style="4" customWidth="1"/>
    <col min="4066" max="4066" width="7.33203125" style="4" bestFit="1" customWidth="1"/>
    <col min="4067" max="4067" width="13.5" style="4" bestFit="1" customWidth="1"/>
    <col min="4068" max="4068" width="7.33203125" style="4" bestFit="1" customWidth="1"/>
    <col min="4069" max="4069" width="13.5" style="4" bestFit="1" customWidth="1"/>
    <col min="4070" max="4070" width="7.33203125" style="4" bestFit="1" customWidth="1"/>
    <col min="4071" max="4071" width="13.5" style="4" bestFit="1" customWidth="1"/>
    <col min="4072" max="4072" width="7.33203125" style="4" bestFit="1" customWidth="1"/>
    <col min="4073" max="4073" width="13.5" style="4" bestFit="1" customWidth="1"/>
    <col min="4074" max="4074" width="7.33203125" style="4" bestFit="1" customWidth="1"/>
    <col min="4075" max="4075" width="13.5" style="4" bestFit="1" customWidth="1"/>
    <col min="4076" max="4076" width="7.33203125" style="4" bestFit="1" customWidth="1"/>
    <col min="4077" max="4077" width="13.5" style="4" bestFit="1" customWidth="1"/>
    <col min="4078" max="4320" width="9.33203125" style="4"/>
    <col min="4321" max="4321" width="18.5" style="4" customWidth="1"/>
    <col min="4322" max="4322" width="7.33203125" style="4" bestFit="1" customWidth="1"/>
    <col min="4323" max="4323" width="13.5" style="4" bestFit="1" customWidth="1"/>
    <col min="4324" max="4324" width="7.33203125" style="4" bestFit="1" customWidth="1"/>
    <col min="4325" max="4325" width="13.5" style="4" bestFit="1" customWidth="1"/>
    <col min="4326" max="4326" width="7.33203125" style="4" bestFit="1" customWidth="1"/>
    <col min="4327" max="4327" width="13.5" style="4" bestFit="1" customWidth="1"/>
    <col min="4328" max="4328" width="7.33203125" style="4" bestFit="1" customWidth="1"/>
    <col min="4329" max="4329" width="13.5" style="4" bestFit="1" customWidth="1"/>
    <col min="4330" max="4330" width="7.33203125" style="4" bestFit="1" customWidth="1"/>
    <col min="4331" max="4331" width="13.5" style="4" bestFit="1" customWidth="1"/>
    <col min="4332" max="4332" width="7.33203125" style="4" bestFit="1" customWidth="1"/>
    <col min="4333" max="4333" width="13.5" style="4" bestFit="1" customWidth="1"/>
    <col min="4334" max="4576" width="9.33203125" style="4"/>
    <col min="4577" max="4577" width="18.5" style="4" customWidth="1"/>
    <col min="4578" max="4578" width="7.33203125" style="4" bestFit="1" customWidth="1"/>
    <col min="4579" max="4579" width="13.5" style="4" bestFit="1" customWidth="1"/>
    <col min="4580" max="4580" width="7.33203125" style="4" bestFit="1" customWidth="1"/>
    <col min="4581" max="4581" width="13.5" style="4" bestFit="1" customWidth="1"/>
    <col min="4582" max="4582" width="7.33203125" style="4" bestFit="1" customWidth="1"/>
    <col min="4583" max="4583" width="13.5" style="4" bestFit="1" customWidth="1"/>
    <col min="4584" max="4584" width="7.33203125" style="4" bestFit="1" customWidth="1"/>
    <col min="4585" max="4585" width="13.5" style="4" bestFit="1" customWidth="1"/>
    <col min="4586" max="4586" width="7.33203125" style="4" bestFit="1" customWidth="1"/>
    <col min="4587" max="4587" width="13.5" style="4" bestFit="1" customWidth="1"/>
    <col min="4588" max="4588" width="7.33203125" style="4" bestFit="1" customWidth="1"/>
    <col min="4589" max="4589" width="13.5" style="4" bestFit="1" customWidth="1"/>
    <col min="4590" max="4832" width="9.33203125" style="4"/>
    <col min="4833" max="4833" width="18.5" style="4" customWidth="1"/>
    <col min="4834" max="4834" width="7.33203125" style="4" bestFit="1" customWidth="1"/>
    <col min="4835" max="4835" width="13.5" style="4" bestFit="1" customWidth="1"/>
    <col min="4836" max="4836" width="7.33203125" style="4" bestFit="1" customWidth="1"/>
    <col min="4837" max="4837" width="13.5" style="4" bestFit="1" customWidth="1"/>
    <col min="4838" max="4838" width="7.33203125" style="4" bestFit="1" customWidth="1"/>
    <col min="4839" max="4839" width="13.5" style="4" bestFit="1" customWidth="1"/>
    <col min="4840" max="4840" width="7.33203125" style="4" bestFit="1" customWidth="1"/>
    <col min="4841" max="4841" width="13.5" style="4" bestFit="1" customWidth="1"/>
    <col min="4842" max="4842" width="7.33203125" style="4" bestFit="1" customWidth="1"/>
    <col min="4843" max="4843" width="13.5" style="4" bestFit="1" customWidth="1"/>
    <col min="4844" max="4844" width="7.33203125" style="4" bestFit="1" customWidth="1"/>
    <col min="4845" max="4845" width="13.5" style="4" bestFit="1" customWidth="1"/>
    <col min="4846" max="5088" width="9.33203125" style="4"/>
    <col min="5089" max="5089" width="18.5" style="4" customWidth="1"/>
    <col min="5090" max="5090" width="7.33203125" style="4" bestFit="1" customWidth="1"/>
    <col min="5091" max="5091" width="13.5" style="4" bestFit="1" customWidth="1"/>
    <col min="5092" max="5092" width="7.33203125" style="4" bestFit="1" customWidth="1"/>
    <col min="5093" max="5093" width="13.5" style="4" bestFit="1" customWidth="1"/>
    <col min="5094" max="5094" width="7.33203125" style="4" bestFit="1" customWidth="1"/>
    <col min="5095" max="5095" width="13.5" style="4" bestFit="1" customWidth="1"/>
    <col min="5096" max="5096" width="7.33203125" style="4" bestFit="1" customWidth="1"/>
    <col min="5097" max="5097" width="13.5" style="4" bestFit="1" customWidth="1"/>
    <col min="5098" max="5098" width="7.33203125" style="4" bestFit="1" customWidth="1"/>
    <col min="5099" max="5099" width="13.5" style="4" bestFit="1" customWidth="1"/>
    <col min="5100" max="5100" width="7.33203125" style="4" bestFit="1" customWidth="1"/>
    <col min="5101" max="5101" width="13.5" style="4" bestFit="1" customWidth="1"/>
    <col min="5102" max="5344" width="9.33203125" style="4"/>
    <col min="5345" max="5345" width="18.5" style="4" customWidth="1"/>
    <col min="5346" max="5346" width="7.33203125" style="4" bestFit="1" customWidth="1"/>
    <col min="5347" max="5347" width="13.5" style="4" bestFit="1" customWidth="1"/>
    <col min="5348" max="5348" width="7.33203125" style="4" bestFit="1" customWidth="1"/>
    <col min="5349" max="5349" width="13.5" style="4" bestFit="1" customWidth="1"/>
    <col min="5350" max="5350" width="7.33203125" style="4" bestFit="1" customWidth="1"/>
    <col min="5351" max="5351" width="13.5" style="4" bestFit="1" customWidth="1"/>
    <col min="5352" max="5352" width="7.33203125" style="4" bestFit="1" customWidth="1"/>
    <col min="5353" max="5353" width="13.5" style="4" bestFit="1" customWidth="1"/>
    <col min="5354" max="5354" width="7.33203125" style="4" bestFit="1" customWidth="1"/>
    <col min="5355" max="5355" width="13.5" style="4" bestFit="1" customWidth="1"/>
    <col min="5356" max="5356" width="7.33203125" style="4" bestFit="1" customWidth="1"/>
    <col min="5357" max="5357" width="13.5" style="4" bestFit="1" customWidth="1"/>
    <col min="5358" max="5600" width="9.33203125" style="4"/>
    <col min="5601" max="5601" width="18.5" style="4" customWidth="1"/>
    <col min="5602" max="5602" width="7.33203125" style="4" bestFit="1" customWidth="1"/>
    <col min="5603" max="5603" width="13.5" style="4" bestFit="1" customWidth="1"/>
    <col min="5604" max="5604" width="7.33203125" style="4" bestFit="1" customWidth="1"/>
    <col min="5605" max="5605" width="13.5" style="4" bestFit="1" customWidth="1"/>
    <col min="5606" max="5606" width="7.33203125" style="4" bestFit="1" customWidth="1"/>
    <col min="5607" max="5607" width="13.5" style="4" bestFit="1" customWidth="1"/>
    <col min="5608" max="5608" width="7.33203125" style="4" bestFit="1" customWidth="1"/>
    <col min="5609" max="5609" width="13.5" style="4" bestFit="1" customWidth="1"/>
    <col min="5610" max="5610" width="7.33203125" style="4" bestFit="1" customWidth="1"/>
    <col min="5611" max="5611" width="13.5" style="4" bestFit="1" customWidth="1"/>
    <col min="5612" max="5612" width="7.33203125" style="4" bestFit="1" customWidth="1"/>
    <col min="5613" max="5613" width="13.5" style="4" bestFit="1" customWidth="1"/>
    <col min="5614" max="5856" width="9.33203125" style="4"/>
    <col min="5857" max="5857" width="18.5" style="4" customWidth="1"/>
    <col min="5858" max="5858" width="7.33203125" style="4" bestFit="1" customWidth="1"/>
    <col min="5859" max="5859" width="13.5" style="4" bestFit="1" customWidth="1"/>
    <col min="5860" max="5860" width="7.33203125" style="4" bestFit="1" customWidth="1"/>
    <col min="5861" max="5861" width="13.5" style="4" bestFit="1" customWidth="1"/>
    <col min="5862" max="5862" width="7.33203125" style="4" bestFit="1" customWidth="1"/>
    <col min="5863" max="5863" width="13.5" style="4" bestFit="1" customWidth="1"/>
    <col min="5864" max="5864" width="7.33203125" style="4" bestFit="1" customWidth="1"/>
    <col min="5865" max="5865" width="13.5" style="4" bestFit="1" customWidth="1"/>
    <col min="5866" max="5866" width="7.33203125" style="4" bestFit="1" customWidth="1"/>
    <col min="5867" max="5867" width="13.5" style="4" bestFit="1" customWidth="1"/>
    <col min="5868" max="5868" width="7.33203125" style="4" bestFit="1" customWidth="1"/>
    <col min="5869" max="5869" width="13.5" style="4" bestFit="1" customWidth="1"/>
    <col min="5870" max="6112" width="9.33203125" style="4"/>
    <col min="6113" max="6113" width="18.5" style="4" customWidth="1"/>
    <col min="6114" max="6114" width="7.33203125" style="4" bestFit="1" customWidth="1"/>
    <col min="6115" max="6115" width="13.5" style="4" bestFit="1" customWidth="1"/>
    <col min="6116" max="6116" width="7.33203125" style="4" bestFit="1" customWidth="1"/>
    <col min="6117" max="6117" width="13.5" style="4" bestFit="1" customWidth="1"/>
    <col min="6118" max="6118" width="7.33203125" style="4" bestFit="1" customWidth="1"/>
    <col min="6119" max="6119" width="13.5" style="4" bestFit="1" customWidth="1"/>
    <col min="6120" max="6120" width="7.33203125" style="4" bestFit="1" customWidth="1"/>
    <col min="6121" max="6121" width="13.5" style="4" bestFit="1" customWidth="1"/>
    <col min="6122" max="6122" width="7.33203125" style="4" bestFit="1" customWidth="1"/>
    <col min="6123" max="6123" width="13.5" style="4" bestFit="1" customWidth="1"/>
    <col min="6124" max="6124" width="7.33203125" style="4" bestFit="1" customWidth="1"/>
    <col min="6125" max="6125" width="13.5" style="4" bestFit="1" customWidth="1"/>
    <col min="6126" max="6368" width="9.33203125" style="4"/>
    <col min="6369" max="6369" width="18.5" style="4" customWidth="1"/>
    <col min="6370" max="6370" width="7.33203125" style="4" bestFit="1" customWidth="1"/>
    <col min="6371" max="6371" width="13.5" style="4" bestFit="1" customWidth="1"/>
    <col min="6372" max="6372" width="7.33203125" style="4" bestFit="1" customWidth="1"/>
    <col min="6373" max="6373" width="13.5" style="4" bestFit="1" customWidth="1"/>
    <col min="6374" max="6374" width="7.33203125" style="4" bestFit="1" customWidth="1"/>
    <col min="6375" max="6375" width="13.5" style="4" bestFit="1" customWidth="1"/>
    <col min="6376" max="6376" width="7.33203125" style="4" bestFit="1" customWidth="1"/>
    <col min="6377" max="6377" width="13.5" style="4" bestFit="1" customWidth="1"/>
    <col min="6378" max="6378" width="7.33203125" style="4" bestFit="1" customWidth="1"/>
    <col min="6379" max="6379" width="13.5" style="4" bestFit="1" customWidth="1"/>
    <col min="6380" max="6380" width="7.33203125" style="4" bestFit="1" customWidth="1"/>
    <col min="6381" max="6381" width="13.5" style="4" bestFit="1" customWidth="1"/>
    <col min="6382" max="6624" width="9.33203125" style="4"/>
    <col min="6625" max="6625" width="18.5" style="4" customWidth="1"/>
    <col min="6626" max="6626" width="7.33203125" style="4" bestFit="1" customWidth="1"/>
    <col min="6627" max="6627" width="13.5" style="4" bestFit="1" customWidth="1"/>
    <col min="6628" max="6628" width="7.33203125" style="4" bestFit="1" customWidth="1"/>
    <col min="6629" max="6629" width="13.5" style="4" bestFit="1" customWidth="1"/>
    <col min="6630" max="6630" width="7.33203125" style="4" bestFit="1" customWidth="1"/>
    <col min="6631" max="6631" width="13.5" style="4" bestFit="1" customWidth="1"/>
    <col min="6632" max="6632" width="7.33203125" style="4" bestFit="1" customWidth="1"/>
    <col min="6633" max="6633" width="13.5" style="4" bestFit="1" customWidth="1"/>
    <col min="6634" max="6634" width="7.33203125" style="4" bestFit="1" customWidth="1"/>
    <col min="6635" max="6635" width="13.5" style="4" bestFit="1" customWidth="1"/>
    <col min="6636" max="6636" width="7.33203125" style="4" bestFit="1" customWidth="1"/>
    <col min="6637" max="6637" width="13.5" style="4" bestFit="1" customWidth="1"/>
    <col min="6638" max="6880" width="9.33203125" style="4"/>
    <col min="6881" max="6881" width="18.5" style="4" customWidth="1"/>
    <col min="6882" max="6882" width="7.33203125" style="4" bestFit="1" customWidth="1"/>
    <col min="6883" max="6883" width="13.5" style="4" bestFit="1" customWidth="1"/>
    <col min="6884" max="6884" width="7.33203125" style="4" bestFit="1" customWidth="1"/>
    <col min="6885" max="6885" width="13.5" style="4" bestFit="1" customWidth="1"/>
    <col min="6886" max="6886" width="7.33203125" style="4" bestFit="1" customWidth="1"/>
    <col min="6887" max="6887" width="13.5" style="4" bestFit="1" customWidth="1"/>
    <col min="6888" max="6888" width="7.33203125" style="4" bestFit="1" customWidth="1"/>
    <col min="6889" max="6889" width="13.5" style="4" bestFit="1" customWidth="1"/>
    <col min="6890" max="6890" width="7.33203125" style="4" bestFit="1" customWidth="1"/>
    <col min="6891" max="6891" width="13.5" style="4" bestFit="1" customWidth="1"/>
    <col min="6892" max="6892" width="7.33203125" style="4" bestFit="1" customWidth="1"/>
    <col min="6893" max="6893" width="13.5" style="4" bestFit="1" customWidth="1"/>
    <col min="6894" max="7136" width="9.33203125" style="4"/>
    <col min="7137" max="7137" width="18.5" style="4" customWidth="1"/>
    <col min="7138" max="7138" width="7.33203125" style="4" bestFit="1" customWidth="1"/>
    <col min="7139" max="7139" width="13.5" style="4" bestFit="1" customWidth="1"/>
    <col min="7140" max="7140" width="7.33203125" style="4" bestFit="1" customWidth="1"/>
    <col min="7141" max="7141" width="13.5" style="4" bestFit="1" customWidth="1"/>
    <col min="7142" max="7142" width="7.33203125" style="4" bestFit="1" customWidth="1"/>
    <col min="7143" max="7143" width="13.5" style="4" bestFit="1" customWidth="1"/>
    <col min="7144" max="7144" width="7.33203125" style="4" bestFit="1" customWidth="1"/>
    <col min="7145" max="7145" width="13.5" style="4" bestFit="1" customWidth="1"/>
    <col min="7146" max="7146" width="7.33203125" style="4" bestFit="1" customWidth="1"/>
    <col min="7147" max="7147" width="13.5" style="4" bestFit="1" customWidth="1"/>
    <col min="7148" max="7148" width="7.33203125" style="4" bestFit="1" customWidth="1"/>
    <col min="7149" max="7149" width="13.5" style="4" bestFit="1" customWidth="1"/>
    <col min="7150" max="7392" width="9.33203125" style="4"/>
    <col min="7393" max="7393" width="18.5" style="4" customWidth="1"/>
    <col min="7394" max="7394" width="7.33203125" style="4" bestFit="1" customWidth="1"/>
    <col min="7395" max="7395" width="13.5" style="4" bestFit="1" customWidth="1"/>
    <col min="7396" max="7396" width="7.33203125" style="4" bestFit="1" customWidth="1"/>
    <col min="7397" max="7397" width="13.5" style="4" bestFit="1" customWidth="1"/>
    <col min="7398" max="7398" width="7.33203125" style="4" bestFit="1" customWidth="1"/>
    <col min="7399" max="7399" width="13.5" style="4" bestFit="1" customWidth="1"/>
    <col min="7400" max="7400" width="7.33203125" style="4" bestFit="1" customWidth="1"/>
    <col min="7401" max="7401" width="13.5" style="4" bestFit="1" customWidth="1"/>
    <col min="7402" max="7402" width="7.33203125" style="4" bestFit="1" customWidth="1"/>
    <col min="7403" max="7403" width="13.5" style="4" bestFit="1" customWidth="1"/>
    <col min="7404" max="7404" width="7.33203125" style="4" bestFit="1" customWidth="1"/>
    <col min="7405" max="7405" width="13.5" style="4" bestFit="1" customWidth="1"/>
    <col min="7406" max="7648" width="9.33203125" style="4"/>
    <col min="7649" max="7649" width="18.5" style="4" customWidth="1"/>
    <col min="7650" max="7650" width="7.33203125" style="4" bestFit="1" customWidth="1"/>
    <col min="7651" max="7651" width="13.5" style="4" bestFit="1" customWidth="1"/>
    <col min="7652" max="7652" width="7.33203125" style="4" bestFit="1" customWidth="1"/>
    <col min="7653" max="7653" width="13.5" style="4" bestFit="1" customWidth="1"/>
    <col min="7654" max="7654" width="7.33203125" style="4" bestFit="1" customWidth="1"/>
    <col min="7655" max="7655" width="13.5" style="4" bestFit="1" customWidth="1"/>
    <col min="7656" max="7656" width="7.33203125" style="4" bestFit="1" customWidth="1"/>
    <col min="7657" max="7657" width="13.5" style="4" bestFit="1" customWidth="1"/>
    <col min="7658" max="7658" width="7.33203125" style="4" bestFit="1" customWidth="1"/>
    <col min="7659" max="7659" width="13.5" style="4" bestFit="1" customWidth="1"/>
    <col min="7660" max="7660" width="7.33203125" style="4" bestFit="1" customWidth="1"/>
    <col min="7661" max="7661" width="13.5" style="4" bestFit="1" customWidth="1"/>
    <col min="7662" max="7904" width="9.33203125" style="4"/>
    <col min="7905" max="7905" width="18.5" style="4" customWidth="1"/>
    <col min="7906" max="7906" width="7.33203125" style="4" bestFit="1" customWidth="1"/>
    <col min="7907" max="7907" width="13.5" style="4" bestFit="1" customWidth="1"/>
    <col min="7908" max="7908" width="7.33203125" style="4" bestFit="1" customWidth="1"/>
    <col min="7909" max="7909" width="13.5" style="4" bestFit="1" customWidth="1"/>
    <col min="7910" max="7910" width="7.33203125" style="4" bestFit="1" customWidth="1"/>
    <col min="7911" max="7911" width="13.5" style="4" bestFit="1" customWidth="1"/>
    <col min="7912" max="7912" width="7.33203125" style="4" bestFit="1" customWidth="1"/>
    <col min="7913" max="7913" width="13.5" style="4" bestFit="1" customWidth="1"/>
    <col min="7914" max="7914" width="7.33203125" style="4" bestFit="1" customWidth="1"/>
    <col min="7915" max="7915" width="13.5" style="4" bestFit="1" customWidth="1"/>
    <col min="7916" max="7916" width="7.33203125" style="4" bestFit="1" customWidth="1"/>
    <col min="7917" max="7917" width="13.5" style="4" bestFit="1" customWidth="1"/>
    <col min="7918" max="8160" width="9.33203125" style="4"/>
    <col min="8161" max="8161" width="18.5" style="4" customWidth="1"/>
    <col min="8162" max="8162" width="7.33203125" style="4" bestFit="1" customWidth="1"/>
    <col min="8163" max="8163" width="13.5" style="4" bestFit="1" customWidth="1"/>
    <col min="8164" max="8164" width="7.33203125" style="4" bestFit="1" customWidth="1"/>
    <col min="8165" max="8165" width="13.5" style="4" bestFit="1" customWidth="1"/>
    <col min="8166" max="8166" width="7.33203125" style="4" bestFit="1" customWidth="1"/>
    <col min="8167" max="8167" width="13.5" style="4" bestFit="1" customWidth="1"/>
    <col min="8168" max="8168" width="7.33203125" style="4" bestFit="1" customWidth="1"/>
    <col min="8169" max="8169" width="13.5" style="4" bestFit="1" customWidth="1"/>
    <col min="8170" max="8170" width="7.33203125" style="4" bestFit="1" customWidth="1"/>
    <col min="8171" max="8171" width="13.5" style="4" bestFit="1" customWidth="1"/>
    <col min="8172" max="8172" width="7.33203125" style="4" bestFit="1" customWidth="1"/>
    <col min="8173" max="8173" width="13.5" style="4" bestFit="1" customWidth="1"/>
    <col min="8174" max="8416" width="9.33203125" style="4"/>
    <col min="8417" max="8417" width="18.5" style="4" customWidth="1"/>
    <col min="8418" max="8418" width="7.33203125" style="4" bestFit="1" customWidth="1"/>
    <col min="8419" max="8419" width="13.5" style="4" bestFit="1" customWidth="1"/>
    <col min="8420" max="8420" width="7.33203125" style="4" bestFit="1" customWidth="1"/>
    <col min="8421" max="8421" width="13.5" style="4" bestFit="1" customWidth="1"/>
    <col min="8422" max="8422" width="7.33203125" style="4" bestFit="1" customWidth="1"/>
    <col min="8423" max="8423" width="13.5" style="4" bestFit="1" customWidth="1"/>
    <col min="8424" max="8424" width="7.33203125" style="4" bestFit="1" customWidth="1"/>
    <col min="8425" max="8425" width="13.5" style="4" bestFit="1" customWidth="1"/>
    <col min="8426" max="8426" width="7.33203125" style="4" bestFit="1" customWidth="1"/>
    <col min="8427" max="8427" width="13.5" style="4" bestFit="1" customWidth="1"/>
    <col min="8428" max="8428" width="7.33203125" style="4" bestFit="1" customWidth="1"/>
    <col min="8429" max="8429" width="13.5" style="4" bestFit="1" customWidth="1"/>
    <col min="8430" max="8672" width="9.33203125" style="4"/>
    <col min="8673" max="8673" width="18.5" style="4" customWidth="1"/>
    <col min="8674" max="8674" width="7.33203125" style="4" bestFit="1" customWidth="1"/>
    <col min="8675" max="8675" width="13.5" style="4" bestFit="1" customWidth="1"/>
    <col min="8676" max="8676" width="7.33203125" style="4" bestFit="1" customWidth="1"/>
    <col min="8677" max="8677" width="13.5" style="4" bestFit="1" customWidth="1"/>
    <col min="8678" max="8678" width="7.33203125" style="4" bestFit="1" customWidth="1"/>
    <col min="8679" max="8679" width="13.5" style="4" bestFit="1" customWidth="1"/>
    <col min="8680" max="8680" width="7.33203125" style="4" bestFit="1" customWidth="1"/>
    <col min="8681" max="8681" width="13.5" style="4" bestFit="1" customWidth="1"/>
    <col min="8682" max="8682" width="7.33203125" style="4" bestFit="1" customWidth="1"/>
    <col min="8683" max="8683" width="13.5" style="4" bestFit="1" customWidth="1"/>
    <col min="8684" max="8684" width="7.33203125" style="4" bestFit="1" customWidth="1"/>
    <col min="8685" max="8685" width="13.5" style="4" bestFit="1" customWidth="1"/>
    <col min="8686" max="8928" width="9.33203125" style="4"/>
    <col min="8929" max="8929" width="18.5" style="4" customWidth="1"/>
    <col min="8930" max="8930" width="7.33203125" style="4" bestFit="1" customWidth="1"/>
    <col min="8931" max="8931" width="13.5" style="4" bestFit="1" customWidth="1"/>
    <col min="8932" max="8932" width="7.33203125" style="4" bestFit="1" customWidth="1"/>
    <col min="8933" max="8933" width="13.5" style="4" bestFit="1" customWidth="1"/>
    <col min="8934" max="8934" width="7.33203125" style="4" bestFit="1" customWidth="1"/>
    <col min="8935" max="8935" width="13.5" style="4" bestFit="1" customWidth="1"/>
    <col min="8936" max="8936" width="7.33203125" style="4" bestFit="1" customWidth="1"/>
    <col min="8937" max="8937" width="13.5" style="4" bestFit="1" customWidth="1"/>
    <col min="8938" max="8938" width="7.33203125" style="4" bestFit="1" customWidth="1"/>
    <col min="8939" max="8939" width="13.5" style="4" bestFit="1" customWidth="1"/>
    <col min="8940" max="8940" width="7.33203125" style="4" bestFit="1" customWidth="1"/>
    <col min="8941" max="8941" width="13.5" style="4" bestFit="1" customWidth="1"/>
    <col min="8942" max="9184" width="9.33203125" style="4"/>
    <col min="9185" max="9185" width="18.5" style="4" customWidth="1"/>
    <col min="9186" max="9186" width="7.33203125" style="4" bestFit="1" customWidth="1"/>
    <col min="9187" max="9187" width="13.5" style="4" bestFit="1" customWidth="1"/>
    <col min="9188" max="9188" width="7.33203125" style="4" bestFit="1" customWidth="1"/>
    <col min="9189" max="9189" width="13.5" style="4" bestFit="1" customWidth="1"/>
    <col min="9190" max="9190" width="7.33203125" style="4" bestFit="1" customWidth="1"/>
    <col min="9191" max="9191" width="13.5" style="4" bestFit="1" customWidth="1"/>
    <col min="9192" max="9192" width="7.33203125" style="4" bestFit="1" customWidth="1"/>
    <col min="9193" max="9193" width="13.5" style="4" bestFit="1" customWidth="1"/>
    <col min="9194" max="9194" width="7.33203125" style="4" bestFit="1" customWidth="1"/>
    <col min="9195" max="9195" width="13.5" style="4" bestFit="1" customWidth="1"/>
    <col min="9196" max="9196" width="7.33203125" style="4" bestFit="1" customWidth="1"/>
    <col min="9197" max="9197" width="13.5" style="4" bestFit="1" customWidth="1"/>
    <col min="9198" max="9440" width="9.33203125" style="4"/>
    <col min="9441" max="9441" width="18.5" style="4" customWidth="1"/>
    <col min="9442" max="9442" width="7.33203125" style="4" bestFit="1" customWidth="1"/>
    <col min="9443" max="9443" width="13.5" style="4" bestFit="1" customWidth="1"/>
    <col min="9444" max="9444" width="7.33203125" style="4" bestFit="1" customWidth="1"/>
    <col min="9445" max="9445" width="13.5" style="4" bestFit="1" customWidth="1"/>
    <col min="9446" max="9446" width="7.33203125" style="4" bestFit="1" customWidth="1"/>
    <col min="9447" max="9447" width="13.5" style="4" bestFit="1" customWidth="1"/>
    <col min="9448" max="9448" width="7.33203125" style="4" bestFit="1" customWidth="1"/>
    <col min="9449" max="9449" width="13.5" style="4" bestFit="1" customWidth="1"/>
    <col min="9450" max="9450" width="7.33203125" style="4" bestFit="1" customWidth="1"/>
    <col min="9451" max="9451" width="13.5" style="4" bestFit="1" customWidth="1"/>
    <col min="9452" max="9452" width="7.33203125" style="4" bestFit="1" customWidth="1"/>
    <col min="9453" max="9453" width="13.5" style="4" bestFit="1" customWidth="1"/>
    <col min="9454" max="9696" width="9.33203125" style="4"/>
    <col min="9697" max="9697" width="18.5" style="4" customWidth="1"/>
    <col min="9698" max="9698" width="7.33203125" style="4" bestFit="1" customWidth="1"/>
    <col min="9699" max="9699" width="13.5" style="4" bestFit="1" customWidth="1"/>
    <col min="9700" max="9700" width="7.33203125" style="4" bestFit="1" customWidth="1"/>
    <col min="9701" max="9701" width="13.5" style="4" bestFit="1" customWidth="1"/>
    <col min="9702" max="9702" width="7.33203125" style="4" bestFit="1" customWidth="1"/>
    <col min="9703" max="9703" width="13.5" style="4" bestFit="1" customWidth="1"/>
    <col min="9704" max="9704" width="7.33203125" style="4" bestFit="1" customWidth="1"/>
    <col min="9705" max="9705" width="13.5" style="4" bestFit="1" customWidth="1"/>
    <col min="9706" max="9706" width="7.33203125" style="4" bestFit="1" customWidth="1"/>
    <col min="9707" max="9707" width="13.5" style="4" bestFit="1" customWidth="1"/>
    <col min="9708" max="9708" width="7.33203125" style="4" bestFit="1" customWidth="1"/>
    <col min="9709" max="9709" width="13.5" style="4" bestFit="1" customWidth="1"/>
    <col min="9710" max="9952" width="9.33203125" style="4"/>
    <col min="9953" max="9953" width="18.5" style="4" customWidth="1"/>
    <col min="9954" max="9954" width="7.33203125" style="4" bestFit="1" customWidth="1"/>
    <col min="9955" max="9955" width="13.5" style="4" bestFit="1" customWidth="1"/>
    <col min="9956" max="9956" width="7.33203125" style="4" bestFit="1" customWidth="1"/>
    <col min="9957" max="9957" width="13.5" style="4" bestFit="1" customWidth="1"/>
    <col min="9958" max="9958" width="7.33203125" style="4" bestFit="1" customWidth="1"/>
    <col min="9959" max="9959" width="13.5" style="4" bestFit="1" customWidth="1"/>
    <col min="9960" max="9960" width="7.33203125" style="4" bestFit="1" customWidth="1"/>
    <col min="9961" max="9961" width="13.5" style="4" bestFit="1" customWidth="1"/>
    <col min="9962" max="9962" width="7.33203125" style="4" bestFit="1" customWidth="1"/>
    <col min="9963" max="9963" width="13.5" style="4" bestFit="1" customWidth="1"/>
    <col min="9964" max="9964" width="7.33203125" style="4" bestFit="1" customWidth="1"/>
    <col min="9965" max="9965" width="13.5" style="4" bestFit="1" customWidth="1"/>
    <col min="9966" max="10208" width="9.33203125" style="4"/>
    <col min="10209" max="10209" width="18.5" style="4" customWidth="1"/>
    <col min="10210" max="10210" width="7.33203125" style="4" bestFit="1" customWidth="1"/>
    <col min="10211" max="10211" width="13.5" style="4" bestFit="1" customWidth="1"/>
    <col min="10212" max="10212" width="7.33203125" style="4" bestFit="1" customWidth="1"/>
    <col min="10213" max="10213" width="13.5" style="4" bestFit="1" customWidth="1"/>
    <col min="10214" max="10214" width="7.33203125" style="4" bestFit="1" customWidth="1"/>
    <col min="10215" max="10215" width="13.5" style="4" bestFit="1" customWidth="1"/>
    <col min="10216" max="10216" width="7.33203125" style="4" bestFit="1" customWidth="1"/>
    <col min="10217" max="10217" width="13.5" style="4" bestFit="1" customWidth="1"/>
    <col min="10218" max="10218" width="7.33203125" style="4" bestFit="1" customWidth="1"/>
    <col min="10219" max="10219" width="13.5" style="4" bestFit="1" customWidth="1"/>
    <col min="10220" max="10220" width="7.33203125" style="4" bestFit="1" customWidth="1"/>
    <col min="10221" max="10221" width="13.5" style="4" bestFit="1" customWidth="1"/>
    <col min="10222" max="10464" width="9.33203125" style="4"/>
    <col min="10465" max="10465" width="18.5" style="4" customWidth="1"/>
    <col min="10466" max="10466" width="7.33203125" style="4" bestFit="1" customWidth="1"/>
    <col min="10467" max="10467" width="13.5" style="4" bestFit="1" customWidth="1"/>
    <col min="10468" max="10468" width="7.33203125" style="4" bestFit="1" customWidth="1"/>
    <col min="10469" max="10469" width="13.5" style="4" bestFit="1" customWidth="1"/>
    <col min="10470" max="10470" width="7.33203125" style="4" bestFit="1" customWidth="1"/>
    <col min="10471" max="10471" width="13.5" style="4" bestFit="1" customWidth="1"/>
    <col min="10472" max="10472" width="7.33203125" style="4" bestFit="1" customWidth="1"/>
    <col min="10473" max="10473" width="13.5" style="4" bestFit="1" customWidth="1"/>
    <col min="10474" max="10474" width="7.33203125" style="4" bestFit="1" customWidth="1"/>
    <col min="10475" max="10475" width="13.5" style="4" bestFit="1" customWidth="1"/>
    <col min="10476" max="10476" width="7.33203125" style="4" bestFit="1" customWidth="1"/>
    <col min="10477" max="10477" width="13.5" style="4" bestFit="1" customWidth="1"/>
    <col min="10478" max="10720" width="9.33203125" style="4"/>
    <col min="10721" max="10721" width="18.5" style="4" customWidth="1"/>
    <col min="10722" max="10722" width="7.33203125" style="4" bestFit="1" customWidth="1"/>
    <col min="10723" max="10723" width="13.5" style="4" bestFit="1" customWidth="1"/>
    <col min="10724" max="10724" width="7.33203125" style="4" bestFit="1" customWidth="1"/>
    <col min="10725" max="10725" width="13.5" style="4" bestFit="1" customWidth="1"/>
    <col min="10726" max="10726" width="7.33203125" style="4" bestFit="1" customWidth="1"/>
    <col min="10727" max="10727" width="13.5" style="4" bestFit="1" customWidth="1"/>
    <col min="10728" max="10728" width="7.33203125" style="4" bestFit="1" customWidth="1"/>
    <col min="10729" max="10729" width="13.5" style="4" bestFit="1" customWidth="1"/>
    <col min="10730" max="10730" width="7.33203125" style="4" bestFit="1" customWidth="1"/>
    <col min="10731" max="10731" width="13.5" style="4" bestFit="1" customWidth="1"/>
    <col min="10732" max="10732" width="7.33203125" style="4" bestFit="1" customWidth="1"/>
    <col min="10733" max="10733" width="13.5" style="4" bestFit="1" customWidth="1"/>
    <col min="10734" max="10976" width="9.33203125" style="4"/>
    <col min="10977" max="10977" width="18.5" style="4" customWidth="1"/>
    <col min="10978" max="10978" width="7.33203125" style="4" bestFit="1" customWidth="1"/>
    <col min="10979" max="10979" width="13.5" style="4" bestFit="1" customWidth="1"/>
    <col min="10980" max="10980" width="7.33203125" style="4" bestFit="1" customWidth="1"/>
    <col min="10981" max="10981" width="13.5" style="4" bestFit="1" customWidth="1"/>
    <col min="10982" max="10982" width="7.33203125" style="4" bestFit="1" customWidth="1"/>
    <col min="10983" max="10983" width="13.5" style="4" bestFit="1" customWidth="1"/>
    <col min="10984" max="10984" width="7.33203125" style="4" bestFit="1" customWidth="1"/>
    <col min="10985" max="10985" width="13.5" style="4" bestFit="1" customWidth="1"/>
    <col min="10986" max="10986" width="7.33203125" style="4" bestFit="1" customWidth="1"/>
    <col min="10987" max="10987" width="13.5" style="4" bestFit="1" customWidth="1"/>
    <col min="10988" max="10988" width="7.33203125" style="4" bestFit="1" customWidth="1"/>
    <col min="10989" max="10989" width="13.5" style="4" bestFit="1" customWidth="1"/>
    <col min="10990" max="11232" width="9.33203125" style="4"/>
    <col min="11233" max="11233" width="18.5" style="4" customWidth="1"/>
    <col min="11234" max="11234" width="7.33203125" style="4" bestFit="1" customWidth="1"/>
    <col min="11235" max="11235" width="13.5" style="4" bestFit="1" customWidth="1"/>
    <col min="11236" max="11236" width="7.33203125" style="4" bestFit="1" customWidth="1"/>
    <col min="11237" max="11237" width="13.5" style="4" bestFit="1" customWidth="1"/>
    <col min="11238" max="11238" width="7.33203125" style="4" bestFit="1" customWidth="1"/>
    <col min="11239" max="11239" width="13.5" style="4" bestFit="1" customWidth="1"/>
    <col min="11240" max="11240" width="7.33203125" style="4" bestFit="1" customWidth="1"/>
    <col min="11241" max="11241" width="13.5" style="4" bestFit="1" customWidth="1"/>
    <col min="11242" max="11242" width="7.33203125" style="4" bestFit="1" customWidth="1"/>
    <col min="11243" max="11243" width="13.5" style="4" bestFit="1" customWidth="1"/>
    <col min="11244" max="11244" width="7.33203125" style="4" bestFit="1" customWidth="1"/>
    <col min="11245" max="11245" width="13.5" style="4" bestFit="1" customWidth="1"/>
    <col min="11246" max="11488" width="9.33203125" style="4"/>
    <col min="11489" max="11489" width="18.5" style="4" customWidth="1"/>
    <col min="11490" max="11490" width="7.33203125" style="4" bestFit="1" customWidth="1"/>
    <col min="11491" max="11491" width="13.5" style="4" bestFit="1" customWidth="1"/>
    <col min="11492" max="11492" width="7.33203125" style="4" bestFit="1" customWidth="1"/>
    <col min="11493" max="11493" width="13.5" style="4" bestFit="1" customWidth="1"/>
    <col min="11494" max="11494" width="7.33203125" style="4" bestFit="1" customWidth="1"/>
    <col min="11495" max="11495" width="13.5" style="4" bestFit="1" customWidth="1"/>
    <col min="11496" max="11496" width="7.33203125" style="4" bestFit="1" customWidth="1"/>
    <col min="11497" max="11497" width="13.5" style="4" bestFit="1" customWidth="1"/>
    <col min="11498" max="11498" width="7.33203125" style="4" bestFit="1" customWidth="1"/>
    <col min="11499" max="11499" width="13.5" style="4" bestFit="1" customWidth="1"/>
    <col min="11500" max="11500" width="7.33203125" style="4" bestFit="1" customWidth="1"/>
    <col min="11501" max="11501" width="13.5" style="4" bestFit="1" customWidth="1"/>
    <col min="11502" max="11744" width="9.33203125" style="4"/>
    <col min="11745" max="11745" width="18.5" style="4" customWidth="1"/>
    <col min="11746" max="11746" width="7.33203125" style="4" bestFit="1" customWidth="1"/>
    <col min="11747" max="11747" width="13.5" style="4" bestFit="1" customWidth="1"/>
    <col min="11748" max="11748" width="7.33203125" style="4" bestFit="1" customWidth="1"/>
    <col min="11749" max="11749" width="13.5" style="4" bestFit="1" customWidth="1"/>
    <col min="11750" max="11750" width="7.33203125" style="4" bestFit="1" customWidth="1"/>
    <col min="11751" max="11751" width="13.5" style="4" bestFit="1" customWidth="1"/>
    <col min="11752" max="11752" width="7.33203125" style="4" bestFit="1" customWidth="1"/>
    <col min="11753" max="11753" width="13.5" style="4" bestFit="1" customWidth="1"/>
    <col min="11754" max="11754" width="7.33203125" style="4" bestFit="1" customWidth="1"/>
    <col min="11755" max="11755" width="13.5" style="4" bestFit="1" customWidth="1"/>
    <col min="11756" max="11756" width="7.33203125" style="4" bestFit="1" customWidth="1"/>
    <col min="11757" max="11757" width="13.5" style="4" bestFit="1" customWidth="1"/>
    <col min="11758" max="12000" width="9.33203125" style="4"/>
    <col min="12001" max="12001" width="18.5" style="4" customWidth="1"/>
    <col min="12002" max="12002" width="7.33203125" style="4" bestFit="1" customWidth="1"/>
    <col min="12003" max="12003" width="13.5" style="4" bestFit="1" customWidth="1"/>
    <col min="12004" max="12004" width="7.33203125" style="4" bestFit="1" customWidth="1"/>
    <col min="12005" max="12005" width="13.5" style="4" bestFit="1" customWidth="1"/>
    <col min="12006" max="12006" width="7.33203125" style="4" bestFit="1" customWidth="1"/>
    <col min="12007" max="12007" width="13.5" style="4" bestFit="1" customWidth="1"/>
    <col min="12008" max="12008" width="7.33203125" style="4" bestFit="1" customWidth="1"/>
    <col min="12009" max="12009" width="13.5" style="4" bestFit="1" customWidth="1"/>
    <col min="12010" max="12010" width="7.33203125" style="4" bestFit="1" customWidth="1"/>
    <col min="12011" max="12011" width="13.5" style="4" bestFit="1" customWidth="1"/>
    <col min="12012" max="12012" width="7.33203125" style="4" bestFit="1" customWidth="1"/>
    <col min="12013" max="12013" width="13.5" style="4" bestFit="1" customWidth="1"/>
    <col min="12014" max="12256" width="9.33203125" style="4"/>
    <col min="12257" max="12257" width="18.5" style="4" customWidth="1"/>
    <col min="12258" max="12258" width="7.33203125" style="4" bestFit="1" customWidth="1"/>
    <col min="12259" max="12259" width="13.5" style="4" bestFit="1" customWidth="1"/>
    <col min="12260" max="12260" width="7.33203125" style="4" bestFit="1" customWidth="1"/>
    <col min="12261" max="12261" width="13.5" style="4" bestFit="1" customWidth="1"/>
    <col min="12262" max="12262" width="7.33203125" style="4" bestFit="1" customWidth="1"/>
    <col min="12263" max="12263" width="13.5" style="4" bestFit="1" customWidth="1"/>
    <col min="12264" max="12264" width="7.33203125" style="4" bestFit="1" customWidth="1"/>
    <col min="12265" max="12265" width="13.5" style="4" bestFit="1" customWidth="1"/>
    <col min="12266" max="12266" width="7.33203125" style="4" bestFit="1" customWidth="1"/>
    <col min="12267" max="12267" width="13.5" style="4" bestFit="1" customWidth="1"/>
    <col min="12268" max="12268" width="7.33203125" style="4" bestFit="1" customWidth="1"/>
    <col min="12269" max="12269" width="13.5" style="4" bestFit="1" customWidth="1"/>
    <col min="12270" max="12512" width="9.33203125" style="4"/>
    <col min="12513" max="12513" width="18.5" style="4" customWidth="1"/>
    <col min="12514" max="12514" width="7.33203125" style="4" bestFit="1" customWidth="1"/>
    <col min="12515" max="12515" width="13.5" style="4" bestFit="1" customWidth="1"/>
    <col min="12516" max="12516" width="7.33203125" style="4" bestFit="1" customWidth="1"/>
    <col min="12517" max="12517" width="13.5" style="4" bestFit="1" customWidth="1"/>
    <col min="12518" max="12518" width="7.33203125" style="4" bestFit="1" customWidth="1"/>
    <col min="12519" max="12519" width="13.5" style="4" bestFit="1" customWidth="1"/>
    <col min="12520" max="12520" width="7.33203125" style="4" bestFit="1" customWidth="1"/>
    <col min="12521" max="12521" width="13.5" style="4" bestFit="1" customWidth="1"/>
    <col min="12522" max="12522" width="7.33203125" style="4" bestFit="1" customWidth="1"/>
    <col min="12523" max="12523" width="13.5" style="4" bestFit="1" customWidth="1"/>
    <col min="12524" max="12524" width="7.33203125" style="4" bestFit="1" customWidth="1"/>
    <col min="12525" max="12525" width="13.5" style="4" bestFit="1" customWidth="1"/>
    <col min="12526" max="12768" width="9.33203125" style="4"/>
    <col min="12769" max="12769" width="18.5" style="4" customWidth="1"/>
    <col min="12770" max="12770" width="7.33203125" style="4" bestFit="1" customWidth="1"/>
    <col min="12771" max="12771" width="13.5" style="4" bestFit="1" customWidth="1"/>
    <col min="12772" max="12772" width="7.33203125" style="4" bestFit="1" customWidth="1"/>
    <col min="12773" max="12773" width="13.5" style="4" bestFit="1" customWidth="1"/>
    <col min="12774" max="12774" width="7.33203125" style="4" bestFit="1" customWidth="1"/>
    <col min="12775" max="12775" width="13.5" style="4" bestFit="1" customWidth="1"/>
    <col min="12776" max="12776" width="7.33203125" style="4" bestFit="1" customWidth="1"/>
    <col min="12777" max="12777" width="13.5" style="4" bestFit="1" customWidth="1"/>
    <col min="12778" max="12778" width="7.33203125" style="4" bestFit="1" customWidth="1"/>
    <col min="12779" max="12779" width="13.5" style="4" bestFit="1" customWidth="1"/>
    <col min="12780" max="12780" width="7.33203125" style="4" bestFit="1" customWidth="1"/>
    <col min="12781" max="12781" width="13.5" style="4" bestFit="1" customWidth="1"/>
    <col min="12782" max="13024" width="9.33203125" style="4"/>
    <col min="13025" max="13025" width="18.5" style="4" customWidth="1"/>
    <col min="13026" max="13026" width="7.33203125" style="4" bestFit="1" customWidth="1"/>
    <col min="13027" max="13027" width="13.5" style="4" bestFit="1" customWidth="1"/>
    <col min="13028" max="13028" width="7.33203125" style="4" bestFit="1" customWidth="1"/>
    <col min="13029" max="13029" width="13.5" style="4" bestFit="1" customWidth="1"/>
    <col min="13030" max="13030" width="7.33203125" style="4" bestFit="1" customWidth="1"/>
    <col min="13031" max="13031" width="13.5" style="4" bestFit="1" customWidth="1"/>
    <col min="13032" max="13032" width="7.33203125" style="4" bestFit="1" customWidth="1"/>
    <col min="13033" max="13033" width="13.5" style="4" bestFit="1" customWidth="1"/>
    <col min="13034" max="13034" width="7.33203125" style="4" bestFit="1" customWidth="1"/>
    <col min="13035" max="13035" width="13.5" style="4" bestFit="1" customWidth="1"/>
    <col min="13036" max="13036" width="7.33203125" style="4" bestFit="1" customWidth="1"/>
    <col min="13037" max="13037" width="13.5" style="4" bestFit="1" customWidth="1"/>
    <col min="13038" max="13280" width="9.33203125" style="4"/>
    <col min="13281" max="13281" width="18.5" style="4" customWidth="1"/>
    <col min="13282" max="13282" width="7.33203125" style="4" bestFit="1" customWidth="1"/>
    <col min="13283" max="13283" width="13.5" style="4" bestFit="1" customWidth="1"/>
    <col min="13284" max="13284" width="7.33203125" style="4" bestFit="1" customWidth="1"/>
    <col min="13285" max="13285" width="13.5" style="4" bestFit="1" customWidth="1"/>
    <col min="13286" max="13286" width="7.33203125" style="4" bestFit="1" customWidth="1"/>
    <col min="13287" max="13287" width="13.5" style="4" bestFit="1" customWidth="1"/>
    <col min="13288" max="13288" width="7.33203125" style="4" bestFit="1" customWidth="1"/>
    <col min="13289" max="13289" width="13.5" style="4" bestFit="1" customWidth="1"/>
    <col min="13290" max="13290" width="7.33203125" style="4" bestFit="1" customWidth="1"/>
    <col min="13291" max="13291" width="13.5" style="4" bestFit="1" customWidth="1"/>
    <col min="13292" max="13292" width="7.33203125" style="4" bestFit="1" customWidth="1"/>
    <col min="13293" max="13293" width="13.5" style="4" bestFit="1" customWidth="1"/>
    <col min="13294" max="13536" width="9.33203125" style="4"/>
    <col min="13537" max="13537" width="18.5" style="4" customWidth="1"/>
    <col min="13538" max="13538" width="7.33203125" style="4" bestFit="1" customWidth="1"/>
    <col min="13539" max="13539" width="13.5" style="4" bestFit="1" customWidth="1"/>
    <col min="13540" max="13540" width="7.33203125" style="4" bestFit="1" customWidth="1"/>
    <col min="13541" max="13541" width="13.5" style="4" bestFit="1" customWidth="1"/>
    <col min="13542" max="13542" width="7.33203125" style="4" bestFit="1" customWidth="1"/>
    <col min="13543" max="13543" width="13.5" style="4" bestFit="1" customWidth="1"/>
    <col min="13544" max="13544" width="7.33203125" style="4" bestFit="1" customWidth="1"/>
    <col min="13545" max="13545" width="13.5" style="4" bestFit="1" customWidth="1"/>
    <col min="13546" max="13546" width="7.33203125" style="4" bestFit="1" customWidth="1"/>
    <col min="13547" max="13547" width="13.5" style="4" bestFit="1" customWidth="1"/>
    <col min="13548" max="13548" width="7.33203125" style="4" bestFit="1" customWidth="1"/>
    <col min="13549" max="13549" width="13.5" style="4" bestFit="1" customWidth="1"/>
    <col min="13550" max="13792" width="9.33203125" style="4"/>
    <col min="13793" max="13793" width="18.5" style="4" customWidth="1"/>
    <col min="13794" max="13794" width="7.33203125" style="4" bestFit="1" customWidth="1"/>
    <col min="13795" max="13795" width="13.5" style="4" bestFit="1" customWidth="1"/>
    <col min="13796" max="13796" width="7.33203125" style="4" bestFit="1" customWidth="1"/>
    <col min="13797" max="13797" width="13.5" style="4" bestFit="1" customWidth="1"/>
    <col min="13798" max="13798" width="7.33203125" style="4" bestFit="1" customWidth="1"/>
    <col min="13799" max="13799" width="13.5" style="4" bestFit="1" customWidth="1"/>
    <col min="13800" max="13800" width="7.33203125" style="4" bestFit="1" customWidth="1"/>
    <col min="13801" max="13801" width="13.5" style="4" bestFit="1" customWidth="1"/>
    <col min="13802" max="13802" width="7.33203125" style="4" bestFit="1" customWidth="1"/>
    <col min="13803" max="13803" width="13.5" style="4" bestFit="1" customWidth="1"/>
    <col min="13804" max="13804" width="7.33203125" style="4" bestFit="1" customWidth="1"/>
    <col min="13805" max="13805" width="13.5" style="4" bestFit="1" customWidth="1"/>
    <col min="13806" max="14048" width="9.33203125" style="4"/>
    <col min="14049" max="14049" width="18.5" style="4" customWidth="1"/>
    <col min="14050" max="14050" width="7.33203125" style="4" bestFit="1" customWidth="1"/>
    <col min="14051" max="14051" width="13.5" style="4" bestFit="1" customWidth="1"/>
    <col min="14052" max="14052" width="7.33203125" style="4" bestFit="1" customWidth="1"/>
    <col min="14053" max="14053" width="13.5" style="4" bestFit="1" customWidth="1"/>
    <col min="14054" max="14054" width="7.33203125" style="4" bestFit="1" customWidth="1"/>
    <col min="14055" max="14055" width="13.5" style="4" bestFit="1" customWidth="1"/>
    <col min="14056" max="14056" width="7.33203125" style="4" bestFit="1" customWidth="1"/>
    <col min="14057" max="14057" width="13.5" style="4" bestFit="1" customWidth="1"/>
    <col min="14058" max="14058" width="7.33203125" style="4" bestFit="1" customWidth="1"/>
    <col min="14059" max="14059" width="13.5" style="4" bestFit="1" customWidth="1"/>
    <col min="14060" max="14060" width="7.33203125" style="4" bestFit="1" customWidth="1"/>
    <col min="14061" max="14061" width="13.5" style="4" bestFit="1" customWidth="1"/>
    <col min="14062" max="14304" width="9.33203125" style="4"/>
    <col min="14305" max="14305" width="18.5" style="4" customWidth="1"/>
    <col min="14306" max="14306" width="7.33203125" style="4" bestFit="1" customWidth="1"/>
    <col min="14307" max="14307" width="13.5" style="4" bestFit="1" customWidth="1"/>
    <col min="14308" max="14308" width="7.33203125" style="4" bestFit="1" customWidth="1"/>
    <col min="14309" max="14309" width="13.5" style="4" bestFit="1" customWidth="1"/>
    <col min="14310" max="14310" width="7.33203125" style="4" bestFit="1" customWidth="1"/>
    <col min="14311" max="14311" width="13.5" style="4" bestFit="1" customWidth="1"/>
    <col min="14312" max="14312" width="7.33203125" style="4" bestFit="1" customWidth="1"/>
    <col min="14313" max="14313" width="13.5" style="4" bestFit="1" customWidth="1"/>
    <col min="14314" max="14314" width="7.33203125" style="4" bestFit="1" customWidth="1"/>
    <col min="14315" max="14315" width="13.5" style="4" bestFit="1" customWidth="1"/>
    <col min="14316" max="14316" width="7.33203125" style="4" bestFit="1" customWidth="1"/>
    <col min="14317" max="14317" width="13.5" style="4" bestFit="1" customWidth="1"/>
    <col min="14318" max="14560" width="9.33203125" style="4"/>
    <col min="14561" max="14561" width="18.5" style="4" customWidth="1"/>
    <col min="14562" max="14562" width="7.33203125" style="4" bestFit="1" customWidth="1"/>
    <col min="14563" max="14563" width="13.5" style="4" bestFit="1" customWidth="1"/>
    <col min="14564" max="14564" width="7.33203125" style="4" bestFit="1" customWidth="1"/>
    <col min="14565" max="14565" width="13.5" style="4" bestFit="1" customWidth="1"/>
    <col min="14566" max="14566" width="7.33203125" style="4" bestFit="1" customWidth="1"/>
    <col min="14567" max="14567" width="13.5" style="4" bestFit="1" customWidth="1"/>
    <col min="14568" max="14568" width="7.33203125" style="4" bestFit="1" customWidth="1"/>
    <col min="14569" max="14569" width="13.5" style="4" bestFit="1" customWidth="1"/>
    <col min="14570" max="14570" width="7.33203125" style="4" bestFit="1" customWidth="1"/>
    <col min="14571" max="14571" width="13.5" style="4" bestFit="1" customWidth="1"/>
    <col min="14572" max="14572" width="7.33203125" style="4" bestFit="1" customWidth="1"/>
    <col min="14573" max="14573" width="13.5" style="4" bestFit="1" customWidth="1"/>
    <col min="14574" max="14816" width="9.33203125" style="4"/>
    <col min="14817" max="14817" width="18.5" style="4" customWidth="1"/>
    <col min="14818" max="14818" width="7.33203125" style="4" bestFit="1" customWidth="1"/>
    <col min="14819" max="14819" width="13.5" style="4" bestFit="1" customWidth="1"/>
    <col min="14820" max="14820" width="7.33203125" style="4" bestFit="1" customWidth="1"/>
    <col min="14821" max="14821" width="13.5" style="4" bestFit="1" customWidth="1"/>
    <col min="14822" max="14822" width="7.33203125" style="4" bestFit="1" customWidth="1"/>
    <col min="14823" max="14823" width="13.5" style="4" bestFit="1" customWidth="1"/>
    <col min="14824" max="14824" width="7.33203125" style="4" bestFit="1" customWidth="1"/>
    <col min="14825" max="14825" width="13.5" style="4" bestFit="1" customWidth="1"/>
    <col min="14826" max="14826" width="7.33203125" style="4" bestFit="1" customWidth="1"/>
    <col min="14827" max="14827" width="13.5" style="4" bestFit="1" customWidth="1"/>
    <col min="14828" max="14828" width="7.33203125" style="4" bestFit="1" customWidth="1"/>
    <col min="14829" max="14829" width="13.5" style="4" bestFit="1" customWidth="1"/>
    <col min="14830" max="15072" width="9.33203125" style="4"/>
    <col min="15073" max="15073" width="18.5" style="4" customWidth="1"/>
    <col min="15074" max="15074" width="7.33203125" style="4" bestFit="1" customWidth="1"/>
    <col min="15075" max="15075" width="13.5" style="4" bestFit="1" customWidth="1"/>
    <col min="15076" max="15076" width="7.33203125" style="4" bestFit="1" customWidth="1"/>
    <col min="15077" max="15077" width="13.5" style="4" bestFit="1" customWidth="1"/>
    <col min="15078" max="15078" width="7.33203125" style="4" bestFit="1" customWidth="1"/>
    <col min="15079" max="15079" width="13.5" style="4" bestFit="1" customWidth="1"/>
    <col min="15080" max="15080" width="7.33203125" style="4" bestFit="1" customWidth="1"/>
    <col min="15081" max="15081" width="13.5" style="4" bestFit="1" customWidth="1"/>
    <col min="15082" max="15082" width="7.33203125" style="4" bestFit="1" customWidth="1"/>
    <col min="15083" max="15083" width="13.5" style="4" bestFit="1" customWidth="1"/>
    <col min="15084" max="15084" width="7.33203125" style="4" bestFit="1" customWidth="1"/>
    <col min="15085" max="15085" width="13.5" style="4" bestFit="1" customWidth="1"/>
    <col min="15086" max="15328" width="9.33203125" style="4"/>
    <col min="15329" max="15329" width="18.5" style="4" customWidth="1"/>
    <col min="15330" max="15330" width="7.33203125" style="4" bestFit="1" customWidth="1"/>
    <col min="15331" max="15331" width="13.5" style="4" bestFit="1" customWidth="1"/>
    <col min="15332" max="15332" width="7.33203125" style="4" bestFit="1" customWidth="1"/>
    <col min="15333" max="15333" width="13.5" style="4" bestFit="1" customWidth="1"/>
    <col min="15334" max="15334" width="7.33203125" style="4" bestFit="1" customWidth="1"/>
    <col min="15335" max="15335" width="13.5" style="4" bestFit="1" customWidth="1"/>
    <col min="15336" max="15336" width="7.33203125" style="4" bestFit="1" customWidth="1"/>
    <col min="15337" max="15337" width="13.5" style="4" bestFit="1" customWidth="1"/>
    <col min="15338" max="15338" width="7.33203125" style="4" bestFit="1" customWidth="1"/>
    <col min="15339" max="15339" width="13.5" style="4" bestFit="1" customWidth="1"/>
    <col min="15340" max="15340" width="7.33203125" style="4" bestFit="1" customWidth="1"/>
    <col min="15341" max="15341" width="13.5" style="4" bestFit="1" customWidth="1"/>
    <col min="15342" max="15584" width="9.33203125" style="4"/>
    <col min="15585" max="15585" width="18.5" style="4" customWidth="1"/>
    <col min="15586" max="15586" width="7.33203125" style="4" bestFit="1" customWidth="1"/>
    <col min="15587" max="15587" width="13.5" style="4" bestFit="1" customWidth="1"/>
    <col min="15588" max="15588" width="7.33203125" style="4" bestFit="1" customWidth="1"/>
    <col min="15589" max="15589" width="13.5" style="4" bestFit="1" customWidth="1"/>
    <col min="15590" max="15590" width="7.33203125" style="4" bestFit="1" customWidth="1"/>
    <col min="15591" max="15591" width="13.5" style="4" bestFit="1" customWidth="1"/>
    <col min="15592" max="15592" width="7.33203125" style="4" bestFit="1" customWidth="1"/>
    <col min="15593" max="15593" width="13.5" style="4" bestFit="1" customWidth="1"/>
    <col min="15594" max="15594" width="7.33203125" style="4" bestFit="1" customWidth="1"/>
    <col min="15595" max="15595" width="13.5" style="4" bestFit="1" customWidth="1"/>
    <col min="15596" max="15596" width="7.33203125" style="4" bestFit="1" customWidth="1"/>
    <col min="15597" max="15597" width="13.5" style="4" bestFit="1" customWidth="1"/>
    <col min="15598" max="15840" width="9.33203125" style="4"/>
    <col min="15841" max="15841" width="18.5" style="4" customWidth="1"/>
    <col min="15842" max="15842" width="7.33203125" style="4" bestFit="1" customWidth="1"/>
    <col min="15843" max="15843" width="13.5" style="4" bestFit="1" customWidth="1"/>
    <col min="15844" max="15844" width="7.33203125" style="4" bestFit="1" customWidth="1"/>
    <col min="15845" max="15845" width="13.5" style="4" bestFit="1" customWidth="1"/>
    <col min="15846" max="15846" width="7.33203125" style="4" bestFit="1" customWidth="1"/>
    <col min="15847" max="15847" width="13.5" style="4" bestFit="1" customWidth="1"/>
    <col min="15848" max="15848" width="7.33203125" style="4" bestFit="1" customWidth="1"/>
    <col min="15849" max="15849" width="13.5" style="4" bestFit="1" customWidth="1"/>
    <col min="15850" max="15850" width="7.33203125" style="4" bestFit="1" customWidth="1"/>
    <col min="15851" max="15851" width="13.5" style="4" bestFit="1" customWidth="1"/>
    <col min="15852" max="15852" width="7.33203125" style="4" bestFit="1" customWidth="1"/>
    <col min="15853" max="15853" width="13.5" style="4" bestFit="1" customWidth="1"/>
    <col min="15854" max="16096" width="9.33203125" style="4"/>
    <col min="16097" max="16097" width="18.5" style="4" customWidth="1"/>
    <col min="16098" max="16098" width="7.33203125" style="4" bestFit="1" customWidth="1"/>
    <col min="16099" max="16099" width="13.5" style="4" bestFit="1" customWidth="1"/>
    <col min="16100" max="16100" width="7.33203125" style="4" bestFit="1" customWidth="1"/>
    <col min="16101" max="16101" width="13.5" style="4" bestFit="1" customWidth="1"/>
    <col min="16102" max="16102" width="7.33203125" style="4" bestFit="1" customWidth="1"/>
    <col min="16103" max="16103" width="13.5" style="4" bestFit="1" customWidth="1"/>
    <col min="16104" max="16104" width="7.33203125" style="4" bestFit="1" customWidth="1"/>
    <col min="16105" max="16105" width="13.5" style="4" bestFit="1" customWidth="1"/>
    <col min="16106" max="16106" width="7.33203125" style="4" bestFit="1" customWidth="1"/>
    <col min="16107" max="16107" width="13.5" style="4" bestFit="1" customWidth="1"/>
    <col min="16108" max="16108" width="7.33203125" style="4" bestFit="1" customWidth="1"/>
    <col min="16109" max="16109" width="13.5" style="4" bestFit="1" customWidth="1"/>
    <col min="16110" max="16384" width="9.33203125" style="4"/>
  </cols>
  <sheetData>
    <row r="1" spans="1:13" s="183" customFormat="1" ht="15.75">
      <c r="A1" s="595" t="s">
        <v>545</v>
      </c>
      <c r="B1" s="596"/>
      <c r="C1" s="596"/>
      <c r="D1" s="596"/>
      <c r="E1" s="596"/>
      <c r="F1" s="596"/>
      <c r="G1" s="596"/>
      <c r="H1" s="596"/>
      <c r="I1" s="596"/>
      <c r="J1" s="596"/>
      <c r="K1" s="596"/>
      <c r="L1" s="596"/>
      <c r="M1" s="596"/>
    </row>
    <row r="2" spans="1:13" s="10" customFormat="1" ht="24.75" customHeight="1">
      <c r="A2" s="804" t="s">
        <v>66</v>
      </c>
      <c r="B2" s="806" t="s">
        <v>0</v>
      </c>
      <c r="C2" s="785"/>
      <c r="D2" s="802" t="s">
        <v>569</v>
      </c>
      <c r="E2" s="803"/>
      <c r="F2" s="802" t="s">
        <v>570</v>
      </c>
      <c r="G2" s="803"/>
      <c r="H2" s="802" t="s">
        <v>571</v>
      </c>
      <c r="I2" s="803"/>
      <c r="J2" s="802" t="s">
        <v>572</v>
      </c>
      <c r="K2" s="803"/>
      <c r="L2" s="802" t="s">
        <v>573</v>
      </c>
      <c r="M2" s="803"/>
    </row>
    <row r="3" spans="1:13" s="10" customFormat="1" ht="16.5" customHeight="1">
      <c r="A3" s="805"/>
      <c r="B3" s="559" t="s">
        <v>12</v>
      </c>
      <c r="C3" s="121" t="s">
        <v>167</v>
      </c>
      <c r="D3" s="559" t="s">
        <v>12</v>
      </c>
      <c r="E3" s="121" t="s">
        <v>167</v>
      </c>
      <c r="F3" s="559" t="s">
        <v>12</v>
      </c>
      <c r="G3" s="121" t="s">
        <v>167</v>
      </c>
      <c r="H3" s="559" t="s">
        <v>12</v>
      </c>
      <c r="I3" s="121" t="s">
        <v>167</v>
      </c>
      <c r="J3" s="559" t="s">
        <v>12</v>
      </c>
      <c r="K3" s="121" t="s">
        <v>167</v>
      </c>
      <c r="L3" s="559" t="s">
        <v>12</v>
      </c>
      <c r="M3" s="121" t="s">
        <v>167</v>
      </c>
    </row>
    <row r="4" spans="1:13" s="114" customFormat="1">
      <c r="A4" s="110">
        <v>1</v>
      </c>
      <c r="B4" s="207">
        <v>2</v>
      </c>
      <c r="C4" s="208">
        <v>3</v>
      </c>
      <c r="D4" s="207">
        <v>4</v>
      </c>
      <c r="E4" s="208">
        <v>5</v>
      </c>
      <c r="F4" s="207">
        <v>6</v>
      </c>
      <c r="G4" s="208">
        <v>7</v>
      </c>
      <c r="H4" s="207">
        <v>8</v>
      </c>
      <c r="I4" s="208">
        <v>9</v>
      </c>
      <c r="J4" s="207">
        <v>10</v>
      </c>
      <c r="K4" s="208">
        <v>11</v>
      </c>
      <c r="L4" s="207">
        <v>12</v>
      </c>
      <c r="M4" s="208">
        <v>13</v>
      </c>
    </row>
    <row r="5" spans="1:13">
      <c r="A5" s="193">
        <v>40269</v>
      </c>
      <c r="B5" s="180">
        <v>6</v>
      </c>
      <c r="C5" s="35">
        <v>3978.6</v>
      </c>
      <c r="D5" s="180">
        <v>0</v>
      </c>
      <c r="E5" s="180">
        <v>0</v>
      </c>
      <c r="F5" s="180">
        <v>0</v>
      </c>
      <c r="G5" s="180">
        <v>0</v>
      </c>
      <c r="H5" s="180">
        <v>0</v>
      </c>
      <c r="I5" s="180">
        <v>0</v>
      </c>
      <c r="J5" s="180">
        <v>2</v>
      </c>
      <c r="K5" s="180">
        <v>141.19</v>
      </c>
      <c r="L5" s="180">
        <v>4</v>
      </c>
      <c r="M5" s="181">
        <v>3837.41</v>
      </c>
    </row>
    <row r="6" spans="1:13">
      <c r="A6" s="193">
        <v>40299</v>
      </c>
      <c r="B6" s="180">
        <v>2</v>
      </c>
      <c r="C6" s="35">
        <v>2986.8</v>
      </c>
      <c r="D6" s="180">
        <v>0</v>
      </c>
      <c r="E6" s="180">
        <v>0</v>
      </c>
      <c r="F6" s="180">
        <v>0</v>
      </c>
      <c r="G6" s="180">
        <v>0</v>
      </c>
      <c r="H6" s="180">
        <v>0</v>
      </c>
      <c r="I6" s="180">
        <v>0</v>
      </c>
      <c r="J6" s="180">
        <v>0</v>
      </c>
      <c r="K6" s="180">
        <v>0</v>
      </c>
      <c r="L6" s="180">
        <v>2</v>
      </c>
      <c r="M6" s="181">
        <v>2986.8</v>
      </c>
    </row>
    <row r="7" spans="1:13">
      <c r="A7" s="193">
        <v>40330</v>
      </c>
      <c r="B7" s="180">
        <v>7</v>
      </c>
      <c r="C7" s="35">
        <v>2961.79</v>
      </c>
      <c r="D7" s="180">
        <v>0</v>
      </c>
      <c r="E7" s="180">
        <v>0</v>
      </c>
      <c r="F7" s="180">
        <v>0</v>
      </c>
      <c r="G7" s="180">
        <v>0</v>
      </c>
      <c r="H7" s="180">
        <v>1</v>
      </c>
      <c r="I7" s="180">
        <v>20</v>
      </c>
      <c r="J7" s="180">
        <v>3</v>
      </c>
      <c r="K7" s="180">
        <v>188.75</v>
      </c>
      <c r="L7" s="180">
        <v>3</v>
      </c>
      <c r="M7" s="181">
        <v>2753.04</v>
      </c>
    </row>
    <row r="8" spans="1:13">
      <c r="A8" s="193">
        <v>40360</v>
      </c>
      <c r="B8" s="180">
        <v>5</v>
      </c>
      <c r="C8" s="35">
        <v>2961.87</v>
      </c>
      <c r="D8" s="180">
        <v>0</v>
      </c>
      <c r="E8" s="180">
        <v>0</v>
      </c>
      <c r="F8" s="180">
        <v>0</v>
      </c>
      <c r="G8" s="180">
        <v>0</v>
      </c>
      <c r="H8" s="180">
        <v>1</v>
      </c>
      <c r="I8" s="180">
        <v>43.89</v>
      </c>
      <c r="J8" s="180">
        <v>1</v>
      </c>
      <c r="K8" s="180">
        <v>59.85</v>
      </c>
      <c r="L8" s="180">
        <v>3</v>
      </c>
      <c r="M8" s="181">
        <v>2858.13</v>
      </c>
    </row>
    <row r="9" spans="1:13">
      <c r="A9" s="193">
        <v>40391</v>
      </c>
      <c r="B9" s="180">
        <v>7</v>
      </c>
      <c r="C9" s="35">
        <v>1539.99</v>
      </c>
      <c r="D9" s="180">
        <v>0</v>
      </c>
      <c r="E9" s="180">
        <v>0</v>
      </c>
      <c r="F9" s="180">
        <v>1</v>
      </c>
      <c r="G9" s="180">
        <v>5.49</v>
      </c>
      <c r="H9" s="180">
        <v>1</v>
      </c>
      <c r="I9" s="180">
        <v>45.31</v>
      </c>
      <c r="J9" s="180">
        <v>2</v>
      </c>
      <c r="K9" s="180">
        <v>148.07</v>
      </c>
      <c r="L9" s="180">
        <v>3</v>
      </c>
      <c r="M9" s="181">
        <v>1341.1200000000001</v>
      </c>
    </row>
    <row r="10" spans="1:13">
      <c r="A10" s="193">
        <v>40422</v>
      </c>
      <c r="B10" s="180">
        <v>18</v>
      </c>
      <c r="C10" s="35">
        <v>4802.4399999999996</v>
      </c>
      <c r="D10" s="180">
        <v>0</v>
      </c>
      <c r="E10" s="180">
        <v>0</v>
      </c>
      <c r="F10" s="180">
        <v>0</v>
      </c>
      <c r="G10" s="180">
        <v>0</v>
      </c>
      <c r="H10" s="180">
        <v>1</v>
      </c>
      <c r="I10" s="180">
        <v>40.5</v>
      </c>
      <c r="J10" s="180">
        <v>4</v>
      </c>
      <c r="K10" s="180">
        <v>288.26</v>
      </c>
      <c r="L10" s="180">
        <v>13</v>
      </c>
      <c r="M10" s="181">
        <v>4473.6799999999994</v>
      </c>
    </row>
    <row r="11" spans="1:13">
      <c r="A11" s="193">
        <v>40461</v>
      </c>
      <c r="B11" s="180">
        <v>7</v>
      </c>
      <c r="C11" s="35">
        <v>18933.919999999998</v>
      </c>
      <c r="D11" s="180">
        <v>0</v>
      </c>
      <c r="E11" s="180">
        <v>0</v>
      </c>
      <c r="F11" s="180">
        <v>0</v>
      </c>
      <c r="G11" s="180">
        <v>0</v>
      </c>
      <c r="H11" s="180">
        <v>0</v>
      </c>
      <c r="I11" s="180">
        <v>0</v>
      </c>
      <c r="J11" s="180">
        <v>1</v>
      </c>
      <c r="K11" s="180">
        <v>54.67</v>
      </c>
      <c r="L11" s="180">
        <v>6</v>
      </c>
      <c r="M11" s="181">
        <v>18879.25</v>
      </c>
    </row>
    <row r="12" spans="1:13">
      <c r="A12" s="193">
        <v>40483</v>
      </c>
      <c r="B12" s="180">
        <v>8</v>
      </c>
      <c r="C12" s="35">
        <v>10534.4</v>
      </c>
      <c r="D12" s="180">
        <v>0</v>
      </c>
      <c r="E12" s="180">
        <v>0</v>
      </c>
      <c r="F12" s="180">
        <v>0</v>
      </c>
      <c r="G12" s="180">
        <v>0</v>
      </c>
      <c r="H12" s="180">
        <v>3</v>
      </c>
      <c r="I12" s="180">
        <v>128.91</v>
      </c>
      <c r="J12" s="180">
        <v>0</v>
      </c>
      <c r="K12" s="180">
        <v>0</v>
      </c>
      <c r="L12" s="180">
        <v>5</v>
      </c>
      <c r="M12" s="181">
        <v>10405.49</v>
      </c>
    </row>
    <row r="13" spans="1:13">
      <c r="A13" s="193">
        <v>40513</v>
      </c>
      <c r="B13" s="35">
        <v>6</v>
      </c>
      <c r="C13" s="35">
        <v>1556.67</v>
      </c>
      <c r="D13" s="35">
        <v>0</v>
      </c>
      <c r="E13" s="35">
        <v>0</v>
      </c>
      <c r="F13" s="35">
        <v>0</v>
      </c>
      <c r="G13" s="35">
        <v>0</v>
      </c>
      <c r="H13" s="35">
        <v>2</v>
      </c>
      <c r="I13" s="35">
        <v>71</v>
      </c>
      <c r="J13" s="35">
        <v>1</v>
      </c>
      <c r="K13" s="35">
        <v>73.599999999999994</v>
      </c>
      <c r="L13" s="35">
        <v>3</v>
      </c>
      <c r="M13" s="36">
        <v>1412.0700000000002</v>
      </c>
    </row>
    <row r="14" spans="1:13">
      <c r="A14" s="193">
        <v>40544</v>
      </c>
      <c r="B14" s="180">
        <v>4</v>
      </c>
      <c r="C14" s="35">
        <v>3617.94</v>
      </c>
      <c r="D14" s="180">
        <v>1</v>
      </c>
      <c r="E14" s="180">
        <v>1.56</v>
      </c>
      <c r="F14" s="180">
        <v>0</v>
      </c>
      <c r="G14" s="180">
        <v>0</v>
      </c>
      <c r="H14" s="180">
        <v>0</v>
      </c>
      <c r="I14" s="180">
        <v>0</v>
      </c>
      <c r="J14" s="180">
        <v>2</v>
      </c>
      <c r="K14" s="180">
        <v>139.38</v>
      </c>
      <c r="L14" s="180">
        <v>1</v>
      </c>
      <c r="M14" s="181">
        <v>3477</v>
      </c>
    </row>
    <row r="15" spans="1:13">
      <c r="A15" s="193">
        <v>40575</v>
      </c>
      <c r="B15" s="180">
        <v>7</v>
      </c>
      <c r="C15" s="35">
        <v>6996.32</v>
      </c>
      <c r="D15" s="180">
        <v>0</v>
      </c>
      <c r="E15" s="180">
        <v>0</v>
      </c>
      <c r="F15" s="180">
        <v>0</v>
      </c>
      <c r="G15" s="180">
        <v>0</v>
      </c>
      <c r="H15" s="180">
        <v>2</v>
      </c>
      <c r="I15" s="180">
        <v>44.53</v>
      </c>
      <c r="J15" s="180">
        <v>1</v>
      </c>
      <c r="K15" s="180">
        <v>69.97</v>
      </c>
      <c r="L15" s="180">
        <v>4</v>
      </c>
      <c r="M15" s="181">
        <v>6881.82</v>
      </c>
    </row>
    <row r="16" spans="1:13">
      <c r="A16" s="193">
        <v>40603</v>
      </c>
      <c r="B16" s="180">
        <v>14</v>
      </c>
      <c r="C16" s="35">
        <v>6514.2199999999993</v>
      </c>
      <c r="D16" s="180">
        <v>0</v>
      </c>
      <c r="E16" s="180">
        <v>0</v>
      </c>
      <c r="F16" s="180">
        <v>1</v>
      </c>
      <c r="G16" s="180">
        <v>5.99</v>
      </c>
      <c r="H16" s="180">
        <v>2</v>
      </c>
      <c r="I16" s="180">
        <v>60.47</v>
      </c>
      <c r="J16" s="180">
        <v>3</v>
      </c>
      <c r="K16" s="180">
        <v>242.2</v>
      </c>
      <c r="L16" s="180">
        <v>8</v>
      </c>
      <c r="M16" s="181">
        <v>6205.5599999999995</v>
      </c>
    </row>
    <row r="17" spans="1:13">
      <c r="A17" s="193">
        <v>40634</v>
      </c>
      <c r="B17" s="180">
        <v>6</v>
      </c>
      <c r="C17" s="35">
        <v>2023.49</v>
      </c>
      <c r="D17" s="180">
        <v>0</v>
      </c>
      <c r="E17" s="180">
        <v>0</v>
      </c>
      <c r="F17" s="180">
        <v>0</v>
      </c>
      <c r="G17" s="180">
        <v>0</v>
      </c>
      <c r="H17" s="180">
        <v>2</v>
      </c>
      <c r="I17" s="180">
        <v>94.83</v>
      </c>
      <c r="J17" s="180">
        <v>1</v>
      </c>
      <c r="K17" s="180">
        <v>60</v>
      </c>
      <c r="L17" s="180">
        <v>3</v>
      </c>
      <c r="M17" s="181">
        <v>1868.66</v>
      </c>
    </row>
    <row r="18" spans="1:13">
      <c r="A18" s="193">
        <v>40664</v>
      </c>
      <c r="B18" s="180">
        <v>5</v>
      </c>
      <c r="C18" s="35">
        <v>4781.0999999999995</v>
      </c>
      <c r="D18" s="180">
        <v>0</v>
      </c>
      <c r="E18" s="180">
        <v>0</v>
      </c>
      <c r="F18" s="180">
        <v>0</v>
      </c>
      <c r="G18" s="180">
        <v>0</v>
      </c>
      <c r="H18" s="180">
        <v>3</v>
      </c>
      <c r="I18" s="180">
        <v>85.9</v>
      </c>
      <c r="J18" s="180">
        <v>0</v>
      </c>
      <c r="K18" s="180">
        <v>0</v>
      </c>
      <c r="L18" s="180">
        <v>2</v>
      </c>
      <c r="M18" s="181">
        <v>4695.2</v>
      </c>
    </row>
    <row r="19" spans="1:13">
      <c r="A19" s="193">
        <v>40695</v>
      </c>
      <c r="B19" s="180">
        <v>7</v>
      </c>
      <c r="C19" s="35">
        <v>1195.6199999999999</v>
      </c>
      <c r="D19" s="180">
        <v>1</v>
      </c>
      <c r="E19" s="180">
        <v>4.99</v>
      </c>
      <c r="F19" s="180">
        <v>0</v>
      </c>
      <c r="G19" s="180">
        <v>0</v>
      </c>
      <c r="H19" s="180">
        <v>4</v>
      </c>
      <c r="I19" s="180">
        <v>125.45</v>
      </c>
      <c r="J19" s="180">
        <v>1</v>
      </c>
      <c r="K19" s="180">
        <v>65.180000000000007</v>
      </c>
      <c r="L19" s="180">
        <v>1</v>
      </c>
      <c r="M19" s="181">
        <v>1000</v>
      </c>
    </row>
    <row r="20" spans="1:13">
      <c r="A20" s="193">
        <v>40725</v>
      </c>
      <c r="B20" s="180">
        <v>5</v>
      </c>
      <c r="C20" s="35">
        <v>1446.94</v>
      </c>
      <c r="D20" s="180">
        <v>0</v>
      </c>
      <c r="E20" s="180">
        <v>0</v>
      </c>
      <c r="F20" s="180">
        <v>0</v>
      </c>
      <c r="G20" s="180">
        <v>0</v>
      </c>
      <c r="H20" s="180">
        <v>1</v>
      </c>
      <c r="I20" s="180">
        <v>12.94</v>
      </c>
      <c r="J20" s="180">
        <v>3</v>
      </c>
      <c r="K20" s="180">
        <v>189</v>
      </c>
      <c r="L20" s="180">
        <v>1</v>
      </c>
      <c r="M20" s="181">
        <v>1245</v>
      </c>
    </row>
    <row r="21" spans="1:13">
      <c r="A21" s="193">
        <v>40766</v>
      </c>
      <c r="B21" s="180">
        <v>11</v>
      </c>
      <c r="C21" s="35">
        <v>3558.9799999999996</v>
      </c>
      <c r="D21" s="180">
        <v>0</v>
      </c>
      <c r="E21" s="180">
        <v>0</v>
      </c>
      <c r="F21" s="180">
        <v>0</v>
      </c>
      <c r="G21" s="180">
        <v>0</v>
      </c>
      <c r="H21" s="180">
        <v>1</v>
      </c>
      <c r="I21" s="180">
        <v>11.36</v>
      </c>
      <c r="J21" s="180">
        <v>2</v>
      </c>
      <c r="K21" s="180">
        <v>124.5</v>
      </c>
      <c r="L21" s="180">
        <v>8</v>
      </c>
      <c r="M21" s="181">
        <v>3423.1199999999994</v>
      </c>
    </row>
    <row r="22" spans="1:13">
      <c r="A22" s="193">
        <v>40797</v>
      </c>
      <c r="B22" s="180">
        <v>13</v>
      </c>
      <c r="C22" s="35">
        <v>3124.78</v>
      </c>
      <c r="D22" s="180">
        <v>1</v>
      </c>
      <c r="E22" s="180">
        <v>4.3899999999999997</v>
      </c>
      <c r="F22" s="180">
        <v>0</v>
      </c>
      <c r="G22" s="180">
        <v>0</v>
      </c>
      <c r="H22" s="180">
        <v>3</v>
      </c>
      <c r="I22" s="180">
        <v>106</v>
      </c>
      <c r="J22" s="180">
        <v>5</v>
      </c>
      <c r="K22" s="180">
        <v>391.14000000000033</v>
      </c>
      <c r="L22" s="180">
        <v>4</v>
      </c>
      <c r="M22" s="181">
        <v>2623.25</v>
      </c>
    </row>
    <row r="23" spans="1:13">
      <c r="A23" s="193">
        <v>40827</v>
      </c>
      <c r="B23" s="180">
        <v>0</v>
      </c>
      <c r="C23" s="35">
        <v>0</v>
      </c>
      <c r="D23" s="180">
        <v>0</v>
      </c>
      <c r="E23" s="180">
        <v>0</v>
      </c>
      <c r="F23" s="180">
        <v>0</v>
      </c>
      <c r="G23" s="180">
        <v>0</v>
      </c>
      <c r="H23" s="180">
        <v>0</v>
      </c>
      <c r="I23" s="180">
        <v>0</v>
      </c>
      <c r="J23" s="180">
        <v>0</v>
      </c>
      <c r="K23" s="180">
        <v>0</v>
      </c>
      <c r="L23" s="180">
        <v>0</v>
      </c>
      <c r="M23" s="181">
        <v>0</v>
      </c>
    </row>
    <row r="24" spans="1:13">
      <c r="A24" s="193">
        <v>40858</v>
      </c>
      <c r="B24" s="180">
        <v>2</v>
      </c>
      <c r="C24" s="35">
        <v>1062.03</v>
      </c>
      <c r="D24" s="180">
        <v>0</v>
      </c>
      <c r="E24" s="180">
        <v>0</v>
      </c>
      <c r="F24" s="180">
        <v>0</v>
      </c>
      <c r="G24" s="180">
        <v>0</v>
      </c>
      <c r="H24" s="180">
        <v>0</v>
      </c>
      <c r="I24" s="180">
        <v>0</v>
      </c>
      <c r="J24" s="180">
        <v>0</v>
      </c>
      <c r="K24" s="180">
        <v>0</v>
      </c>
      <c r="L24" s="180">
        <v>2</v>
      </c>
      <c r="M24" s="181">
        <v>1062.03</v>
      </c>
    </row>
    <row r="25" spans="1:13">
      <c r="A25" s="193">
        <v>40888</v>
      </c>
      <c r="B25" s="35">
        <v>3</v>
      </c>
      <c r="C25" s="35">
        <v>14492.45</v>
      </c>
      <c r="D25" s="35">
        <v>0</v>
      </c>
      <c r="E25" s="35">
        <v>0</v>
      </c>
      <c r="F25" s="35">
        <v>0</v>
      </c>
      <c r="G25" s="35">
        <v>0</v>
      </c>
      <c r="H25" s="35">
        <v>0</v>
      </c>
      <c r="I25" s="35">
        <v>0</v>
      </c>
      <c r="J25" s="35">
        <v>0</v>
      </c>
      <c r="K25" s="35">
        <v>0</v>
      </c>
      <c r="L25" s="35">
        <v>3</v>
      </c>
      <c r="M25" s="36">
        <v>14492.45</v>
      </c>
    </row>
    <row r="26" spans="1:13">
      <c r="A26" s="201">
        <v>40920</v>
      </c>
      <c r="B26" s="35">
        <f>D26+F26+H26+J26+L26</f>
        <v>4</v>
      </c>
      <c r="C26" s="35">
        <f>E26+G26+I26+K26+M26</f>
        <v>12108</v>
      </c>
      <c r="D26" s="180">
        <v>0</v>
      </c>
      <c r="E26" s="180">
        <v>0</v>
      </c>
      <c r="F26" s="180">
        <v>0</v>
      </c>
      <c r="G26" s="180">
        <v>0</v>
      </c>
      <c r="H26" s="180">
        <v>0</v>
      </c>
      <c r="I26" s="180">
        <v>0</v>
      </c>
      <c r="J26" s="180">
        <v>0</v>
      </c>
      <c r="K26" s="180">
        <v>0</v>
      </c>
      <c r="L26" s="180">
        <v>4</v>
      </c>
      <c r="M26" s="181">
        <v>12108</v>
      </c>
    </row>
    <row r="27" spans="1:13">
      <c r="A27" s="201">
        <v>40951</v>
      </c>
      <c r="B27" s="35">
        <f t="shared" ref="B27:B36" si="0">D27+F27+H27+J27+L27</f>
        <v>5</v>
      </c>
      <c r="C27" s="35">
        <f>E27+G27+I27+K27+M27</f>
        <v>791.79</v>
      </c>
      <c r="D27" s="180">
        <v>0</v>
      </c>
      <c r="E27" s="180">
        <v>0</v>
      </c>
      <c r="F27" s="180">
        <v>2</v>
      </c>
      <c r="G27" s="180">
        <v>14.2</v>
      </c>
      <c r="H27" s="180">
        <v>1</v>
      </c>
      <c r="I27" s="180">
        <v>25</v>
      </c>
      <c r="J27" s="180">
        <v>1</v>
      </c>
      <c r="K27" s="180">
        <v>89.28</v>
      </c>
      <c r="L27" s="180">
        <v>1</v>
      </c>
      <c r="M27" s="181">
        <v>663.31</v>
      </c>
    </row>
    <row r="28" spans="1:13">
      <c r="A28" s="201">
        <v>40980</v>
      </c>
      <c r="B28" s="35">
        <f t="shared" si="0"/>
        <v>9</v>
      </c>
      <c r="C28" s="35">
        <f>E28+G28+I28+K28+M28</f>
        <v>3857.6</v>
      </c>
      <c r="D28" s="180">
        <v>0</v>
      </c>
      <c r="E28" s="180">
        <v>0</v>
      </c>
      <c r="F28" s="180">
        <v>0</v>
      </c>
      <c r="G28" s="180">
        <v>0</v>
      </c>
      <c r="H28" s="180">
        <v>3</v>
      </c>
      <c r="I28" s="180">
        <v>48.62</v>
      </c>
      <c r="J28" s="180">
        <v>1</v>
      </c>
      <c r="K28" s="180">
        <v>99</v>
      </c>
      <c r="L28" s="180">
        <v>5</v>
      </c>
      <c r="M28" s="181">
        <v>3709.98</v>
      </c>
    </row>
    <row r="29" spans="1:13">
      <c r="A29" s="201">
        <v>41011</v>
      </c>
      <c r="B29" s="35">
        <f t="shared" si="0"/>
        <v>1</v>
      </c>
      <c r="C29" s="35">
        <f t="shared" ref="C29:C37" si="1">E29+G29+I29+K29+M29</f>
        <v>200</v>
      </c>
      <c r="D29" s="180">
        <v>0</v>
      </c>
      <c r="E29" s="180">
        <v>0</v>
      </c>
      <c r="F29" s="180">
        <v>0</v>
      </c>
      <c r="G29" s="180">
        <v>0</v>
      </c>
      <c r="H29" s="180">
        <v>0</v>
      </c>
      <c r="I29" s="180">
        <v>0</v>
      </c>
      <c r="J29" s="180">
        <v>0</v>
      </c>
      <c r="K29" s="180">
        <v>0</v>
      </c>
      <c r="L29" s="180">
        <v>1</v>
      </c>
      <c r="M29" s="181">
        <v>200</v>
      </c>
    </row>
    <row r="30" spans="1:13">
      <c r="A30" s="201">
        <v>41041</v>
      </c>
      <c r="B30" s="35">
        <f t="shared" si="0"/>
        <v>4</v>
      </c>
      <c r="C30" s="35">
        <f t="shared" si="1"/>
        <v>245.98000000000002</v>
      </c>
      <c r="D30" s="180">
        <v>0</v>
      </c>
      <c r="E30" s="180">
        <v>0</v>
      </c>
      <c r="F30" s="180">
        <v>0</v>
      </c>
      <c r="G30" s="180">
        <v>0</v>
      </c>
      <c r="H30" s="180">
        <v>3</v>
      </c>
      <c r="I30" s="180">
        <v>69.89</v>
      </c>
      <c r="J30" s="180">
        <v>0</v>
      </c>
      <c r="K30" s="180">
        <v>0</v>
      </c>
      <c r="L30" s="180">
        <v>1</v>
      </c>
      <c r="M30" s="181">
        <v>176.09</v>
      </c>
    </row>
    <row r="31" spans="1:13">
      <c r="A31" s="201">
        <v>41072</v>
      </c>
      <c r="B31" s="35">
        <f t="shared" si="0"/>
        <v>2</v>
      </c>
      <c r="C31" s="35">
        <f t="shared" si="1"/>
        <v>63</v>
      </c>
      <c r="D31" s="180">
        <v>0</v>
      </c>
      <c r="E31" s="180">
        <v>0</v>
      </c>
      <c r="F31" s="180">
        <v>1</v>
      </c>
      <c r="G31" s="180">
        <v>8</v>
      </c>
      <c r="H31" s="180">
        <v>0</v>
      </c>
      <c r="I31" s="180">
        <v>0</v>
      </c>
      <c r="J31" s="180">
        <v>1</v>
      </c>
      <c r="K31" s="180">
        <v>55</v>
      </c>
      <c r="L31" s="180">
        <v>0</v>
      </c>
      <c r="M31" s="181">
        <v>0</v>
      </c>
    </row>
    <row r="32" spans="1:13">
      <c r="A32" s="201">
        <v>41102</v>
      </c>
      <c r="B32" s="35">
        <f t="shared" si="0"/>
        <v>4</v>
      </c>
      <c r="C32" s="35">
        <f t="shared" si="1"/>
        <v>618.5</v>
      </c>
      <c r="D32" s="180">
        <v>1</v>
      </c>
      <c r="E32" s="180">
        <v>4.08</v>
      </c>
      <c r="F32" s="180">
        <v>2</v>
      </c>
      <c r="G32" s="180">
        <v>14.42</v>
      </c>
      <c r="H32" s="180">
        <v>0</v>
      </c>
      <c r="I32" s="180">
        <v>0</v>
      </c>
      <c r="J32" s="180">
        <v>0</v>
      </c>
      <c r="K32" s="180">
        <v>0</v>
      </c>
      <c r="L32" s="180">
        <v>1</v>
      </c>
      <c r="M32" s="181">
        <v>600</v>
      </c>
    </row>
    <row r="33" spans="1:19">
      <c r="A33" s="201">
        <v>41133</v>
      </c>
      <c r="B33" s="35">
        <f t="shared" si="0"/>
        <v>2</v>
      </c>
      <c r="C33" s="35">
        <f t="shared" si="1"/>
        <v>12.36</v>
      </c>
      <c r="D33" s="180">
        <v>0</v>
      </c>
      <c r="E33" s="180">
        <v>0</v>
      </c>
      <c r="F33" s="180">
        <v>2</v>
      </c>
      <c r="G33" s="180">
        <v>12.36</v>
      </c>
      <c r="H33" s="180">
        <v>0</v>
      </c>
      <c r="I33" s="180">
        <v>0</v>
      </c>
      <c r="J33" s="180">
        <v>0</v>
      </c>
      <c r="K33" s="180">
        <v>0</v>
      </c>
      <c r="L33" s="180">
        <v>0</v>
      </c>
      <c r="M33" s="181">
        <v>0</v>
      </c>
    </row>
    <row r="34" spans="1:19">
      <c r="A34" s="201">
        <v>41164</v>
      </c>
      <c r="B34" s="35">
        <f t="shared" si="0"/>
        <v>16</v>
      </c>
      <c r="C34" s="35">
        <f t="shared" si="1"/>
        <v>8335.2345999999998</v>
      </c>
      <c r="D34" s="180">
        <v>0</v>
      </c>
      <c r="E34" s="180">
        <v>0</v>
      </c>
      <c r="F34" s="180">
        <v>4</v>
      </c>
      <c r="G34" s="180">
        <v>25.37</v>
      </c>
      <c r="H34" s="180">
        <v>2</v>
      </c>
      <c r="I34" s="180">
        <v>46.2166</v>
      </c>
      <c r="J34" s="180">
        <v>1</v>
      </c>
      <c r="K34" s="180">
        <v>76.790000000000006</v>
      </c>
      <c r="L34" s="180">
        <v>9</v>
      </c>
      <c r="M34" s="181">
        <v>8186.8580000000002</v>
      </c>
    </row>
    <row r="35" spans="1:19">
      <c r="A35" s="201">
        <v>41194</v>
      </c>
      <c r="B35" s="35">
        <f t="shared" si="0"/>
        <v>1</v>
      </c>
      <c r="C35" s="35">
        <f t="shared" si="1"/>
        <v>8.56</v>
      </c>
      <c r="D35" s="180">
        <v>0</v>
      </c>
      <c r="E35" s="180">
        <v>0</v>
      </c>
      <c r="F35" s="180">
        <v>1</v>
      </c>
      <c r="G35" s="180">
        <v>8.56</v>
      </c>
      <c r="H35" s="180">
        <v>0</v>
      </c>
      <c r="I35" s="180">
        <v>0</v>
      </c>
      <c r="J35" s="180">
        <v>0</v>
      </c>
      <c r="K35" s="180">
        <v>0</v>
      </c>
      <c r="L35" s="180">
        <v>0</v>
      </c>
      <c r="M35" s="181">
        <v>0</v>
      </c>
    </row>
    <row r="36" spans="1:19">
      <c r="A36" s="201">
        <v>41225</v>
      </c>
      <c r="B36" s="35">
        <f t="shared" si="0"/>
        <v>1</v>
      </c>
      <c r="C36" s="35">
        <f t="shared" si="1"/>
        <v>179.5</v>
      </c>
      <c r="D36" s="180">
        <v>0</v>
      </c>
      <c r="E36" s="180">
        <v>0</v>
      </c>
      <c r="F36" s="180">
        <v>0</v>
      </c>
      <c r="G36" s="180">
        <v>0</v>
      </c>
      <c r="H36" s="180">
        <v>0</v>
      </c>
      <c r="I36" s="180">
        <v>0</v>
      </c>
      <c r="J36" s="180">
        <v>0</v>
      </c>
      <c r="K36" s="180">
        <v>0</v>
      </c>
      <c r="L36" s="180">
        <v>1</v>
      </c>
      <c r="M36" s="181">
        <v>179.5</v>
      </c>
    </row>
    <row r="37" spans="1:19">
      <c r="A37" s="201">
        <v>41255</v>
      </c>
      <c r="B37" s="35">
        <v>9</v>
      </c>
      <c r="C37" s="35">
        <f t="shared" si="1"/>
        <v>11205.52</v>
      </c>
      <c r="D37" s="180">
        <v>0</v>
      </c>
      <c r="E37" s="180">
        <v>0</v>
      </c>
      <c r="F37" s="180">
        <v>1</v>
      </c>
      <c r="G37" s="180">
        <v>7.52</v>
      </c>
      <c r="H37" s="180">
        <v>1</v>
      </c>
      <c r="I37" s="180">
        <v>25</v>
      </c>
      <c r="J37" s="180">
        <v>0</v>
      </c>
      <c r="K37" s="180">
        <v>0</v>
      </c>
      <c r="L37" s="180">
        <v>7</v>
      </c>
      <c r="M37" s="181">
        <v>11173</v>
      </c>
    </row>
    <row r="38" spans="1:19">
      <c r="A38" s="193">
        <v>41286</v>
      </c>
      <c r="B38" s="35">
        <v>4</v>
      </c>
      <c r="C38" s="35">
        <v>8053.25</v>
      </c>
      <c r="D38" s="180">
        <v>0</v>
      </c>
      <c r="E38" s="180">
        <v>0</v>
      </c>
      <c r="F38" s="180">
        <v>0</v>
      </c>
      <c r="G38" s="180">
        <v>0</v>
      </c>
      <c r="H38" s="180">
        <v>1</v>
      </c>
      <c r="I38" s="180">
        <v>11.25</v>
      </c>
      <c r="J38" s="180">
        <v>0</v>
      </c>
      <c r="K38" s="180">
        <v>0</v>
      </c>
      <c r="L38" s="180">
        <v>3</v>
      </c>
      <c r="M38" s="181">
        <v>8042</v>
      </c>
      <c r="O38" s="313"/>
      <c r="P38" s="313"/>
      <c r="R38" s="313"/>
      <c r="S38" s="313"/>
    </row>
    <row r="39" spans="1:19">
      <c r="A39" s="193">
        <v>41317</v>
      </c>
      <c r="B39" s="35">
        <v>11</v>
      </c>
      <c r="C39" s="35">
        <v>2164.9760000000001</v>
      </c>
      <c r="D39" s="180">
        <v>0</v>
      </c>
      <c r="E39" s="180">
        <v>0</v>
      </c>
      <c r="F39" s="180">
        <v>1</v>
      </c>
      <c r="G39" s="180">
        <v>5.0999999999999996</v>
      </c>
      <c r="H39" s="180">
        <v>2</v>
      </c>
      <c r="I39" s="180">
        <v>22.29</v>
      </c>
      <c r="J39" s="180">
        <v>2</v>
      </c>
      <c r="K39" s="180">
        <v>189.05599999999998</v>
      </c>
      <c r="L39" s="180">
        <v>6</v>
      </c>
      <c r="M39" s="181">
        <v>1948.5300000000002</v>
      </c>
      <c r="O39" s="313"/>
      <c r="P39" s="313"/>
      <c r="R39" s="313"/>
      <c r="S39" s="313"/>
    </row>
    <row r="40" spans="1:19">
      <c r="A40" s="193">
        <v>41345</v>
      </c>
      <c r="B40" s="35">
        <v>14</v>
      </c>
      <c r="C40" s="35">
        <v>1367.9119999999998</v>
      </c>
      <c r="D40" s="180">
        <v>1</v>
      </c>
      <c r="E40" s="180">
        <v>2.6</v>
      </c>
      <c r="F40" s="180">
        <v>1</v>
      </c>
      <c r="G40" s="180">
        <v>5.0819999999999999</v>
      </c>
      <c r="H40" s="180">
        <v>6</v>
      </c>
      <c r="I40" s="180">
        <v>115.45</v>
      </c>
      <c r="J40" s="180">
        <v>2</v>
      </c>
      <c r="K40" s="180">
        <v>118.66999999999999</v>
      </c>
      <c r="L40" s="180">
        <v>4</v>
      </c>
      <c r="M40" s="181">
        <v>1126.1099999999999</v>
      </c>
      <c r="O40" s="313"/>
      <c r="P40" s="313"/>
      <c r="R40" s="313"/>
      <c r="S40" s="313"/>
    </row>
    <row r="41" spans="1:19">
      <c r="A41" s="201">
        <v>41365</v>
      </c>
      <c r="B41" s="35">
        <f t="shared" ref="B41:C48" si="2">D41+F41+H41+J41+L41</f>
        <v>1</v>
      </c>
      <c r="C41" s="35">
        <f t="shared" si="2"/>
        <v>133.69999999999999</v>
      </c>
      <c r="D41" s="180">
        <v>0</v>
      </c>
      <c r="E41" s="180">
        <v>0</v>
      </c>
      <c r="F41" s="180">
        <v>0</v>
      </c>
      <c r="G41" s="180">
        <v>0</v>
      </c>
      <c r="H41" s="180">
        <v>0</v>
      </c>
      <c r="I41" s="180">
        <v>0</v>
      </c>
      <c r="J41" s="180">
        <v>0</v>
      </c>
      <c r="K41" s="180">
        <v>0</v>
      </c>
      <c r="L41" s="180">
        <v>1</v>
      </c>
      <c r="M41" s="181">
        <v>133.69999999999999</v>
      </c>
      <c r="O41" s="313"/>
      <c r="P41" s="313"/>
      <c r="R41" s="313"/>
      <c r="S41" s="313"/>
    </row>
    <row r="42" spans="1:19">
      <c r="A42" s="201">
        <v>41395</v>
      </c>
      <c r="B42" s="35">
        <f t="shared" si="2"/>
        <v>3</v>
      </c>
      <c r="C42" s="35">
        <f t="shared" si="2"/>
        <v>927.93999999999994</v>
      </c>
      <c r="D42" s="180">
        <v>1</v>
      </c>
      <c r="E42" s="180">
        <v>2.8</v>
      </c>
      <c r="F42" s="180">
        <v>1</v>
      </c>
      <c r="G42" s="180">
        <v>6</v>
      </c>
      <c r="H42" s="180">
        <v>0</v>
      </c>
      <c r="I42" s="180">
        <v>0</v>
      </c>
      <c r="J42" s="180">
        <v>0</v>
      </c>
      <c r="K42" s="180">
        <v>0</v>
      </c>
      <c r="L42" s="180">
        <v>1</v>
      </c>
      <c r="M42" s="181">
        <v>919.14</v>
      </c>
      <c r="O42" s="313"/>
      <c r="P42" s="313"/>
      <c r="R42" s="313"/>
      <c r="S42" s="313"/>
    </row>
    <row r="43" spans="1:19">
      <c r="A43" s="201">
        <v>41426</v>
      </c>
      <c r="B43" s="35">
        <f t="shared" si="2"/>
        <v>2</v>
      </c>
      <c r="C43" s="35">
        <f t="shared" si="2"/>
        <v>431.8</v>
      </c>
      <c r="D43" s="180">
        <v>0</v>
      </c>
      <c r="E43" s="180">
        <v>0</v>
      </c>
      <c r="F43" s="180">
        <v>0</v>
      </c>
      <c r="G43" s="180">
        <v>0</v>
      </c>
      <c r="H43" s="180">
        <v>1</v>
      </c>
      <c r="I43" s="180">
        <v>15.6</v>
      </c>
      <c r="J43" s="180">
        <v>0</v>
      </c>
      <c r="K43" s="180">
        <v>0</v>
      </c>
      <c r="L43" s="180">
        <v>1</v>
      </c>
      <c r="M43" s="181">
        <v>416.2</v>
      </c>
      <c r="O43" s="313"/>
      <c r="P43" s="313"/>
      <c r="R43" s="313"/>
      <c r="S43" s="313"/>
    </row>
    <row r="44" spans="1:19">
      <c r="A44" s="201">
        <v>41456</v>
      </c>
      <c r="B44" s="35">
        <f t="shared" si="2"/>
        <v>3</v>
      </c>
      <c r="C44" s="35">
        <f t="shared" si="2"/>
        <v>746.9</v>
      </c>
      <c r="D44" s="180">
        <v>1</v>
      </c>
      <c r="E44" s="180">
        <v>2</v>
      </c>
      <c r="F44" s="180">
        <v>1</v>
      </c>
      <c r="G44" s="180">
        <v>9</v>
      </c>
      <c r="H44" s="180">
        <v>0</v>
      </c>
      <c r="I44" s="180">
        <v>0</v>
      </c>
      <c r="J44" s="180">
        <v>0</v>
      </c>
      <c r="K44" s="180">
        <v>0</v>
      </c>
      <c r="L44" s="180">
        <v>1</v>
      </c>
      <c r="M44" s="181">
        <v>735.9</v>
      </c>
      <c r="O44" s="313"/>
      <c r="P44" s="313"/>
      <c r="R44" s="313"/>
      <c r="S44" s="313"/>
    </row>
    <row r="45" spans="1:19">
      <c r="A45" s="201">
        <v>41487</v>
      </c>
      <c r="B45" s="35">
        <f t="shared" si="2"/>
        <v>9</v>
      </c>
      <c r="C45" s="35">
        <f t="shared" si="2"/>
        <v>1726.1200000000001</v>
      </c>
      <c r="D45" s="180">
        <v>0</v>
      </c>
      <c r="E45" s="180">
        <v>0</v>
      </c>
      <c r="F45" s="180">
        <v>2</v>
      </c>
      <c r="G45" s="180">
        <v>14.54</v>
      </c>
      <c r="H45" s="180">
        <v>3</v>
      </c>
      <c r="I45" s="180">
        <v>52.5</v>
      </c>
      <c r="J45" s="180">
        <v>0</v>
      </c>
      <c r="K45" s="180">
        <v>0</v>
      </c>
      <c r="L45" s="180">
        <v>4</v>
      </c>
      <c r="M45" s="181">
        <v>1659.0800000000002</v>
      </c>
      <c r="O45" s="313"/>
      <c r="P45" s="313"/>
      <c r="R45" s="313"/>
      <c r="S45" s="313"/>
    </row>
    <row r="46" spans="1:19">
      <c r="A46" s="201">
        <v>41518</v>
      </c>
      <c r="B46" s="35">
        <f t="shared" si="2"/>
        <v>12</v>
      </c>
      <c r="C46" s="35">
        <f t="shared" si="2"/>
        <v>5020</v>
      </c>
      <c r="D46" s="180">
        <v>2</v>
      </c>
      <c r="E46" s="180">
        <v>6.14</v>
      </c>
      <c r="F46" s="180">
        <v>3</v>
      </c>
      <c r="G46" s="180">
        <v>19.32</v>
      </c>
      <c r="H46" s="180">
        <v>2</v>
      </c>
      <c r="I46" s="180">
        <v>26.38</v>
      </c>
      <c r="J46" s="180">
        <v>1</v>
      </c>
      <c r="K46" s="180">
        <v>74.92</v>
      </c>
      <c r="L46" s="180">
        <v>4</v>
      </c>
      <c r="M46" s="181">
        <v>4893.24</v>
      </c>
      <c r="O46" s="313"/>
      <c r="P46" s="313"/>
      <c r="R46" s="313"/>
      <c r="S46" s="313"/>
    </row>
    <row r="47" spans="1:19">
      <c r="A47" s="201">
        <v>41548</v>
      </c>
      <c r="B47" s="35">
        <f t="shared" si="2"/>
        <v>10</v>
      </c>
      <c r="C47" s="35">
        <f t="shared" si="2"/>
        <v>5166.9799999999996</v>
      </c>
      <c r="D47" s="180">
        <v>1</v>
      </c>
      <c r="E47" s="180">
        <v>0.42</v>
      </c>
      <c r="F47" s="180">
        <v>2</v>
      </c>
      <c r="G47" s="180">
        <v>14.02</v>
      </c>
      <c r="H47" s="180">
        <v>3</v>
      </c>
      <c r="I47" s="180">
        <v>69.540000000000006</v>
      </c>
      <c r="J47" s="180">
        <v>0</v>
      </c>
      <c r="K47" s="180">
        <v>0</v>
      </c>
      <c r="L47" s="180">
        <v>4</v>
      </c>
      <c r="M47" s="181">
        <v>5083</v>
      </c>
      <c r="O47" s="313"/>
      <c r="P47" s="313"/>
      <c r="R47" s="313"/>
      <c r="S47" s="313"/>
    </row>
    <row r="48" spans="1:19">
      <c r="A48" s="201">
        <v>41579</v>
      </c>
      <c r="B48" s="35">
        <f t="shared" si="2"/>
        <v>3</v>
      </c>
      <c r="C48" s="35">
        <f t="shared" si="2"/>
        <v>4181.8399999999992</v>
      </c>
      <c r="D48" s="180">
        <v>0</v>
      </c>
      <c r="E48" s="180">
        <v>0</v>
      </c>
      <c r="F48" s="180">
        <v>1</v>
      </c>
      <c r="G48" s="180">
        <v>5.94</v>
      </c>
      <c r="H48" s="180">
        <v>0</v>
      </c>
      <c r="I48" s="180">
        <v>0</v>
      </c>
      <c r="J48" s="180">
        <v>0</v>
      </c>
      <c r="K48" s="180">
        <v>0</v>
      </c>
      <c r="L48" s="180">
        <v>2</v>
      </c>
      <c r="M48" s="181">
        <v>4175.8999999999996</v>
      </c>
      <c r="O48" s="313"/>
      <c r="P48" s="313"/>
      <c r="R48" s="313"/>
      <c r="S48" s="313"/>
    </row>
    <row r="49" spans="1:13">
      <c r="A49" s="201">
        <v>41609</v>
      </c>
      <c r="B49" s="35">
        <v>7</v>
      </c>
      <c r="C49" s="35">
        <v>9380.42</v>
      </c>
      <c r="D49" s="35">
        <v>2</v>
      </c>
      <c r="E49" s="35">
        <v>6.65</v>
      </c>
      <c r="F49" s="35">
        <v>1</v>
      </c>
      <c r="G49" s="35">
        <v>11.52</v>
      </c>
      <c r="H49" s="35">
        <v>0</v>
      </c>
      <c r="I49" s="35">
        <v>0</v>
      </c>
      <c r="J49" s="35">
        <v>0</v>
      </c>
      <c r="K49" s="35">
        <v>0</v>
      </c>
      <c r="L49" s="35">
        <v>4</v>
      </c>
      <c r="M49" s="36">
        <v>9362.25</v>
      </c>
    </row>
    <row r="50" spans="1:13">
      <c r="A50" s="193">
        <v>41651</v>
      </c>
      <c r="B50" s="35">
        <v>12</v>
      </c>
      <c r="C50" s="35">
        <v>12327.17</v>
      </c>
      <c r="D50" s="180">
        <v>2</v>
      </c>
      <c r="E50" s="180">
        <v>7.98</v>
      </c>
      <c r="F50" s="180">
        <v>1</v>
      </c>
      <c r="G50" s="180">
        <v>7.43</v>
      </c>
      <c r="H50" s="180">
        <v>0</v>
      </c>
      <c r="I50" s="180">
        <v>0</v>
      </c>
      <c r="J50" s="180">
        <v>1</v>
      </c>
      <c r="K50" s="180">
        <v>59.97</v>
      </c>
      <c r="L50" s="180">
        <v>8</v>
      </c>
      <c r="M50" s="181">
        <v>12251.79</v>
      </c>
    </row>
    <row r="51" spans="1:13">
      <c r="A51" s="193">
        <v>41682</v>
      </c>
      <c r="B51" s="35">
        <v>10</v>
      </c>
      <c r="C51" s="35">
        <v>4860.0199999999995</v>
      </c>
      <c r="D51" s="180">
        <v>2</v>
      </c>
      <c r="E51" s="180">
        <v>7.36</v>
      </c>
      <c r="F51" s="180">
        <v>3</v>
      </c>
      <c r="G51" s="180">
        <v>20.99</v>
      </c>
      <c r="H51" s="180">
        <v>1</v>
      </c>
      <c r="I51" s="180">
        <v>10.37</v>
      </c>
      <c r="J51" s="180">
        <v>1</v>
      </c>
      <c r="K51" s="180">
        <v>86.51</v>
      </c>
      <c r="L51" s="180">
        <v>3</v>
      </c>
      <c r="M51" s="181">
        <v>4734.79</v>
      </c>
    </row>
    <row r="52" spans="1:13">
      <c r="A52" s="193">
        <v>41710</v>
      </c>
      <c r="B52" s="35">
        <v>18</v>
      </c>
      <c r="C52" s="35">
        <v>10749.110000000008</v>
      </c>
      <c r="D52" s="180">
        <v>3</v>
      </c>
      <c r="E52" s="180">
        <v>7.9699999999999989</v>
      </c>
      <c r="F52" s="180">
        <v>2</v>
      </c>
      <c r="G52" s="180">
        <v>13</v>
      </c>
      <c r="H52" s="180">
        <v>0</v>
      </c>
      <c r="I52" s="180">
        <v>0</v>
      </c>
      <c r="J52" s="180">
        <v>0</v>
      </c>
      <c r="K52" s="180">
        <v>0</v>
      </c>
      <c r="L52" s="180">
        <v>13</v>
      </c>
      <c r="M52" s="181">
        <v>10728.010000000002</v>
      </c>
    </row>
    <row r="53" spans="1:13">
      <c r="A53" s="201">
        <v>41730</v>
      </c>
      <c r="B53" s="35">
        <v>5</v>
      </c>
      <c r="C53" s="35">
        <v>979.56</v>
      </c>
      <c r="D53" s="180">
        <v>0</v>
      </c>
      <c r="E53" s="180">
        <v>0</v>
      </c>
      <c r="F53" s="180">
        <v>0</v>
      </c>
      <c r="G53" s="180">
        <v>0</v>
      </c>
      <c r="H53" s="180">
        <v>1</v>
      </c>
      <c r="I53" s="180">
        <v>14.86</v>
      </c>
      <c r="J53" s="180">
        <v>1</v>
      </c>
      <c r="K53" s="180">
        <v>58.93</v>
      </c>
      <c r="L53" s="180">
        <v>3</v>
      </c>
      <c r="M53" s="181">
        <v>905.77</v>
      </c>
    </row>
    <row r="54" spans="1:13">
      <c r="A54" s="201">
        <v>41760</v>
      </c>
      <c r="B54" s="35">
        <v>7</v>
      </c>
      <c r="C54" s="35">
        <v>419.71</v>
      </c>
      <c r="D54" s="180">
        <v>1</v>
      </c>
      <c r="E54" s="180">
        <v>4.4400000000000004</v>
      </c>
      <c r="F54" s="180">
        <v>2</v>
      </c>
      <c r="G54" s="180">
        <v>16.84</v>
      </c>
      <c r="H54" s="180">
        <v>1</v>
      </c>
      <c r="I54" s="180">
        <v>25.08</v>
      </c>
      <c r="J54" s="180">
        <v>0</v>
      </c>
      <c r="K54" s="180">
        <v>0</v>
      </c>
      <c r="L54" s="180">
        <v>3</v>
      </c>
      <c r="M54" s="181">
        <v>373.35</v>
      </c>
    </row>
    <row r="55" spans="1:13">
      <c r="A55" s="201">
        <v>41791</v>
      </c>
      <c r="B55" s="35">
        <v>6</v>
      </c>
      <c r="C55" s="35">
        <v>915.43</v>
      </c>
      <c r="D55" s="180">
        <v>1</v>
      </c>
      <c r="E55" s="180">
        <v>2.04</v>
      </c>
      <c r="F55" s="180">
        <v>1</v>
      </c>
      <c r="G55" s="180">
        <v>6</v>
      </c>
      <c r="H55" s="180">
        <v>2</v>
      </c>
      <c r="I55" s="180">
        <v>41.31</v>
      </c>
      <c r="J55" s="180">
        <v>0</v>
      </c>
      <c r="K55" s="180">
        <v>0</v>
      </c>
      <c r="L55" s="180">
        <v>2</v>
      </c>
      <c r="M55" s="181">
        <v>866.08</v>
      </c>
    </row>
    <row r="56" spans="1:13">
      <c r="A56" s="201">
        <v>41821</v>
      </c>
      <c r="B56" s="35">
        <v>6</v>
      </c>
      <c r="C56" s="35">
        <v>2445.54</v>
      </c>
      <c r="D56" s="180">
        <v>1</v>
      </c>
      <c r="E56" s="180">
        <v>4.96</v>
      </c>
      <c r="F56" s="180">
        <v>1</v>
      </c>
      <c r="G56" s="180">
        <v>6.48</v>
      </c>
      <c r="H56" s="180">
        <v>1</v>
      </c>
      <c r="I56" s="180">
        <v>15.63</v>
      </c>
      <c r="J56" s="180">
        <v>0</v>
      </c>
      <c r="K56" s="180">
        <v>0</v>
      </c>
      <c r="L56" s="180">
        <v>3</v>
      </c>
      <c r="M56" s="181">
        <v>2418.4699999999998</v>
      </c>
    </row>
    <row r="57" spans="1:13">
      <c r="A57" s="201">
        <v>41852</v>
      </c>
      <c r="B57" s="35">
        <v>5</v>
      </c>
      <c r="C57" s="35">
        <v>1868.15</v>
      </c>
      <c r="D57" s="180">
        <v>0</v>
      </c>
      <c r="E57" s="180">
        <v>0</v>
      </c>
      <c r="F57" s="180">
        <v>0</v>
      </c>
      <c r="G57" s="180">
        <v>0</v>
      </c>
      <c r="H57" s="180">
        <v>0</v>
      </c>
      <c r="I57" s="180">
        <v>0</v>
      </c>
      <c r="J57" s="180">
        <v>0</v>
      </c>
      <c r="K57" s="180">
        <v>0</v>
      </c>
      <c r="L57" s="180">
        <v>5</v>
      </c>
      <c r="M57" s="181">
        <v>1868.15</v>
      </c>
    </row>
    <row r="58" spans="1:13">
      <c r="A58" s="201">
        <v>41883</v>
      </c>
      <c r="B58" s="35">
        <v>18</v>
      </c>
      <c r="C58" s="35">
        <v>1615.78</v>
      </c>
      <c r="D58" s="180">
        <v>7</v>
      </c>
      <c r="E58" s="180">
        <v>23.76</v>
      </c>
      <c r="F58" s="180">
        <v>3</v>
      </c>
      <c r="G58" s="180">
        <v>24.77</v>
      </c>
      <c r="H58" s="180">
        <v>4</v>
      </c>
      <c r="I58" s="180">
        <v>99.19</v>
      </c>
      <c r="J58" s="180">
        <v>0</v>
      </c>
      <c r="K58" s="180">
        <v>0</v>
      </c>
      <c r="L58" s="180">
        <v>4</v>
      </c>
      <c r="M58" s="181">
        <v>1468.06</v>
      </c>
    </row>
    <row r="59" spans="1:13">
      <c r="A59" s="201">
        <v>41913</v>
      </c>
      <c r="B59" s="35">
        <v>7</v>
      </c>
      <c r="C59" s="35">
        <v>1290.9000000000001</v>
      </c>
      <c r="D59" s="180">
        <v>2</v>
      </c>
      <c r="E59" s="180">
        <v>6.5</v>
      </c>
      <c r="F59" s="180">
        <v>0</v>
      </c>
      <c r="G59" s="180">
        <v>0</v>
      </c>
      <c r="H59" s="180">
        <v>0</v>
      </c>
      <c r="I59" s="180">
        <v>0</v>
      </c>
      <c r="J59" s="180">
        <v>0</v>
      </c>
      <c r="K59" s="180">
        <v>0</v>
      </c>
      <c r="L59" s="180">
        <v>5</v>
      </c>
      <c r="M59" s="181">
        <v>1284.4000000000001</v>
      </c>
    </row>
    <row r="60" spans="1:13">
      <c r="A60" s="201">
        <v>41944</v>
      </c>
      <c r="B60" s="35">
        <v>5</v>
      </c>
      <c r="C60" s="35">
        <v>1248.55</v>
      </c>
      <c r="D60" s="180">
        <v>1</v>
      </c>
      <c r="E60" s="180">
        <v>4.4000000000000004</v>
      </c>
      <c r="F60" s="180">
        <v>2</v>
      </c>
      <c r="G60" s="180">
        <v>18.95</v>
      </c>
      <c r="H60" s="180">
        <v>1</v>
      </c>
      <c r="I60" s="180">
        <v>16.010000000000002</v>
      </c>
      <c r="J60" s="180">
        <v>0</v>
      </c>
      <c r="K60" s="180">
        <v>0</v>
      </c>
      <c r="L60" s="180">
        <v>1</v>
      </c>
      <c r="M60" s="181">
        <v>1209</v>
      </c>
    </row>
    <row r="61" spans="1:13">
      <c r="A61" s="201">
        <v>41974</v>
      </c>
      <c r="B61" s="35">
        <v>4</v>
      </c>
      <c r="C61" s="35">
        <v>761</v>
      </c>
      <c r="D61" s="35">
        <v>1</v>
      </c>
      <c r="E61" s="35">
        <v>3.25</v>
      </c>
      <c r="F61" s="35">
        <v>1</v>
      </c>
      <c r="G61" s="35">
        <v>7.76</v>
      </c>
      <c r="H61" s="35">
        <v>0</v>
      </c>
      <c r="I61" s="35">
        <v>0</v>
      </c>
      <c r="J61" s="35">
        <v>0</v>
      </c>
      <c r="K61" s="35">
        <v>0</v>
      </c>
      <c r="L61" s="35">
        <v>2</v>
      </c>
      <c r="M61" s="36">
        <v>750.43</v>
      </c>
    </row>
    <row r="62" spans="1:13">
      <c r="A62" s="201">
        <v>42005</v>
      </c>
      <c r="B62" s="35">
        <v>4</v>
      </c>
      <c r="C62" s="35">
        <v>1595.25</v>
      </c>
      <c r="D62" s="35">
        <v>2</v>
      </c>
      <c r="E62" s="35">
        <v>6.54</v>
      </c>
      <c r="F62" s="35">
        <v>0</v>
      </c>
      <c r="G62" s="35">
        <v>0</v>
      </c>
      <c r="H62" s="35">
        <v>0</v>
      </c>
      <c r="I62" s="35">
        <v>0</v>
      </c>
      <c r="J62" s="35">
        <v>1</v>
      </c>
      <c r="K62" s="35">
        <v>50.03</v>
      </c>
      <c r="L62" s="35">
        <v>1</v>
      </c>
      <c r="M62" s="36">
        <v>1538.68</v>
      </c>
    </row>
    <row r="63" spans="1:13">
      <c r="A63" s="201">
        <v>42036</v>
      </c>
      <c r="B63" s="35">
        <v>3</v>
      </c>
      <c r="C63" s="35">
        <v>1044.42</v>
      </c>
      <c r="D63" s="35">
        <v>1</v>
      </c>
      <c r="E63" s="35">
        <v>4.8</v>
      </c>
      <c r="F63" s="35">
        <v>0</v>
      </c>
      <c r="G63" s="35">
        <v>0</v>
      </c>
      <c r="H63" s="35">
        <v>0</v>
      </c>
      <c r="I63" s="35">
        <v>0</v>
      </c>
      <c r="J63" s="35">
        <v>0</v>
      </c>
      <c r="K63" s="35">
        <v>0</v>
      </c>
      <c r="L63" s="35">
        <v>2</v>
      </c>
      <c r="M63" s="36">
        <f>763.07+276.55</f>
        <v>1039.6200000000001</v>
      </c>
    </row>
    <row r="64" spans="1:13">
      <c r="A64" s="201">
        <v>42064</v>
      </c>
      <c r="B64" s="35">
        <v>18</v>
      </c>
      <c r="C64" s="35">
        <v>5017.0200000000004</v>
      </c>
      <c r="D64" s="35">
        <v>6</v>
      </c>
      <c r="E64" s="35">
        <v>14.55</v>
      </c>
      <c r="F64" s="35">
        <v>1</v>
      </c>
      <c r="G64" s="35">
        <v>7.87</v>
      </c>
      <c r="H64" s="35">
        <v>1</v>
      </c>
      <c r="I64" s="35">
        <v>14.99</v>
      </c>
      <c r="J64" s="35">
        <v>0</v>
      </c>
      <c r="K64" s="35">
        <v>0</v>
      </c>
      <c r="L64" s="35">
        <v>10</v>
      </c>
      <c r="M64" s="36">
        <f>1338.37+3641.24</f>
        <v>4979.6099999999997</v>
      </c>
    </row>
    <row r="65" spans="1:13">
      <c r="A65" s="201">
        <v>42095</v>
      </c>
      <c r="B65" s="35">
        <v>7</v>
      </c>
      <c r="C65" s="35">
        <v>9599.6</v>
      </c>
      <c r="D65" s="35">
        <v>0</v>
      </c>
      <c r="E65" s="35">
        <v>0</v>
      </c>
      <c r="F65" s="35">
        <v>0</v>
      </c>
      <c r="G65" s="35">
        <v>0</v>
      </c>
      <c r="H65" s="35">
        <v>0</v>
      </c>
      <c r="I65" s="35">
        <v>0</v>
      </c>
      <c r="J65" s="35">
        <v>0</v>
      </c>
      <c r="K65" s="35">
        <v>0</v>
      </c>
      <c r="L65" s="35">
        <v>2</v>
      </c>
      <c r="M65" s="36">
        <v>9599.59</v>
      </c>
    </row>
    <row r="66" spans="1:13">
      <c r="A66" s="201">
        <v>42125</v>
      </c>
      <c r="B66" s="35">
        <v>2</v>
      </c>
      <c r="C66" s="35">
        <v>493.03</v>
      </c>
      <c r="D66" s="35">
        <v>1</v>
      </c>
      <c r="E66" s="35">
        <v>4.59</v>
      </c>
      <c r="F66" s="35">
        <v>0</v>
      </c>
      <c r="G66" s="35">
        <v>0</v>
      </c>
      <c r="H66" s="35">
        <v>0</v>
      </c>
      <c r="I66" s="35">
        <v>0</v>
      </c>
      <c r="J66" s="35">
        <v>0</v>
      </c>
      <c r="K66" s="35">
        <v>0</v>
      </c>
      <c r="L66" s="35">
        <v>1</v>
      </c>
      <c r="M66" s="36">
        <v>488.44</v>
      </c>
    </row>
    <row r="67" spans="1:13">
      <c r="A67" s="201">
        <v>42156</v>
      </c>
      <c r="B67" s="35">
        <v>9</v>
      </c>
      <c r="C67" s="35">
        <v>439.2</v>
      </c>
      <c r="D67" s="35">
        <v>6</v>
      </c>
      <c r="E67" s="35">
        <v>16.510000000000002</v>
      </c>
      <c r="F67" s="35">
        <v>1</v>
      </c>
      <c r="G67" s="35">
        <v>5.45</v>
      </c>
      <c r="H67" s="35">
        <v>1</v>
      </c>
      <c r="I67" s="35">
        <v>17.239999999999998</v>
      </c>
      <c r="J67" s="35">
        <v>0</v>
      </c>
      <c r="K67" s="35">
        <v>0</v>
      </c>
      <c r="L67" s="35">
        <v>1</v>
      </c>
      <c r="M67" s="36">
        <v>400</v>
      </c>
    </row>
    <row r="68" spans="1:13">
      <c r="A68" s="201">
        <v>42186</v>
      </c>
      <c r="B68" s="35">
        <v>8</v>
      </c>
      <c r="C68" s="35">
        <v>882.81</v>
      </c>
      <c r="D68" s="35">
        <v>2</v>
      </c>
      <c r="E68" s="35">
        <v>5.54</v>
      </c>
      <c r="F68" s="35">
        <v>1</v>
      </c>
      <c r="G68" s="35">
        <v>5.7</v>
      </c>
      <c r="H68" s="35">
        <v>0</v>
      </c>
      <c r="I68" s="35">
        <v>0</v>
      </c>
      <c r="J68" s="35">
        <v>2</v>
      </c>
      <c r="K68" s="35">
        <v>58.03</v>
      </c>
      <c r="L68" s="35">
        <v>3</v>
      </c>
      <c r="M68" s="36">
        <f>163.54+650</f>
        <v>813.54</v>
      </c>
    </row>
    <row r="69" spans="1:13">
      <c r="A69" s="201">
        <v>42217</v>
      </c>
      <c r="B69" s="35">
        <v>10</v>
      </c>
      <c r="C69" s="35">
        <v>2140.52</v>
      </c>
      <c r="D69" s="35">
        <v>2</v>
      </c>
      <c r="E69" s="35">
        <v>5.53</v>
      </c>
      <c r="F69" s="35">
        <v>0</v>
      </c>
      <c r="G69" s="35">
        <v>0</v>
      </c>
      <c r="H69" s="597">
        <v>1</v>
      </c>
      <c r="I69" s="35">
        <v>15.9</v>
      </c>
      <c r="J69" s="35">
        <v>1</v>
      </c>
      <c r="K69" s="35">
        <v>70</v>
      </c>
      <c r="L69" s="35">
        <v>6</v>
      </c>
      <c r="M69" s="36">
        <f>228.27+1821.07</f>
        <v>2049.34</v>
      </c>
    </row>
    <row r="70" spans="1:13">
      <c r="A70" s="201">
        <v>42248</v>
      </c>
      <c r="B70" s="35">
        <v>14</v>
      </c>
      <c r="C70" s="35">
        <v>909.96</v>
      </c>
      <c r="D70" s="35">
        <v>6</v>
      </c>
      <c r="E70" s="35">
        <v>18.13</v>
      </c>
      <c r="F70" s="35">
        <v>4</v>
      </c>
      <c r="G70" s="35">
        <v>21.52</v>
      </c>
      <c r="H70" s="35">
        <v>1</v>
      </c>
      <c r="I70" s="35">
        <v>11.34</v>
      </c>
      <c r="J70" s="35">
        <v>2</v>
      </c>
      <c r="K70" s="35">
        <v>158.97</v>
      </c>
      <c r="L70" s="35">
        <v>1</v>
      </c>
      <c r="M70" s="36">
        <v>700</v>
      </c>
    </row>
    <row r="71" spans="1:13">
      <c r="A71" s="201">
        <v>42278</v>
      </c>
      <c r="B71" s="35">
        <v>10</v>
      </c>
      <c r="C71" s="35">
        <v>7714.85</v>
      </c>
      <c r="D71" s="35">
        <v>0</v>
      </c>
      <c r="E71" s="35">
        <v>0</v>
      </c>
      <c r="F71" s="35">
        <v>0</v>
      </c>
      <c r="G71" s="35">
        <v>0</v>
      </c>
      <c r="H71" s="35">
        <v>0</v>
      </c>
      <c r="I71" s="35">
        <v>0</v>
      </c>
      <c r="J71" s="35">
        <v>2</v>
      </c>
      <c r="K71" s="35">
        <v>108.02</v>
      </c>
      <c r="L71" s="35">
        <v>8</v>
      </c>
      <c r="M71" s="36">
        <f>2200+5406.83</f>
        <v>7606.83</v>
      </c>
    </row>
    <row r="72" spans="1:13">
      <c r="A72" s="201">
        <v>42309</v>
      </c>
      <c r="B72" s="35">
        <v>3</v>
      </c>
      <c r="C72" s="35">
        <v>311.27</v>
      </c>
      <c r="D72" s="35">
        <v>1</v>
      </c>
      <c r="E72" s="35">
        <v>1.19</v>
      </c>
      <c r="F72" s="35">
        <v>0</v>
      </c>
      <c r="G72" s="35">
        <v>0</v>
      </c>
      <c r="H72" s="35">
        <v>0</v>
      </c>
      <c r="I72" s="35">
        <v>0</v>
      </c>
      <c r="J72" s="35">
        <v>1</v>
      </c>
      <c r="K72" s="35">
        <v>80.08</v>
      </c>
      <c r="L72" s="35">
        <v>1</v>
      </c>
      <c r="M72" s="36">
        <v>230</v>
      </c>
    </row>
    <row r="73" spans="1:13">
      <c r="A73" s="201">
        <v>42339</v>
      </c>
      <c r="B73" s="35">
        <v>8</v>
      </c>
      <c r="C73" s="35">
        <v>17161.91</v>
      </c>
      <c r="D73" s="35">
        <v>1</v>
      </c>
      <c r="E73" s="35">
        <v>4.26</v>
      </c>
      <c r="F73" s="35">
        <v>1</v>
      </c>
      <c r="G73" s="35">
        <v>8.68</v>
      </c>
      <c r="H73" s="35">
        <v>1</v>
      </c>
      <c r="I73" s="35">
        <v>24.22</v>
      </c>
      <c r="J73" s="35">
        <v>0</v>
      </c>
      <c r="K73" s="35">
        <v>0</v>
      </c>
      <c r="L73" s="35">
        <v>5</v>
      </c>
      <c r="M73" s="36">
        <v>17124.75</v>
      </c>
    </row>
    <row r="74" spans="1:13">
      <c r="A74" s="200" t="s">
        <v>183</v>
      </c>
    </row>
  </sheetData>
  <mergeCells count="7">
    <mergeCell ref="J2:K2"/>
    <mergeCell ref="L2:M2"/>
    <mergeCell ref="A2:A3"/>
    <mergeCell ref="B2:C2"/>
    <mergeCell ref="D2:E2"/>
    <mergeCell ref="F2:G2"/>
    <mergeCell ref="H2:I2"/>
  </mergeCells>
  <pageMargins left="0.7" right="0.7" top="0.75" bottom="0.75" header="0.3" footer="0.3"/>
  <pageSetup orientation="landscape" r:id="rId1"/>
  <ignoredErrors>
    <ignoredError sqref="B13:M13 B5:M10" twoDigitTextYear="1"/>
  </ignoredErrors>
</worksheet>
</file>

<file path=xl/worksheets/sheet8.xml><?xml version="1.0" encoding="utf-8"?>
<worksheet xmlns="http://schemas.openxmlformats.org/spreadsheetml/2006/main" xmlns:r="http://schemas.openxmlformats.org/officeDocument/2006/relationships">
  <sheetPr>
    <tabColor theme="6"/>
  </sheetPr>
  <dimension ref="A1:DM251"/>
  <sheetViews>
    <sheetView zoomScale="103" zoomScaleNormal="103" workbookViewId="0">
      <pane xSplit="1" topLeftCell="B1" activePane="topRight" state="frozen"/>
      <selection pane="topRight" activeCell="F4" sqref="F4"/>
    </sheetView>
  </sheetViews>
  <sheetFormatPr defaultColWidth="6" defaultRowHeight="13.5" customHeight="1"/>
  <cols>
    <col min="1" max="1" width="14.1640625" style="206" customWidth="1"/>
    <col min="2" max="5" width="6.33203125" style="26" bestFit="1" customWidth="1"/>
    <col min="6" max="6" width="6.1640625" style="26" bestFit="1" customWidth="1"/>
    <col min="7" max="7" width="6.33203125" style="26" bestFit="1" customWidth="1"/>
    <col min="8" max="8" width="7" style="26" customWidth="1"/>
    <col min="9" max="9" width="8.1640625" style="26" customWidth="1"/>
    <col min="10" max="10" width="7.1640625" style="26" customWidth="1"/>
    <col min="11" max="11" width="7" style="26" customWidth="1"/>
    <col min="12" max="12" width="7.5" style="26" customWidth="1"/>
    <col min="13" max="13" width="8.5" style="26" customWidth="1"/>
    <col min="14" max="14" width="6.33203125" style="29" bestFit="1" customWidth="1"/>
    <col min="15" max="16" width="6.1640625" style="29" bestFit="1" customWidth="1"/>
    <col min="17" max="17" width="7.33203125" style="29" customWidth="1"/>
    <col min="18" max="18" width="6.83203125" style="29" customWidth="1"/>
    <col min="19" max="19" width="6.1640625" style="29" bestFit="1" customWidth="1"/>
    <col min="20" max="20" width="6.5" style="29" customWidth="1"/>
    <col min="21" max="21" width="6.1640625" style="29" bestFit="1" customWidth="1"/>
    <col min="22" max="22" width="6.5" style="29" customWidth="1"/>
    <col min="23" max="23" width="6.5" style="26" customWidth="1"/>
    <col min="24" max="24" width="6.1640625" style="26" bestFit="1" customWidth="1"/>
    <col min="25" max="30" width="6.33203125" style="26" bestFit="1" customWidth="1"/>
    <col min="31" max="31" width="6.83203125" style="26" bestFit="1" customWidth="1"/>
    <col min="32" max="33" width="6.33203125" style="26" bestFit="1" customWidth="1"/>
    <col min="34" max="34" width="7.83203125" style="26" bestFit="1" customWidth="1"/>
    <col min="35" max="36" width="6.6640625" style="26" bestFit="1" customWidth="1"/>
    <col min="37" max="42" width="6.5" style="26" bestFit="1" customWidth="1"/>
    <col min="43" max="43" width="7.6640625" style="26" customWidth="1"/>
    <col min="44" max="44" width="7.1640625" style="26" customWidth="1"/>
    <col min="45" max="46" width="6.6640625" style="26" bestFit="1" customWidth="1"/>
    <col min="47" max="47" width="8" style="26" customWidth="1"/>
    <col min="48" max="48" width="6.6640625" style="26" bestFit="1" customWidth="1"/>
    <col min="49" max="49" width="6.83203125" style="26" customWidth="1"/>
    <col min="50" max="50" width="6.5" style="26" customWidth="1"/>
    <col min="51" max="51" width="6.33203125" style="26" customWidth="1"/>
    <col min="52" max="52" width="6.33203125" style="26" bestFit="1" customWidth="1"/>
    <col min="53" max="53" width="6.5" style="26" bestFit="1" customWidth="1"/>
    <col min="54" max="54" width="6.33203125" style="26" bestFit="1" customWidth="1"/>
    <col min="55" max="58" width="6.1640625" style="26" bestFit="1" customWidth="1"/>
    <col min="59" max="59" width="7" style="26" bestFit="1" customWidth="1"/>
    <col min="60" max="61" width="6" style="26"/>
    <col min="62" max="62" width="6.6640625" style="26" customWidth="1"/>
    <col min="63" max="63" width="5.5" style="26" customWidth="1"/>
    <col min="64" max="64" width="6.33203125" style="26" bestFit="1" customWidth="1"/>
    <col min="65" max="65" width="6" style="26" customWidth="1"/>
    <col min="66" max="66" width="6.33203125" style="26" bestFit="1" customWidth="1"/>
    <col min="67" max="70" width="6.1640625" style="26" bestFit="1" customWidth="1"/>
    <col min="71" max="73" width="6" style="26"/>
    <col min="74" max="74" width="7.5" style="26" customWidth="1"/>
    <col min="75" max="16384" width="6" style="26"/>
  </cols>
  <sheetData>
    <row r="1" spans="1:117" s="122" customFormat="1" ht="13.5" customHeight="1">
      <c r="A1" s="682" t="s">
        <v>605</v>
      </c>
      <c r="N1" s="683"/>
      <c r="O1" s="683"/>
      <c r="P1" s="683"/>
      <c r="Q1" s="683"/>
      <c r="R1" s="683"/>
      <c r="S1" s="683"/>
      <c r="T1" s="683"/>
      <c r="U1" s="683"/>
      <c r="V1" s="683"/>
    </row>
    <row r="2" spans="1:117" s="59" customFormat="1" ht="13.5" customHeight="1">
      <c r="A2" s="807" t="s">
        <v>37</v>
      </c>
      <c r="B2" s="809" t="s">
        <v>190</v>
      </c>
      <c r="C2" s="810"/>
      <c r="D2" s="810"/>
      <c r="E2" s="810"/>
      <c r="F2" s="810"/>
      <c r="G2" s="810"/>
      <c r="H2" s="810"/>
      <c r="I2" s="810"/>
      <c r="J2" s="810"/>
      <c r="K2" s="810"/>
      <c r="L2" s="810"/>
      <c r="M2" s="811"/>
      <c r="N2" s="812" t="s">
        <v>214</v>
      </c>
      <c r="O2" s="812"/>
      <c r="P2" s="812"/>
      <c r="Q2" s="812"/>
      <c r="R2" s="812"/>
      <c r="S2" s="812"/>
      <c r="T2" s="812"/>
      <c r="U2" s="812"/>
      <c r="V2" s="812"/>
      <c r="W2" s="812"/>
      <c r="X2" s="812"/>
      <c r="Y2" s="812"/>
      <c r="Z2" s="812" t="s">
        <v>233</v>
      </c>
      <c r="AA2" s="812"/>
      <c r="AB2" s="812"/>
      <c r="AC2" s="812"/>
      <c r="AD2" s="812"/>
      <c r="AE2" s="812"/>
      <c r="AF2" s="812"/>
      <c r="AG2" s="812"/>
      <c r="AH2" s="812"/>
      <c r="AI2" s="812"/>
      <c r="AJ2" s="812"/>
      <c r="AK2" s="812"/>
      <c r="AL2" s="809" t="s">
        <v>245</v>
      </c>
      <c r="AM2" s="810"/>
      <c r="AN2" s="810"/>
      <c r="AO2" s="810"/>
      <c r="AP2" s="810"/>
      <c r="AQ2" s="810"/>
      <c r="AR2" s="810"/>
      <c r="AS2" s="810"/>
      <c r="AT2" s="810"/>
      <c r="AU2" s="810"/>
      <c r="AV2" s="810"/>
      <c r="AW2" s="811"/>
      <c r="AX2" s="809" t="s">
        <v>292</v>
      </c>
      <c r="AY2" s="810"/>
      <c r="AZ2" s="810"/>
      <c r="BA2" s="810"/>
      <c r="BB2" s="810"/>
      <c r="BC2" s="810"/>
      <c r="BD2" s="810"/>
      <c r="BE2" s="810"/>
      <c r="BF2" s="810"/>
      <c r="BG2" s="810"/>
      <c r="BH2" s="810"/>
      <c r="BI2" s="811"/>
      <c r="BJ2" s="809" t="s">
        <v>408</v>
      </c>
      <c r="BK2" s="810"/>
      <c r="BL2" s="810"/>
      <c r="BM2" s="810"/>
      <c r="BN2" s="810"/>
      <c r="BO2" s="810"/>
      <c r="BP2" s="810"/>
      <c r="BQ2" s="810"/>
      <c r="BR2" s="811"/>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0"/>
      <c r="DF2" s="290"/>
      <c r="DG2" s="290"/>
      <c r="DH2" s="290"/>
      <c r="DI2" s="290"/>
      <c r="DJ2" s="290"/>
      <c r="DK2" s="290"/>
      <c r="DL2" s="290"/>
      <c r="DM2" s="290"/>
    </row>
    <row r="3" spans="1:117" s="589" customFormat="1" ht="13.5" customHeight="1">
      <c r="A3" s="808"/>
      <c r="B3" s="588" t="s">
        <v>60</v>
      </c>
      <c r="C3" s="588" t="s">
        <v>13</v>
      </c>
      <c r="D3" s="588" t="s">
        <v>61</v>
      </c>
      <c r="E3" s="588" t="s">
        <v>62</v>
      </c>
      <c r="F3" s="588" t="s">
        <v>63</v>
      </c>
      <c r="G3" s="588" t="s">
        <v>64</v>
      </c>
      <c r="H3" s="588" t="s">
        <v>38</v>
      </c>
      <c r="I3" s="588" t="s">
        <v>39</v>
      </c>
      <c r="J3" s="588" t="s">
        <v>40</v>
      </c>
      <c r="K3" s="588" t="s">
        <v>41</v>
      </c>
      <c r="L3" s="588" t="s">
        <v>42</v>
      </c>
      <c r="M3" s="588" t="s">
        <v>43</v>
      </c>
      <c r="N3" s="588" t="s">
        <v>60</v>
      </c>
      <c r="O3" s="588" t="s">
        <v>13</v>
      </c>
      <c r="P3" s="588" t="s">
        <v>61</v>
      </c>
      <c r="Q3" s="588" t="s">
        <v>62</v>
      </c>
      <c r="R3" s="588" t="s">
        <v>63</v>
      </c>
      <c r="S3" s="588" t="s">
        <v>64</v>
      </c>
      <c r="T3" s="588" t="s">
        <v>38</v>
      </c>
      <c r="U3" s="588" t="s">
        <v>39</v>
      </c>
      <c r="V3" s="588" t="s">
        <v>40</v>
      </c>
      <c r="W3" s="588" t="s">
        <v>41</v>
      </c>
      <c r="X3" s="588" t="s">
        <v>42</v>
      </c>
      <c r="Y3" s="588" t="s">
        <v>43</v>
      </c>
      <c r="Z3" s="588" t="s">
        <v>60</v>
      </c>
      <c r="AA3" s="588" t="s">
        <v>13</v>
      </c>
      <c r="AB3" s="588" t="s">
        <v>61</v>
      </c>
      <c r="AC3" s="588" t="s">
        <v>62</v>
      </c>
      <c r="AD3" s="588" t="s">
        <v>63</v>
      </c>
      <c r="AE3" s="588" t="s">
        <v>64</v>
      </c>
      <c r="AF3" s="588" t="s">
        <v>38</v>
      </c>
      <c r="AG3" s="588" t="s">
        <v>39</v>
      </c>
      <c r="AH3" s="588" t="s">
        <v>40</v>
      </c>
      <c r="AI3" s="588" t="s">
        <v>41</v>
      </c>
      <c r="AJ3" s="588" t="s">
        <v>42</v>
      </c>
      <c r="AK3" s="588" t="s">
        <v>43</v>
      </c>
      <c r="AL3" s="588" t="s">
        <v>60</v>
      </c>
      <c r="AM3" s="588" t="s">
        <v>13</v>
      </c>
      <c r="AN3" s="588" t="s">
        <v>61</v>
      </c>
      <c r="AO3" s="588" t="s">
        <v>62</v>
      </c>
      <c r="AP3" s="588" t="s">
        <v>63</v>
      </c>
      <c r="AQ3" s="588" t="s">
        <v>64</v>
      </c>
      <c r="AR3" s="588" t="s">
        <v>38</v>
      </c>
      <c r="AS3" s="588" t="s">
        <v>39</v>
      </c>
      <c r="AT3" s="588" t="s">
        <v>40</v>
      </c>
      <c r="AU3" s="588" t="s">
        <v>41</v>
      </c>
      <c r="AV3" s="588" t="s">
        <v>42</v>
      </c>
      <c r="AW3" s="588" t="s">
        <v>43</v>
      </c>
      <c r="AX3" s="588" t="s">
        <v>60</v>
      </c>
      <c r="AY3" s="588" t="s">
        <v>13</v>
      </c>
      <c r="AZ3" s="588" t="s">
        <v>61</v>
      </c>
      <c r="BA3" s="588" t="s">
        <v>62</v>
      </c>
      <c r="BB3" s="588" t="s">
        <v>63</v>
      </c>
      <c r="BC3" s="588" t="s">
        <v>64</v>
      </c>
      <c r="BD3" s="588" t="s">
        <v>38</v>
      </c>
      <c r="BE3" s="588" t="s">
        <v>39</v>
      </c>
      <c r="BF3" s="588" t="s">
        <v>40</v>
      </c>
      <c r="BG3" s="588" t="s">
        <v>41</v>
      </c>
      <c r="BH3" s="588" t="s">
        <v>42</v>
      </c>
      <c r="BI3" s="588" t="s">
        <v>43</v>
      </c>
      <c r="BJ3" s="588" t="s">
        <v>60</v>
      </c>
      <c r="BK3" s="588" t="s">
        <v>13</v>
      </c>
      <c r="BL3" s="588" t="s">
        <v>61</v>
      </c>
      <c r="BM3" s="588" t="s">
        <v>62</v>
      </c>
      <c r="BN3" s="588" t="s">
        <v>63</v>
      </c>
      <c r="BO3" s="588" t="s">
        <v>64</v>
      </c>
      <c r="BP3" s="588" t="s">
        <v>38</v>
      </c>
      <c r="BQ3" s="588" t="s">
        <v>39</v>
      </c>
      <c r="BR3" s="588" t="s">
        <v>40</v>
      </c>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row>
    <row r="4" spans="1:117" s="591" customFormat="1" ht="13.5" customHeight="1">
      <c r="A4" s="590">
        <v>1</v>
      </c>
      <c r="B4" s="588">
        <v>2</v>
      </c>
      <c r="C4" s="588">
        <v>3</v>
      </c>
      <c r="D4" s="588">
        <f t="shared" ref="D4:AT4" si="0">+C4+1</f>
        <v>4</v>
      </c>
      <c r="E4" s="588">
        <f t="shared" si="0"/>
        <v>5</v>
      </c>
      <c r="F4" s="588">
        <f t="shared" si="0"/>
        <v>6</v>
      </c>
      <c r="G4" s="588">
        <f>F4+1</f>
        <v>7</v>
      </c>
      <c r="H4" s="588">
        <f t="shared" si="0"/>
        <v>8</v>
      </c>
      <c r="I4" s="588">
        <f t="shared" si="0"/>
        <v>9</v>
      </c>
      <c r="J4" s="588">
        <f t="shared" si="0"/>
        <v>10</v>
      </c>
      <c r="K4" s="588">
        <f t="shared" si="0"/>
        <v>11</v>
      </c>
      <c r="L4" s="588">
        <f t="shared" si="0"/>
        <v>12</v>
      </c>
      <c r="M4" s="588">
        <f t="shared" si="0"/>
        <v>13</v>
      </c>
      <c r="N4" s="588">
        <f t="shared" si="0"/>
        <v>14</v>
      </c>
      <c r="O4" s="588">
        <f t="shared" si="0"/>
        <v>15</v>
      </c>
      <c r="P4" s="588">
        <f t="shared" si="0"/>
        <v>16</v>
      </c>
      <c r="Q4" s="588">
        <f t="shared" si="0"/>
        <v>17</v>
      </c>
      <c r="R4" s="588">
        <f t="shared" si="0"/>
        <v>18</v>
      </c>
      <c r="S4" s="588">
        <f t="shared" si="0"/>
        <v>19</v>
      </c>
      <c r="T4" s="588">
        <f t="shared" si="0"/>
        <v>20</v>
      </c>
      <c r="U4" s="588">
        <f t="shared" si="0"/>
        <v>21</v>
      </c>
      <c r="V4" s="588">
        <f t="shared" si="0"/>
        <v>22</v>
      </c>
      <c r="W4" s="588">
        <f t="shared" si="0"/>
        <v>23</v>
      </c>
      <c r="X4" s="588">
        <f t="shared" si="0"/>
        <v>24</v>
      </c>
      <c r="Y4" s="588">
        <f t="shared" si="0"/>
        <v>25</v>
      </c>
      <c r="Z4" s="588">
        <f t="shared" si="0"/>
        <v>26</v>
      </c>
      <c r="AA4" s="588">
        <f t="shared" si="0"/>
        <v>27</v>
      </c>
      <c r="AB4" s="588">
        <f t="shared" si="0"/>
        <v>28</v>
      </c>
      <c r="AC4" s="588">
        <f t="shared" si="0"/>
        <v>29</v>
      </c>
      <c r="AD4" s="588">
        <f t="shared" si="0"/>
        <v>30</v>
      </c>
      <c r="AE4" s="588">
        <f t="shared" si="0"/>
        <v>31</v>
      </c>
      <c r="AF4" s="588">
        <f t="shared" si="0"/>
        <v>32</v>
      </c>
      <c r="AG4" s="588">
        <f t="shared" si="0"/>
        <v>33</v>
      </c>
      <c r="AH4" s="588">
        <f t="shared" si="0"/>
        <v>34</v>
      </c>
      <c r="AI4" s="588">
        <f t="shared" si="0"/>
        <v>35</v>
      </c>
      <c r="AJ4" s="588">
        <f t="shared" si="0"/>
        <v>36</v>
      </c>
      <c r="AK4" s="588">
        <f t="shared" si="0"/>
        <v>37</v>
      </c>
      <c r="AL4" s="588">
        <f t="shared" si="0"/>
        <v>38</v>
      </c>
      <c r="AM4" s="588">
        <f t="shared" si="0"/>
        <v>39</v>
      </c>
      <c r="AN4" s="588">
        <f t="shared" si="0"/>
        <v>40</v>
      </c>
      <c r="AO4" s="588">
        <f t="shared" si="0"/>
        <v>41</v>
      </c>
      <c r="AP4" s="588">
        <f t="shared" si="0"/>
        <v>42</v>
      </c>
      <c r="AQ4" s="588">
        <f t="shared" si="0"/>
        <v>43</v>
      </c>
      <c r="AR4" s="588">
        <f t="shared" si="0"/>
        <v>44</v>
      </c>
      <c r="AS4" s="588">
        <f t="shared" si="0"/>
        <v>45</v>
      </c>
      <c r="AT4" s="588">
        <f t="shared" si="0"/>
        <v>46</v>
      </c>
      <c r="AU4" s="588">
        <f t="shared" ref="AU4:BF4" si="1">+AT4+1</f>
        <v>47</v>
      </c>
      <c r="AV4" s="588">
        <f t="shared" si="1"/>
        <v>48</v>
      </c>
      <c r="AW4" s="588">
        <f t="shared" si="1"/>
        <v>49</v>
      </c>
      <c r="AX4" s="588">
        <f t="shared" si="1"/>
        <v>50</v>
      </c>
      <c r="AY4" s="588">
        <f t="shared" si="1"/>
        <v>51</v>
      </c>
      <c r="AZ4" s="588">
        <f t="shared" si="1"/>
        <v>52</v>
      </c>
      <c r="BA4" s="588">
        <f t="shared" si="1"/>
        <v>53</v>
      </c>
      <c r="BB4" s="588">
        <f t="shared" si="1"/>
        <v>54</v>
      </c>
      <c r="BC4" s="588">
        <f t="shared" si="1"/>
        <v>55</v>
      </c>
      <c r="BD4" s="588">
        <f t="shared" si="1"/>
        <v>56</v>
      </c>
      <c r="BE4" s="588">
        <f t="shared" si="1"/>
        <v>57</v>
      </c>
      <c r="BF4" s="588">
        <f t="shared" si="1"/>
        <v>58</v>
      </c>
      <c r="BG4" s="588">
        <f t="shared" ref="BG4" si="2">+BF4+1</f>
        <v>59</v>
      </c>
      <c r="BH4" s="588">
        <f t="shared" ref="BH4" si="3">+BG4+1</f>
        <v>60</v>
      </c>
      <c r="BI4" s="588">
        <f t="shared" ref="BI4" si="4">+BH4+1</f>
        <v>61</v>
      </c>
      <c r="BJ4" s="588">
        <f t="shared" ref="BJ4" si="5">+BI4+1</f>
        <v>62</v>
      </c>
      <c r="BK4" s="588">
        <f t="shared" ref="BK4" si="6">+BJ4+1</f>
        <v>63</v>
      </c>
      <c r="BL4" s="588">
        <f t="shared" ref="BL4" si="7">+BK4+1</f>
        <v>64</v>
      </c>
      <c r="BM4" s="588">
        <f t="shared" ref="BM4" si="8">+BL4+1</f>
        <v>65</v>
      </c>
      <c r="BN4" s="588">
        <f t="shared" ref="BN4" si="9">+BM4+1</f>
        <v>66</v>
      </c>
      <c r="BO4" s="588">
        <f t="shared" ref="BO4" si="10">+BN4+1</f>
        <v>67</v>
      </c>
      <c r="BP4" s="588">
        <f t="shared" ref="BP4" si="11">+BO4+1</f>
        <v>68</v>
      </c>
      <c r="BQ4" s="588">
        <f t="shared" ref="BQ4:BR4" si="12">+BP4+1</f>
        <v>69</v>
      </c>
      <c r="BR4" s="588">
        <f t="shared" si="12"/>
        <v>70</v>
      </c>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row>
    <row r="5" spans="1:117" s="290" customFormat="1" ht="13.5" customHeight="1">
      <c r="A5" s="288" t="s">
        <v>44</v>
      </c>
      <c r="B5" s="289">
        <v>0</v>
      </c>
      <c r="C5" s="289">
        <v>2987</v>
      </c>
      <c r="D5" s="289">
        <v>64</v>
      </c>
      <c r="E5" s="289">
        <v>0</v>
      </c>
      <c r="F5" s="289">
        <v>0</v>
      </c>
      <c r="G5" s="289">
        <v>583</v>
      </c>
      <c r="H5" s="289">
        <v>1260.75</v>
      </c>
      <c r="I5" s="289">
        <v>260.75</v>
      </c>
      <c r="J5" s="289">
        <v>471</v>
      </c>
      <c r="K5" s="289">
        <v>0</v>
      </c>
      <c r="L5" s="289">
        <v>6711.82</v>
      </c>
      <c r="M5" s="289">
        <v>4686.4599999999991</v>
      </c>
      <c r="N5" s="289">
        <v>0</v>
      </c>
      <c r="O5" s="289">
        <v>0</v>
      </c>
      <c r="P5" s="289">
        <v>1000</v>
      </c>
      <c r="Q5" s="289">
        <v>0</v>
      </c>
      <c r="R5" s="289">
        <v>2634.89</v>
      </c>
      <c r="S5" s="289">
        <v>849.44</v>
      </c>
      <c r="T5" s="289">
        <v>0</v>
      </c>
      <c r="U5" s="289">
        <v>1062.03</v>
      </c>
      <c r="V5" s="314">
        <v>14492.45</v>
      </c>
      <c r="W5" s="289">
        <v>12108.12</v>
      </c>
      <c r="X5" s="289">
        <v>0</v>
      </c>
      <c r="Y5" s="289">
        <v>3438.91</v>
      </c>
      <c r="Z5" s="289">
        <v>0</v>
      </c>
      <c r="AA5" s="289">
        <v>0</v>
      </c>
      <c r="AB5" s="289">
        <v>0</v>
      </c>
      <c r="AC5" s="289">
        <v>600</v>
      </c>
      <c r="AD5" s="289">
        <v>0</v>
      </c>
      <c r="AE5" s="289">
        <v>1617.3814000000011</v>
      </c>
      <c r="AF5" s="289">
        <v>0</v>
      </c>
      <c r="AG5" s="289">
        <v>0</v>
      </c>
      <c r="AH5" s="314">
        <v>5858.95</v>
      </c>
      <c r="AI5" s="314">
        <v>0</v>
      </c>
      <c r="AJ5" s="314">
        <v>0</v>
      </c>
      <c r="AK5" s="289">
        <v>196.23</v>
      </c>
      <c r="AL5" s="289">
        <v>0</v>
      </c>
      <c r="AM5" s="289">
        <v>0</v>
      </c>
      <c r="AN5" s="289">
        <v>0</v>
      </c>
      <c r="AO5" s="289">
        <v>0</v>
      </c>
      <c r="AP5" s="289">
        <v>0</v>
      </c>
      <c r="AQ5" s="314">
        <v>3440.6</v>
      </c>
      <c r="AR5" s="314">
        <v>3583</v>
      </c>
      <c r="AS5" s="314">
        <v>3875.9</v>
      </c>
      <c r="AT5" s="289">
        <v>0</v>
      </c>
      <c r="AU5" s="314">
        <v>7253.3899999999994</v>
      </c>
      <c r="AV5" s="314">
        <v>4083.12</v>
      </c>
      <c r="AW5" s="289">
        <v>7463.7300000000005</v>
      </c>
      <c r="AX5" s="314">
        <v>0</v>
      </c>
      <c r="AY5" s="314">
        <v>0</v>
      </c>
      <c r="AZ5" s="314">
        <v>0</v>
      </c>
      <c r="BA5" s="314">
        <v>0</v>
      </c>
      <c r="BB5" s="314">
        <v>409.79</v>
      </c>
      <c r="BC5" s="314">
        <v>17.29</v>
      </c>
      <c r="BD5" s="314">
        <v>0</v>
      </c>
      <c r="BE5" s="314">
        <v>0</v>
      </c>
      <c r="BF5" s="314">
        <v>0</v>
      </c>
      <c r="BG5" s="314">
        <v>0</v>
      </c>
      <c r="BH5" s="314">
        <v>0</v>
      </c>
      <c r="BI5" s="314">
        <v>474.03</v>
      </c>
      <c r="BJ5" s="314">
        <v>0</v>
      </c>
      <c r="BK5" s="314">
        <v>0</v>
      </c>
      <c r="BL5" s="314">
        <v>0</v>
      </c>
      <c r="BM5" s="314">
        <v>0</v>
      </c>
      <c r="BN5" s="314">
        <v>0</v>
      </c>
      <c r="BO5" s="314">
        <v>0</v>
      </c>
      <c r="BP5" s="314">
        <v>0</v>
      </c>
      <c r="BQ5" s="314">
        <v>0</v>
      </c>
      <c r="BR5" s="314">
        <v>0</v>
      </c>
    </row>
    <row r="6" spans="1:117" s="290" customFormat="1" ht="13.5" customHeight="1">
      <c r="A6" s="288" t="s">
        <v>45</v>
      </c>
      <c r="B6" s="289">
        <v>2262</v>
      </c>
      <c r="C6" s="289">
        <v>0</v>
      </c>
      <c r="D6" s="289">
        <v>0</v>
      </c>
      <c r="E6" s="289">
        <v>0</v>
      </c>
      <c r="F6" s="289">
        <v>0</v>
      </c>
      <c r="G6" s="289">
        <v>530</v>
      </c>
      <c r="H6" s="289">
        <v>0</v>
      </c>
      <c r="I6" s="289">
        <v>48.75</v>
      </c>
      <c r="J6" s="289">
        <v>0</v>
      </c>
      <c r="K6" s="316">
        <v>0</v>
      </c>
      <c r="L6" s="289">
        <v>0</v>
      </c>
      <c r="M6" s="289">
        <v>0</v>
      </c>
      <c r="N6" s="289">
        <v>0</v>
      </c>
      <c r="O6" s="289">
        <v>0</v>
      </c>
      <c r="P6" s="289">
        <v>0</v>
      </c>
      <c r="Q6" s="289">
        <v>0</v>
      </c>
      <c r="R6" s="289">
        <v>0</v>
      </c>
      <c r="S6" s="289">
        <v>60</v>
      </c>
      <c r="T6" s="289">
        <v>0</v>
      </c>
      <c r="U6" s="289">
        <v>0</v>
      </c>
      <c r="V6" s="289">
        <v>0</v>
      </c>
      <c r="W6" s="316">
        <v>0</v>
      </c>
      <c r="X6" s="289">
        <v>0</v>
      </c>
      <c r="Y6" s="289">
        <v>127.2</v>
      </c>
      <c r="Z6" s="289">
        <v>0</v>
      </c>
      <c r="AA6" s="289">
        <v>0</v>
      </c>
      <c r="AB6" s="289">
        <v>0</v>
      </c>
      <c r="AC6" s="289">
        <v>0</v>
      </c>
      <c r="AD6" s="289">
        <v>0</v>
      </c>
      <c r="AE6" s="289">
        <v>0</v>
      </c>
      <c r="AF6" s="289">
        <v>8.56</v>
      </c>
      <c r="AG6" s="289">
        <v>0</v>
      </c>
      <c r="AH6" s="289">
        <v>0</v>
      </c>
      <c r="AI6" s="289">
        <v>0</v>
      </c>
      <c r="AJ6" s="289">
        <v>0</v>
      </c>
      <c r="AK6" s="289">
        <v>0</v>
      </c>
      <c r="AL6" s="289">
        <v>0</v>
      </c>
      <c r="AM6" s="289">
        <v>0</v>
      </c>
      <c r="AN6" s="289">
        <v>0</v>
      </c>
      <c r="AO6" s="289">
        <v>0</v>
      </c>
      <c r="AP6" s="289">
        <v>724.75</v>
      </c>
      <c r="AQ6" s="289">
        <v>0</v>
      </c>
      <c r="AR6" s="289">
        <v>0</v>
      </c>
      <c r="AS6" s="289">
        <v>0</v>
      </c>
      <c r="AT6" s="289">
        <v>0</v>
      </c>
      <c r="AU6" s="289">
        <v>0</v>
      </c>
      <c r="AV6" s="289">
        <v>6.43</v>
      </c>
      <c r="AW6" s="289">
        <v>0</v>
      </c>
      <c r="AX6" s="289">
        <v>0</v>
      </c>
      <c r="AY6" s="289">
        <v>0</v>
      </c>
      <c r="AZ6" s="289">
        <v>0</v>
      </c>
      <c r="BA6" s="289">
        <v>0</v>
      </c>
      <c r="BB6" s="289">
        <v>0</v>
      </c>
      <c r="BC6" s="289">
        <v>598.70000000000005</v>
      </c>
      <c r="BD6" s="289">
        <v>4.5</v>
      </c>
      <c r="BE6" s="289">
        <v>9</v>
      </c>
      <c r="BF6" s="289">
        <v>0</v>
      </c>
      <c r="BG6" s="289">
        <v>0</v>
      </c>
      <c r="BH6" s="289">
        <v>0</v>
      </c>
      <c r="BI6" s="289">
        <v>1422.43</v>
      </c>
      <c r="BJ6" s="289">
        <v>0</v>
      </c>
      <c r="BK6" s="289">
        <v>488.44</v>
      </c>
      <c r="BL6" s="314">
        <v>0</v>
      </c>
      <c r="BM6" s="314">
        <v>0</v>
      </c>
      <c r="BN6" s="289">
        <v>491.66</v>
      </c>
      <c r="BO6" s="289">
        <v>16.62</v>
      </c>
      <c r="BP6" s="289">
        <v>0</v>
      </c>
      <c r="BQ6" s="289">
        <v>0</v>
      </c>
      <c r="BR6" s="289">
        <v>0</v>
      </c>
    </row>
    <row r="7" spans="1:117" s="290" customFormat="1" ht="13.5" customHeight="1">
      <c r="A7" s="288" t="s">
        <v>46</v>
      </c>
      <c r="B7" s="289">
        <v>0</v>
      </c>
      <c r="C7" s="289">
        <v>0</v>
      </c>
      <c r="D7" s="289">
        <v>53</v>
      </c>
      <c r="E7" s="289">
        <v>0</v>
      </c>
      <c r="F7" s="289">
        <v>85</v>
      </c>
      <c r="G7" s="289">
        <v>0</v>
      </c>
      <c r="H7" s="289">
        <v>0</v>
      </c>
      <c r="I7" s="289">
        <v>0</v>
      </c>
      <c r="J7" s="289">
        <v>0</v>
      </c>
      <c r="K7" s="316">
        <v>79.38</v>
      </c>
      <c r="L7" s="289">
        <v>29.48</v>
      </c>
      <c r="M7" s="289">
        <v>0</v>
      </c>
      <c r="N7" s="289">
        <v>0</v>
      </c>
      <c r="O7" s="289">
        <v>0</v>
      </c>
      <c r="P7" s="289">
        <v>0</v>
      </c>
      <c r="Q7" s="289">
        <v>0</v>
      </c>
      <c r="R7" s="289">
        <v>0</v>
      </c>
      <c r="S7" s="289">
        <v>0</v>
      </c>
      <c r="T7" s="289">
        <v>0</v>
      </c>
      <c r="U7" s="289">
        <v>0</v>
      </c>
      <c r="V7" s="289">
        <v>0</v>
      </c>
      <c r="W7" s="316">
        <v>0</v>
      </c>
      <c r="X7" s="289">
        <v>0</v>
      </c>
      <c r="Y7" s="289">
        <v>0</v>
      </c>
      <c r="Z7" s="289">
        <v>0</v>
      </c>
      <c r="AA7" s="289">
        <v>0</v>
      </c>
      <c r="AB7" s="289">
        <v>0</v>
      </c>
      <c r="AC7" s="289">
        <v>9.35</v>
      </c>
      <c r="AD7" s="289">
        <v>0</v>
      </c>
      <c r="AE7" s="289">
        <v>0</v>
      </c>
      <c r="AF7" s="289">
        <v>0</v>
      </c>
      <c r="AG7" s="289">
        <v>0</v>
      </c>
      <c r="AH7" s="289">
        <v>0</v>
      </c>
      <c r="AI7" s="289">
        <v>0</v>
      </c>
      <c r="AJ7" s="289">
        <v>0</v>
      </c>
      <c r="AK7" s="289">
        <v>0</v>
      </c>
      <c r="AL7" s="289">
        <v>0</v>
      </c>
      <c r="AM7" s="289">
        <v>0</v>
      </c>
      <c r="AN7" s="289">
        <v>0</v>
      </c>
      <c r="AO7" s="289">
        <v>0</v>
      </c>
      <c r="AP7" s="289">
        <v>0</v>
      </c>
      <c r="AQ7" s="289">
        <v>0</v>
      </c>
      <c r="AR7" s="289">
        <v>0</v>
      </c>
      <c r="AS7" s="289">
        <v>0</v>
      </c>
      <c r="AT7" s="289">
        <v>0</v>
      </c>
      <c r="AU7" s="289">
        <v>0</v>
      </c>
      <c r="AV7" s="289">
        <v>0</v>
      </c>
      <c r="AW7" s="289">
        <v>0</v>
      </c>
      <c r="AX7" s="289">
        <v>0</v>
      </c>
      <c r="AY7" s="289">
        <v>7.84</v>
      </c>
      <c r="AZ7" s="289">
        <v>0</v>
      </c>
      <c r="BA7" s="289">
        <v>0</v>
      </c>
      <c r="BB7" s="289">
        <v>0</v>
      </c>
      <c r="BC7" s="289">
        <v>0</v>
      </c>
      <c r="BD7" s="289">
        <v>0</v>
      </c>
      <c r="BE7" s="289">
        <v>0</v>
      </c>
      <c r="BF7" s="289">
        <v>0</v>
      </c>
      <c r="BG7" s="289">
        <v>0</v>
      </c>
      <c r="BH7" s="289">
        <v>0</v>
      </c>
      <c r="BI7" s="289">
        <v>0</v>
      </c>
      <c r="BJ7" s="289">
        <v>0</v>
      </c>
      <c r="BK7" s="289">
        <v>0</v>
      </c>
      <c r="BL7" s="289">
        <v>0</v>
      </c>
      <c r="BM7" s="289">
        <v>0</v>
      </c>
      <c r="BN7" s="289">
        <v>70</v>
      </c>
      <c r="BO7" s="289">
        <v>0</v>
      </c>
      <c r="BP7" s="289">
        <v>0</v>
      </c>
      <c r="BQ7" s="289">
        <v>0</v>
      </c>
      <c r="BR7" s="289">
        <v>0</v>
      </c>
    </row>
    <row r="8" spans="1:117" s="290" customFormat="1" ht="13.5" customHeight="1">
      <c r="A8" s="288" t="s">
        <v>47</v>
      </c>
      <c r="B8" s="289">
        <v>0</v>
      </c>
      <c r="C8" s="289">
        <v>0</v>
      </c>
      <c r="D8" s="289">
        <v>0</v>
      </c>
      <c r="E8" s="289">
        <v>0</v>
      </c>
      <c r="F8" s="289">
        <v>0</v>
      </c>
      <c r="G8" s="289">
        <v>0</v>
      </c>
      <c r="H8" s="289">
        <v>0</v>
      </c>
      <c r="I8" s="289">
        <v>0</v>
      </c>
      <c r="J8" s="289">
        <v>0</v>
      </c>
      <c r="K8" s="316">
        <v>0</v>
      </c>
      <c r="L8" s="289">
        <v>0</v>
      </c>
      <c r="M8" s="289">
        <v>0</v>
      </c>
      <c r="N8" s="289">
        <v>0</v>
      </c>
      <c r="O8" s="289">
        <v>0</v>
      </c>
      <c r="P8" s="289">
        <v>0</v>
      </c>
      <c r="Q8" s="289">
        <v>0</v>
      </c>
      <c r="R8" s="289">
        <v>0</v>
      </c>
      <c r="S8" s="289">
        <v>120.65</v>
      </c>
      <c r="T8" s="289">
        <v>0</v>
      </c>
      <c r="U8" s="289">
        <v>0</v>
      </c>
      <c r="V8" s="289">
        <v>0</v>
      </c>
      <c r="W8" s="316">
        <v>0</v>
      </c>
      <c r="X8" s="289">
        <v>0</v>
      </c>
      <c r="Y8" s="289">
        <v>0</v>
      </c>
      <c r="Z8" s="289">
        <v>0</v>
      </c>
      <c r="AA8" s="289">
        <v>0</v>
      </c>
      <c r="AB8" s="289">
        <v>0</v>
      </c>
      <c r="AC8" s="289">
        <v>0</v>
      </c>
      <c r="AD8" s="289">
        <v>0</v>
      </c>
      <c r="AE8" s="289">
        <v>0</v>
      </c>
      <c r="AF8" s="289">
        <v>0</v>
      </c>
      <c r="AG8" s="289">
        <v>0</v>
      </c>
      <c r="AH8" s="289">
        <v>0</v>
      </c>
      <c r="AI8" s="289">
        <v>0</v>
      </c>
      <c r="AJ8" s="289">
        <v>0</v>
      </c>
      <c r="AK8" s="289">
        <v>0</v>
      </c>
      <c r="AL8" s="289">
        <v>0</v>
      </c>
      <c r="AM8" s="289">
        <v>0</v>
      </c>
      <c r="AN8" s="289">
        <v>0</v>
      </c>
      <c r="AO8" s="289">
        <v>0</v>
      </c>
      <c r="AP8" s="289">
        <v>0</v>
      </c>
      <c r="AQ8" s="289">
        <v>0</v>
      </c>
      <c r="AR8" s="289">
        <v>0</v>
      </c>
      <c r="AS8" s="289">
        <v>0</v>
      </c>
      <c r="AT8" s="289">
        <v>0</v>
      </c>
      <c r="AU8" s="289">
        <v>0</v>
      </c>
      <c r="AV8" s="289">
        <v>0</v>
      </c>
      <c r="AW8" s="289">
        <v>0</v>
      </c>
      <c r="AX8" s="289">
        <v>0</v>
      </c>
      <c r="AY8" s="289">
        <v>0</v>
      </c>
      <c r="AZ8" s="289">
        <v>0</v>
      </c>
      <c r="BA8" s="289">
        <v>0</v>
      </c>
      <c r="BB8" s="289">
        <v>0</v>
      </c>
      <c r="BC8" s="289">
        <v>32.71</v>
      </c>
      <c r="BD8" s="289">
        <v>0</v>
      </c>
      <c r="BE8" s="289">
        <v>0</v>
      </c>
      <c r="BF8" s="289">
        <v>0</v>
      </c>
      <c r="BG8" s="289">
        <v>0</v>
      </c>
      <c r="BH8" s="289">
        <v>0</v>
      </c>
      <c r="BI8" s="289">
        <v>0</v>
      </c>
      <c r="BJ8" s="289">
        <v>0</v>
      </c>
      <c r="BK8" s="289">
        <v>0</v>
      </c>
      <c r="BL8" s="314">
        <v>0</v>
      </c>
      <c r="BM8" s="314">
        <v>0</v>
      </c>
      <c r="BN8" s="289">
        <v>0</v>
      </c>
      <c r="BO8" s="289">
        <v>0</v>
      </c>
      <c r="BP8" s="289">
        <v>0</v>
      </c>
      <c r="BQ8" s="289">
        <v>0</v>
      </c>
      <c r="BR8" s="289">
        <v>0</v>
      </c>
    </row>
    <row r="9" spans="1:117" s="290" customFormat="1" ht="13.5" customHeight="1">
      <c r="A9" s="288" t="s">
        <v>48</v>
      </c>
      <c r="B9" s="289">
        <v>0</v>
      </c>
      <c r="C9" s="289">
        <v>0</v>
      </c>
      <c r="D9" s="289">
        <v>72</v>
      </c>
      <c r="E9" s="289">
        <v>959</v>
      </c>
      <c r="F9" s="289">
        <v>45</v>
      </c>
      <c r="G9" s="289">
        <v>267.91000000000003</v>
      </c>
      <c r="H9" s="289">
        <v>0</v>
      </c>
      <c r="I9" s="289">
        <v>0</v>
      </c>
      <c r="J9" s="289">
        <v>0</v>
      </c>
      <c r="K9" s="316">
        <v>0</v>
      </c>
      <c r="L9" s="289">
        <v>0</v>
      </c>
      <c r="M9" s="289">
        <v>49.5</v>
      </c>
      <c r="N9" s="289">
        <v>217.41</v>
      </c>
      <c r="O9" s="289">
        <v>0</v>
      </c>
      <c r="P9" s="289">
        <v>0</v>
      </c>
      <c r="Q9" s="289">
        <v>0</v>
      </c>
      <c r="R9" s="289">
        <v>0</v>
      </c>
      <c r="S9" s="289">
        <v>0</v>
      </c>
      <c r="T9" s="289">
        <v>0</v>
      </c>
      <c r="U9" s="289">
        <v>0</v>
      </c>
      <c r="V9" s="289">
        <v>0</v>
      </c>
      <c r="W9" s="316">
        <v>0</v>
      </c>
      <c r="X9" s="289">
        <v>0</v>
      </c>
      <c r="Y9" s="289">
        <v>0</v>
      </c>
      <c r="Z9" s="289">
        <v>0</v>
      </c>
      <c r="AA9" s="289">
        <v>0</v>
      </c>
      <c r="AB9" s="289">
        <v>55</v>
      </c>
      <c r="AC9" s="289">
        <v>0</v>
      </c>
      <c r="AD9" s="289">
        <v>0</v>
      </c>
      <c r="AE9" s="289">
        <v>19.006599999999999</v>
      </c>
      <c r="AF9" s="289">
        <v>0</v>
      </c>
      <c r="AG9" s="289">
        <v>0</v>
      </c>
      <c r="AH9" s="289">
        <v>0</v>
      </c>
      <c r="AI9" s="289">
        <v>0</v>
      </c>
      <c r="AJ9" s="289">
        <v>0</v>
      </c>
      <c r="AK9" s="289">
        <v>0</v>
      </c>
      <c r="AL9" s="289">
        <v>0</v>
      </c>
      <c r="AM9" s="289">
        <v>0</v>
      </c>
      <c r="AN9" s="289">
        <v>0</v>
      </c>
      <c r="AO9" s="289">
        <v>0</v>
      </c>
      <c r="AP9" s="289">
        <v>0</v>
      </c>
      <c r="AQ9" s="289">
        <v>0</v>
      </c>
      <c r="AR9" s="289">
        <v>25.43</v>
      </c>
      <c r="AS9" s="289">
        <v>0</v>
      </c>
      <c r="AT9" s="289">
        <v>0</v>
      </c>
      <c r="AU9" s="289">
        <v>67.400000000000006</v>
      </c>
      <c r="AV9" s="289">
        <v>498.13</v>
      </c>
      <c r="AW9" s="289">
        <v>0</v>
      </c>
      <c r="AX9" s="289">
        <v>524.52</v>
      </c>
      <c r="AY9" s="289">
        <v>0</v>
      </c>
      <c r="AZ9" s="289">
        <v>0</v>
      </c>
      <c r="BA9" s="289">
        <v>0</v>
      </c>
      <c r="BB9" s="289">
        <v>0</v>
      </c>
      <c r="BC9" s="289">
        <v>0</v>
      </c>
      <c r="BD9" s="289">
        <v>0</v>
      </c>
      <c r="BE9" s="289">
        <v>0</v>
      </c>
      <c r="BF9" s="289">
        <v>0</v>
      </c>
      <c r="BG9" s="289">
        <v>0</v>
      </c>
      <c r="BH9" s="289">
        <v>0</v>
      </c>
      <c r="BI9" s="289">
        <v>0</v>
      </c>
      <c r="BJ9" s="289">
        <v>0</v>
      </c>
      <c r="BK9" s="289">
        <v>0</v>
      </c>
      <c r="BL9" s="289">
        <v>0</v>
      </c>
      <c r="BM9" s="289">
        <v>100</v>
      </c>
      <c r="BN9" s="289">
        <v>273.22000000000003</v>
      </c>
      <c r="BO9" s="289">
        <v>0</v>
      </c>
      <c r="BP9" s="289">
        <v>0</v>
      </c>
      <c r="BQ9" s="289">
        <v>0</v>
      </c>
      <c r="BR9" s="289">
        <v>0</v>
      </c>
    </row>
    <row r="10" spans="1:117" s="290" customFormat="1" ht="13.5" customHeight="1">
      <c r="A10" s="288" t="s">
        <v>49</v>
      </c>
      <c r="B10" s="289">
        <v>0</v>
      </c>
      <c r="C10" s="289">
        <v>0</v>
      </c>
      <c r="D10" s="289">
        <v>0</v>
      </c>
      <c r="E10" s="289">
        <v>0</v>
      </c>
      <c r="F10" s="289">
        <v>0</v>
      </c>
      <c r="G10" s="289">
        <v>350</v>
      </c>
      <c r="H10" s="289">
        <v>0</v>
      </c>
      <c r="I10" s="289">
        <v>35.159999999999997</v>
      </c>
      <c r="J10" s="289"/>
      <c r="K10" s="316">
        <v>60</v>
      </c>
      <c r="L10" s="289">
        <v>0</v>
      </c>
      <c r="M10" s="289">
        <v>0</v>
      </c>
      <c r="N10" s="289">
        <v>0</v>
      </c>
      <c r="O10" s="289">
        <v>0</v>
      </c>
      <c r="P10" s="289">
        <v>0</v>
      </c>
      <c r="Q10" s="289">
        <v>0</v>
      </c>
      <c r="R10" s="289">
        <v>0</v>
      </c>
      <c r="S10" s="289">
        <v>0</v>
      </c>
      <c r="T10" s="289">
        <v>0</v>
      </c>
      <c r="U10" s="289">
        <v>0</v>
      </c>
      <c r="V10" s="289">
        <v>0</v>
      </c>
      <c r="W10" s="316">
        <v>0</v>
      </c>
      <c r="X10" s="289">
        <v>89.28</v>
      </c>
      <c r="Y10" s="289">
        <v>0</v>
      </c>
      <c r="Z10" s="289">
        <v>0</v>
      </c>
      <c r="AA10" s="289">
        <v>0</v>
      </c>
      <c r="AB10" s="289">
        <v>0</v>
      </c>
      <c r="AC10" s="289">
        <v>0</v>
      </c>
      <c r="AD10" s="289">
        <v>0</v>
      </c>
      <c r="AE10" s="289">
        <v>0</v>
      </c>
      <c r="AF10" s="289">
        <v>0</v>
      </c>
      <c r="AG10" s="289">
        <v>0</v>
      </c>
      <c r="AH10" s="289">
        <v>0</v>
      </c>
      <c r="AI10" s="289">
        <v>0</v>
      </c>
      <c r="AJ10" s="289">
        <v>11.67</v>
      </c>
      <c r="AK10" s="289">
        <v>0</v>
      </c>
      <c r="AL10" s="289">
        <v>0</v>
      </c>
      <c r="AM10" s="289">
        <v>2.8</v>
      </c>
      <c r="AN10" s="289">
        <v>0</v>
      </c>
      <c r="AO10" s="289">
        <v>0</v>
      </c>
      <c r="AP10" s="289">
        <v>599.64</v>
      </c>
      <c r="AQ10" s="289">
        <v>0</v>
      </c>
      <c r="AR10" s="289">
        <v>0</v>
      </c>
      <c r="AS10" s="289">
        <v>0</v>
      </c>
      <c r="AT10" s="289">
        <v>0</v>
      </c>
      <c r="AU10" s="289">
        <v>0</v>
      </c>
      <c r="AV10" s="289">
        <v>0</v>
      </c>
      <c r="AW10" s="289">
        <v>0</v>
      </c>
      <c r="AX10" s="289">
        <v>181.25</v>
      </c>
      <c r="AY10" s="289">
        <v>0</v>
      </c>
      <c r="AZ10" s="289">
        <v>0</v>
      </c>
      <c r="BA10" s="289">
        <v>0</v>
      </c>
      <c r="BB10" s="289">
        <v>0</v>
      </c>
      <c r="BC10" s="289">
        <v>124.39</v>
      </c>
      <c r="BD10" s="289">
        <v>0</v>
      </c>
      <c r="BE10" s="289">
        <v>0</v>
      </c>
      <c r="BF10" s="289">
        <v>7.76</v>
      </c>
      <c r="BG10" s="289">
        <v>0</v>
      </c>
      <c r="BH10" s="289">
        <v>0</v>
      </c>
      <c r="BI10" s="289">
        <v>570.14</v>
      </c>
      <c r="BJ10" s="289">
        <v>0</v>
      </c>
      <c r="BK10" s="289">
        <v>0</v>
      </c>
      <c r="BL10" s="289">
        <v>0</v>
      </c>
      <c r="BM10" s="289">
        <v>0</v>
      </c>
      <c r="BN10" s="289">
        <v>15.9</v>
      </c>
      <c r="BO10" s="289">
        <v>5</v>
      </c>
      <c r="BP10" s="289">
        <v>0</v>
      </c>
      <c r="BQ10" s="289">
        <v>0</v>
      </c>
      <c r="BR10" s="289">
        <v>0</v>
      </c>
    </row>
    <row r="11" spans="1:117" s="290" customFormat="1" ht="13.5" customHeight="1">
      <c r="A11" s="288" t="s">
        <v>50</v>
      </c>
      <c r="B11" s="289">
        <v>0</v>
      </c>
      <c r="C11" s="289">
        <v>0</v>
      </c>
      <c r="D11" s="289">
        <v>0</v>
      </c>
      <c r="E11" s="289">
        <v>1629</v>
      </c>
      <c r="F11" s="289">
        <v>0</v>
      </c>
      <c r="G11" s="289">
        <v>147.5</v>
      </c>
      <c r="H11" s="289">
        <v>0</v>
      </c>
      <c r="I11" s="289">
        <v>0</v>
      </c>
      <c r="J11" s="289">
        <v>0</v>
      </c>
      <c r="K11" s="316">
        <v>0</v>
      </c>
      <c r="L11" s="289">
        <v>0</v>
      </c>
      <c r="M11" s="289">
        <v>433.28</v>
      </c>
      <c r="N11" s="289">
        <v>1651</v>
      </c>
      <c r="O11" s="289">
        <v>4578.2</v>
      </c>
      <c r="P11" s="289">
        <v>20.6</v>
      </c>
      <c r="Q11" s="289">
        <v>1378.9</v>
      </c>
      <c r="R11" s="289">
        <v>0</v>
      </c>
      <c r="S11" s="289">
        <v>70.45</v>
      </c>
      <c r="T11" s="289">
        <v>0</v>
      </c>
      <c r="U11" s="289">
        <v>0</v>
      </c>
      <c r="V11" s="289">
        <v>0</v>
      </c>
      <c r="W11" s="316">
        <v>0</v>
      </c>
      <c r="X11" s="289">
        <v>8.85</v>
      </c>
      <c r="Y11" s="289">
        <v>0</v>
      </c>
      <c r="Z11" s="289">
        <v>0</v>
      </c>
      <c r="AA11" s="289">
        <v>0</v>
      </c>
      <c r="AB11" s="289">
        <v>0</v>
      </c>
      <c r="AC11" s="289">
        <v>5.07</v>
      </c>
      <c r="AD11" s="289">
        <v>7.01</v>
      </c>
      <c r="AE11" s="289">
        <v>940.44</v>
      </c>
      <c r="AF11" s="289">
        <v>0</v>
      </c>
      <c r="AG11" s="289">
        <v>0</v>
      </c>
      <c r="AH11" s="289">
        <v>0</v>
      </c>
      <c r="AI11" s="289">
        <v>7567.7300000000005</v>
      </c>
      <c r="AJ11" s="289">
        <f>1204.92+743.61</f>
        <v>1948.5300000000002</v>
      </c>
      <c r="AK11" s="289">
        <v>270.10000000000002</v>
      </c>
      <c r="AL11" s="289">
        <v>133.69999999999999</v>
      </c>
      <c r="AM11" s="289">
        <v>6</v>
      </c>
      <c r="AN11" s="289">
        <v>0</v>
      </c>
      <c r="AO11" s="289">
        <v>746.89</v>
      </c>
      <c r="AP11" s="289">
        <v>7.02</v>
      </c>
      <c r="AQ11" s="289">
        <v>1466.1499999999999</v>
      </c>
      <c r="AR11" s="289">
        <v>540</v>
      </c>
      <c r="AS11" s="314">
        <v>300</v>
      </c>
      <c r="AT11" s="314">
        <v>653.61</v>
      </c>
      <c r="AU11" s="289">
        <v>1300</v>
      </c>
      <c r="AV11" s="289">
        <v>0</v>
      </c>
      <c r="AW11" s="289">
        <v>905.3</v>
      </c>
      <c r="AX11" s="289">
        <v>200</v>
      </c>
      <c r="AY11" s="289">
        <v>279.5</v>
      </c>
      <c r="AZ11" s="289">
        <v>891.2</v>
      </c>
      <c r="BA11" s="289">
        <v>2418.5</v>
      </c>
      <c r="BB11" s="289">
        <v>261</v>
      </c>
      <c r="BC11" s="289">
        <v>397.78</v>
      </c>
      <c r="BD11" s="289">
        <v>1284.4000000000001</v>
      </c>
      <c r="BE11" s="314">
        <v>1209.19</v>
      </c>
      <c r="BF11" s="314">
        <v>400</v>
      </c>
      <c r="BG11" s="289">
        <v>2.58</v>
      </c>
      <c r="BH11" s="314">
        <v>1044.42</v>
      </c>
      <c r="BI11" s="314">
        <v>1339.8799999999999</v>
      </c>
      <c r="BJ11" s="289">
        <v>709.7</v>
      </c>
      <c r="BK11" s="289">
        <v>0</v>
      </c>
      <c r="BL11" s="289">
        <v>0</v>
      </c>
      <c r="BM11" s="289">
        <v>206.01999999999998</v>
      </c>
      <c r="BN11" s="289">
        <v>228.27</v>
      </c>
      <c r="BO11" s="289">
        <v>700</v>
      </c>
      <c r="BP11" s="289">
        <v>1500</v>
      </c>
      <c r="BQ11" s="289">
        <v>0</v>
      </c>
      <c r="BR11" s="289">
        <v>0</v>
      </c>
    </row>
    <row r="12" spans="1:117" s="290" customFormat="1" ht="13.5" customHeight="1">
      <c r="A12" s="288" t="s">
        <v>51</v>
      </c>
      <c r="B12" s="289">
        <v>0</v>
      </c>
      <c r="C12" s="289">
        <v>0</v>
      </c>
      <c r="D12" s="289">
        <v>1245</v>
      </c>
      <c r="E12" s="289">
        <v>0</v>
      </c>
      <c r="F12" s="289">
        <v>0</v>
      </c>
      <c r="G12" s="289">
        <v>0</v>
      </c>
      <c r="H12" s="289">
        <v>0</v>
      </c>
      <c r="I12" s="289">
        <v>0</v>
      </c>
      <c r="J12" s="289">
        <v>0</v>
      </c>
      <c r="K12" s="316">
        <v>0</v>
      </c>
      <c r="L12" s="289">
        <v>0</v>
      </c>
      <c r="M12" s="289">
        <v>0</v>
      </c>
      <c r="N12" s="289">
        <v>0</v>
      </c>
      <c r="O12" s="289">
        <v>0</v>
      </c>
      <c r="P12" s="289">
        <v>0</v>
      </c>
      <c r="Q12" s="289">
        <v>0</v>
      </c>
      <c r="R12" s="289">
        <v>0</v>
      </c>
      <c r="S12" s="289">
        <v>0</v>
      </c>
      <c r="T12" s="289">
        <v>0</v>
      </c>
      <c r="U12" s="289">
        <v>0</v>
      </c>
      <c r="V12" s="289">
        <v>0</v>
      </c>
      <c r="W12" s="316">
        <v>0</v>
      </c>
      <c r="X12" s="289">
        <v>0</v>
      </c>
      <c r="Y12" s="289">
        <v>0</v>
      </c>
      <c r="Z12" s="289">
        <v>0</v>
      </c>
      <c r="AA12" s="289">
        <v>0</v>
      </c>
      <c r="AB12" s="289">
        <v>0</v>
      </c>
      <c r="AC12" s="289">
        <v>0</v>
      </c>
      <c r="AD12" s="289">
        <v>0</v>
      </c>
      <c r="AE12" s="289">
        <v>0</v>
      </c>
      <c r="AF12" s="289">
        <v>0</v>
      </c>
      <c r="AG12" s="289">
        <v>0</v>
      </c>
      <c r="AH12" s="289">
        <v>7.52</v>
      </c>
      <c r="AI12" s="289">
        <v>11.25</v>
      </c>
      <c r="AJ12" s="289">
        <v>0</v>
      </c>
      <c r="AK12" s="289">
        <v>0</v>
      </c>
      <c r="AL12" s="289">
        <v>0</v>
      </c>
      <c r="AM12" s="289">
        <v>0</v>
      </c>
      <c r="AN12" s="289">
        <v>0</v>
      </c>
      <c r="AO12" s="289">
        <v>0</v>
      </c>
      <c r="AP12" s="289">
        <v>0</v>
      </c>
      <c r="AQ12" s="289">
        <v>0</v>
      </c>
      <c r="AR12" s="289">
        <v>0</v>
      </c>
      <c r="AS12" s="289">
        <v>0</v>
      </c>
      <c r="AT12" s="289">
        <v>0</v>
      </c>
      <c r="AU12" s="289">
        <v>0</v>
      </c>
      <c r="AV12" s="289">
        <v>0</v>
      </c>
      <c r="AW12" s="289">
        <v>0</v>
      </c>
      <c r="AX12" s="289">
        <v>14.86</v>
      </c>
      <c r="AY12" s="289">
        <v>0</v>
      </c>
      <c r="AZ12" s="289">
        <v>0</v>
      </c>
      <c r="BA12" s="289">
        <v>0</v>
      </c>
      <c r="BB12" s="289">
        <v>0</v>
      </c>
      <c r="BC12" s="289">
        <v>0</v>
      </c>
      <c r="BD12" s="289">
        <v>0</v>
      </c>
      <c r="BE12" s="289">
        <v>9.9499999999999993</v>
      </c>
      <c r="BF12" s="289">
        <v>0</v>
      </c>
      <c r="BG12" s="289">
        <v>0</v>
      </c>
      <c r="BH12" s="289">
        <v>0</v>
      </c>
      <c r="BI12" s="289">
        <v>0</v>
      </c>
      <c r="BJ12" s="289">
        <v>0</v>
      </c>
      <c r="BK12" s="289">
        <v>0</v>
      </c>
      <c r="BL12" s="289">
        <v>400</v>
      </c>
      <c r="BM12" s="289">
        <v>0</v>
      </c>
      <c r="BN12" s="289">
        <v>0</v>
      </c>
      <c r="BO12" s="289">
        <v>0</v>
      </c>
      <c r="BP12" s="289">
        <v>0</v>
      </c>
      <c r="BQ12" s="289">
        <v>0</v>
      </c>
      <c r="BR12" s="289">
        <v>0</v>
      </c>
    </row>
    <row r="13" spans="1:117" s="290" customFormat="1" ht="13.5" customHeight="1">
      <c r="A13" s="288" t="s">
        <v>52</v>
      </c>
      <c r="B13" s="289">
        <v>77</v>
      </c>
      <c r="C13" s="289">
        <v>0</v>
      </c>
      <c r="D13" s="289">
        <v>200</v>
      </c>
      <c r="E13" s="289">
        <v>0</v>
      </c>
      <c r="F13" s="289">
        <v>0</v>
      </c>
      <c r="G13" s="289">
        <v>0</v>
      </c>
      <c r="H13" s="289">
        <v>0</v>
      </c>
      <c r="I13" s="289">
        <v>0</v>
      </c>
      <c r="J13" s="289">
        <v>0</v>
      </c>
      <c r="K13" s="316">
        <v>0</v>
      </c>
      <c r="L13" s="289">
        <v>15.05</v>
      </c>
      <c r="M13" s="289">
        <v>0</v>
      </c>
      <c r="N13" s="289">
        <v>0</v>
      </c>
      <c r="O13" s="289">
        <v>0</v>
      </c>
      <c r="P13" s="289">
        <v>65.180000000000007</v>
      </c>
      <c r="Q13" s="289">
        <v>0</v>
      </c>
      <c r="R13" s="289">
        <v>0</v>
      </c>
      <c r="S13" s="289">
        <v>0</v>
      </c>
      <c r="T13" s="289">
        <v>0</v>
      </c>
      <c r="U13" s="289">
        <v>0</v>
      </c>
      <c r="V13" s="289">
        <v>0</v>
      </c>
      <c r="W13" s="316">
        <v>0</v>
      </c>
      <c r="X13" s="289">
        <v>0</v>
      </c>
      <c r="Y13" s="289">
        <v>0</v>
      </c>
      <c r="Z13" s="289">
        <v>0</v>
      </c>
      <c r="AA13" s="289">
        <v>12</v>
      </c>
      <c r="AB13" s="289">
        <v>0</v>
      </c>
      <c r="AC13" s="289">
        <v>0</v>
      </c>
      <c r="AD13" s="289">
        <v>0</v>
      </c>
      <c r="AE13" s="289">
        <v>198.24</v>
      </c>
      <c r="AF13" s="289">
        <v>0</v>
      </c>
      <c r="AG13" s="289">
        <v>0</v>
      </c>
      <c r="AH13" s="289">
        <v>0</v>
      </c>
      <c r="AI13" s="289">
        <v>0</v>
      </c>
      <c r="AJ13" s="289">
        <v>0</v>
      </c>
      <c r="AK13" s="289">
        <v>0</v>
      </c>
      <c r="AL13" s="289">
        <v>0</v>
      </c>
      <c r="AM13" s="289">
        <v>0</v>
      </c>
      <c r="AN13" s="289">
        <v>0</v>
      </c>
      <c r="AO13" s="289">
        <v>0</v>
      </c>
      <c r="AP13" s="289">
        <v>0</v>
      </c>
      <c r="AQ13" s="289">
        <v>0</v>
      </c>
      <c r="AR13" s="289">
        <v>0</v>
      </c>
      <c r="AS13" s="289">
        <v>0</v>
      </c>
      <c r="AT13" s="289">
        <v>0</v>
      </c>
      <c r="AU13" s="289">
        <v>0</v>
      </c>
      <c r="AV13" s="289">
        <v>0</v>
      </c>
      <c r="AW13" s="289">
        <v>0</v>
      </c>
      <c r="AX13" s="289">
        <v>0</v>
      </c>
      <c r="AY13" s="289">
        <v>0</v>
      </c>
      <c r="AZ13" s="289">
        <v>0</v>
      </c>
      <c r="BA13" s="289">
        <v>0</v>
      </c>
      <c r="BB13" s="289">
        <v>0</v>
      </c>
      <c r="BC13" s="289">
        <v>0</v>
      </c>
      <c r="BD13" s="289">
        <v>0</v>
      </c>
      <c r="BE13" s="289">
        <v>0</v>
      </c>
      <c r="BF13" s="289">
        <v>0</v>
      </c>
      <c r="BG13" s="289">
        <v>0</v>
      </c>
      <c r="BH13" s="289">
        <v>0</v>
      </c>
      <c r="BI13" s="289">
        <v>0</v>
      </c>
      <c r="BJ13" s="289">
        <v>0</v>
      </c>
      <c r="BK13" s="289">
        <v>0</v>
      </c>
      <c r="BL13" s="289">
        <v>0</v>
      </c>
      <c r="BM13" s="289">
        <v>0</v>
      </c>
      <c r="BN13" s="289">
        <v>0</v>
      </c>
      <c r="BO13" s="289">
        <v>2.4300000000000002</v>
      </c>
      <c r="BP13" s="289">
        <v>0</v>
      </c>
      <c r="BQ13" s="289">
        <v>0</v>
      </c>
      <c r="BR13" s="289">
        <v>1244.99</v>
      </c>
    </row>
    <row r="14" spans="1:117" s="290" customFormat="1" ht="13.5" customHeight="1">
      <c r="A14" s="288" t="s">
        <v>53</v>
      </c>
      <c r="B14" s="289">
        <v>0</v>
      </c>
      <c r="C14" s="289">
        <v>0</v>
      </c>
      <c r="D14" s="289">
        <v>0</v>
      </c>
      <c r="E14" s="289">
        <v>0</v>
      </c>
      <c r="F14" s="289">
        <v>0</v>
      </c>
      <c r="G14" s="289">
        <v>0</v>
      </c>
      <c r="H14" s="289">
        <v>0</v>
      </c>
      <c r="I14" s="289">
        <v>0</v>
      </c>
      <c r="J14" s="289">
        <v>0</v>
      </c>
      <c r="K14" s="316">
        <v>0</v>
      </c>
      <c r="L14" s="289">
        <v>170</v>
      </c>
      <c r="M14" s="289">
        <v>0</v>
      </c>
      <c r="N14" s="289">
        <v>0</v>
      </c>
      <c r="O14" s="289">
        <v>0</v>
      </c>
      <c r="P14" s="289">
        <v>0</v>
      </c>
      <c r="Q14" s="289">
        <v>55.1</v>
      </c>
      <c r="R14" s="289">
        <v>0</v>
      </c>
      <c r="S14" s="289">
        <v>82.5</v>
      </c>
      <c r="T14" s="289">
        <v>0</v>
      </c>
      <c r="U14" s="289">
        <v>0</v>
      </c>
      <c r="V14" s="289">
        <v>0</v>
      </c>
      <c r="W14" s="316">
        <v>0</v>
      </c>
      <c r="X14" s="289">
        <v>0</v>
      </c>
      <c r="Y14" s="289">
        <v>0</v>
      </c>
      <c r="Z14" s="289">
        <v>0</v>
      </c>
      <c r="AA14" s="289">
        <v>0</v>
      </c>
      <c r="AB14" s="289">
        <v>0</v>
      </c>
      <c r="AC14" s="289">
        <v>4.08</v>
      </c>
      <c r="AD14" s="289">
        <v>0</v>
      </c>
      <c r="AE14" s="289">
        <v>0</v>
      </c>
      <c r="AF14" s="289">
        <v>0</v>
      </c>
      <c r="AG14" s="289">
        <v>0</v>
      </c>
      <c r="AH14" s="289">
        <v>0</v>
      </c>
      <c r="AI14" s="289">
        <v>0</v>
      </c>
      <c r="AJ14" s="289">
        <v>0</v>
      </c>
      <c r="AK14" s="289">
        <v>0</v>
      </c>
      <c r="AL14" s="289">
        <v>0</v>
      </c>
      <c r="AM14" s="289">
        <v>0</v>
      </c>
      <c r="AN14" s="289">
        <v>0</v>
      </c>
      <c r="AO14" s="289">
        <v>0</v>
      </c>
      <c r="AP14" s="289">
        <v>0</v>
      </c>
      <c r="AQ14" s="289">
        <v>0</v>
      </c>
      <c r="AR14" s="289">
        <v>18.75</v>
      </c>
      <c r="AS14" s="289">
        <v>0</v>
      </c>
      <c r="AT14" s="289">
        <v>0</v>
      </c>
      <c r="AU14" s="289">
        <v>0</v>
      </c>
      <c r="AV14" s="289">
        <v>0</v>
      </c>
      <c r="AW14" s="289">
        <v>0</v>
      </c>
      <c r="AX14" s="289">
        <v>0</v>
      </c>
      <c r="AY14" s="289">
        <v>123.35</v>
      </c>
      <c r="AZ14" s="289">
        <v>0</v>
      </c>
      <c r="BA14" s="289">
        <v>0</v>
      </c>
      <c r="BB14" s="289">
        <v>0</v>
      </c>
      <c r="BC14" s="289">
        <v>13.31</v>
      </c>
      <c r="BD14" s="289">
        <v>0</v>
      </c>
      <c r="BE14" s="289">
        <v>0</v>
      </c>
      <c r="BF14" s="289">
        <v>0</v>
      </c>
      <c r="BG14" s="289">
        <v>0</v>
      </c>
      <c r="BH14" s="289">
        <v>0</v>
      </c>
      <c r="BI14" s="289">
        <v>0</v>
      </c>
      <c r="BJ14" s="289">
        <v>0</v>
      </c>
      <c r="BK14" s="289">
        <v>4.59</v>
      </c>
      <c r="BL14" s="289">
        <v>0</v>
      </c>
      <c r="BM14" s="289">
        <v>0</v>
      </c>
      <c r="BN14" s="289">
        <v>0</v>
      </c>
      <c r="BO14" s="289">
        <v>0</v>
      </c>
      <c r="BP14" s="289">
        <v>0</v>
      </c>
      <c r="BQ14" s="289">
        <v>0</v>
      </c>
      <c r="BR14" s="289">
        <v>4.26</v>
      </c>
    </row>
    <row r="15" spans="1:117" s="290" customFormat="1" ht="13.5" customHeight="1">
      <c r="A15" s="288" t="s">
        <v>54</v>
      </c>
      <c r="B15" s="289">
        <v>0</v>
      </c>
      <c r="C15" s="289">
        <v>0</v>
      </c>
      <c r="D15" s="289">
        <v>0</v>
      </c>
      <c r="E15" s="289">
        <v>0</v>
      </c>
      <c r="F15" s="289">
        <v>0</v>
      </c>
      <c r="G15" s="289">
        <v>1972.33</v>
      </c>
      <c r="H15" s="289">
        <v>17673.169999999998</v>
      </c>
      <c r="I15" s="289">
        <v>2747.4</v>
      </c>
      <c r="J15" s="289">
        <v>0</v>
      </c>
      <c r="K15" s="316">
        <v>3478.56</v>
      </c>
      <c r="L15" s="289">
        <v>69.97</v>
      </c>
      <c r="M15" s="289">
        <v>1245.71</v>
      </c>
      <c r="N15" s="289">
        <v>60</v>
      </c>
      <c r="O15" s="289">
        <v>0</v>
      </c>
      <c r="P15" s="289">
        <v>0</v>
      </c>
      <c r="Q15" s="289">
        <v>0</v>
      </c>
      <c r="R15" s="289">
        <v>666.56</v>
      </c>
      <c r="S15" s="289">
        <v>0</v>
      </c>
      <c r="T15" s="289">
        <v>0</v>
      </c>
      <c r="U15" s="289">
        <v>0</v>
      </c>
      <c r="V15" s="289">
        <v>0</v>
      </c>
      <c r="W15" s="316">
        <v>0</v>
      </c>
      <c r="X15" s="289">
        <v>0</v>
      </c>
      <c r="Y15" s="289">
        <v>0</v>
      </c>
      <c r="Z15" s="289">
        <v>0</v>
      </c>
      <c r="AA15" s="289">
        <v>0</v>
      </c>
      <c r="AB15" s="289">
        <v>0</v>
      </c>
      <c r="AC15" s="289">
        <v>0</v>
      </c>
      <c r="AD15" s="289">
        <v>0</v>
      </c>
      <c r="AE15" s="289">
        <v>0</v>
      </c>
      <c r="AF15" s="289">
        <v>0</v>
      </c>
      <c r="AG15" s="289">
        <v>0</v>
      </c>
      <c r="AH15" s="289">
        <v>0</v>
      </c>
      <c r="AI15" s="289">
        <v>0</v>
      </c>
      <c r="AJ15" s="289">
        <v>0</v>
      </c>
      <c r="AK15" s="289">
        <v>0</v>
      </c>
      <c r="AL15" s="289">
        <v>0</v>
      </c>
      <c r="AM15" s="289">
        <v>0</v>
      </c>
      <c r="AN15" s="289">
        <v>0</v>
      </c>
      <c r="AO15" s="289">
        <v>0</v>
      </c>
      <c r="AP15" s="289">
        <v>27.75</v>
      </c>
      <c r="AQ15" s="289">
        <v>0</v>
      </c>
      <c r="AR15" s="289">
        <v>0</v>
      </c>
      <c r="AS15" s="289">
        <v>0</v>
      </c>
      <c r="AT15" s="289">
        <v>0</v>
      </c>
      <c r="AU15" s="289">
        <v>0</v>
      </c>
      <c r="AV15" s="289">
        <v>0</v>
      </c>
      <c r="AW15" s="289">
        <v>0</v>
      </c>
      <c r="AX15" s="289">
        <v>0</v>
      </c>
      <c r="AY15" s="289">
        <v>0</v>
      </c>
      <c r="AZ15" s="289">
        <v>0</v>
      </c>
      <c r="BA15" s="289">
        <v>0</v>
      </c>
      <c r="BB15" s="289">
        <v>0</v>
      </c>
      <c r="BC15" s="289">
        <v>0</v>
      </c>
      <c r="BD15" s="289">
        <v>0</v>
      </c>
      <c r="BE15" s="289">
        <v>0</v>
      </c>
      <c r="BF15" s="289">
        <v>0</v>
      </c>
      <c r="BG15" s="289">
        <v>0</v>
      </c>
      <c r="BH15" s="289">
        <v>0</v>
      </c>
      <c r="BI15" s="289">
        <v>0</v>
      </c>
      <c r="BJ15" s="289">
        <v>0</v>
      </c>
      <c r="BK15" s="289">
        <v>0</v>
      </c>
      <c r="BL15" s="289">
        <v>0</v>
      </c>
      <c r="BM15" s="289">
        <v>0</v>
      </c>
      <c r="BN15" s="289">
        <v>0</v>
      </c>
      <c r="BO15" s="289">
        <v>0</v>
      </c>
      <c r="BP15" s="289">
        <v>0</v>
      </c>
      <c r="BQ15" s="289">
        <v>0</v>
      </c>
      <c r="BR15" s="289">
        <v>0</v>
      </c>
    </row>
    <row r="16" spans="1:117" s="290" customFormat="1" ht="13.5" customHeight="1">
      <c r="A16" s="288" t="s">
        <v>55</v>
      </c>
      <c r="B16" s="289">
        <v>0</v>
      </c>
      <c r="C16" s="289">
        <v>0</v>
      </c>
      <c r="D16" s="289">
        <v>0</v>
      </c>
      <c r="E16" s="289">
        <v>0</v>
      </c>
      <c r="F16" s="289">
        <v>0</v>
      </c>
      <c r="G16" s="289">
        <v>0</v>
      </c>
      <c r="H16" s="289">
        <v>0</v>
      </c>
      <c r="I16" s="289">
        <v>0</v>
      </c>
      <c r="J16" s="289">
        <v>0</v>
      </c>
      <c r="K16" s="316">
        <v>0</v>
      </c>
      <c r="L16" s="289">
        <v>0</v>
      </c>
      <c r="M16" s="289">
        <v>0</v>
      </c>
      <c r="N16" s="289">
        <v>0</v>
      </c>
      <c r="O16" s="289">
        <v>0</v>
      </c>
      <c r="P16" s="289">
        <v>0</v>
      </c>
      <c r="Q16" s="289">
        <v>0</v>
      </c>
      <c r="R16" s="289">
        <v>246.17</v>
      </c>
      <c r="S16" s="289">
        <v>0</v>
      </c>
      <c r="T16" s="289">
        <v>0</v>
      </c>
      <c r="U16" s="289">
        <v>0</v>
      </c>
      <c r="V16" s="289">
        <v>0</v>
      </c>
      <c r="W16" s="316">
        <v>0</v>
      </c>
      <c r="X16" s="289">
        <v>0</v>
      </c>
      <c r="Y16" s="289">
        <v>0</v>
      </c>
      <c r="Z16" s="289">
        <v>0</v>
      </c>
      <c r="AA16" s="289">
        <v>0</v>
      </c>
      <c r="AB16" s="289">
        <v>0</v>
      </c>
      <c r="AC16" s="289">
        <v>0</v>
      </c>
      <c r="AD16" s="289">
        <v>0</v>
      </c>
      <c r="AE16" s="289">
        <v>0</v>
      </c>
      <c r="AF16" s="289">
        <v>0</v>
      </c>
      <c r="AG16" s="289">
        <v>0</v>
      </c>
      <c r="AH16" s="289">
        <v>0</v>
      </c>
      <c r="AI16" s="289">
        <v>0</v>
      </c>
      <c r="AJ16" s="289">
        <v>0</v>
      </c>
      <c r="AK16" s="289">
        <v>0</v>
      </c>
      <c r="AL16" s="289">
        <v>0</v>
      </c>
      <c r="AM16" s="289">
        <v>0</v>
      </c>
      <c r="AN16" s="289">
        <v>0</v>
      </c>
      <c r="AO16" s="289">
        <v>0</v>
      </c>
      <c r="AP16" s="289">
        <v>0</v>
      </c>
      <c r="AQ16" s="289">
        <v>0</v>
      </c>
      <c r="AR16" s="289">
        <v>0</v>
      </c>
      <c r="AS16" s="289">
        <v>5.94</v>
      </c>
      <c r="AT16" s="289">
        <v>0</v>
      </c>
      <c r="AU16" s="289">
        <v>0</v>
      </c>
      <c r="AV16" s="289">
        <v>12.02</v>
      </c>
      <c r="AW16" s="289">
        <v>0</v>
      </c>
      <c r="AX16" s="289">
        <v>0</v>
      </c>
      <c r="AY16" s="289">
        <v>0</v>
      </c>
      <c r="AZ16" s="289">
        <v>0</v>
      </c>
      <c r="BA16" s="289">
        <v>0</v>
      </c>
      <c r="BB16" s="289">
        <v>0</v>
      </c>
      <c r="BC16" s="289">
        <v>3.3</v>
      </c>
      <c r="BD16" s="289">
        <v>0</v>
      </c>
      <c r="BE16" s="289">
        <v>4.4000000000000004</v>
      </c>
      <c r="BF16" s="289">
        <v>0</v>
      </c>
      <c r="BG16" s="289">
        <v>0</v>
      </c>
      <c r="BH16" s="289">
        <v>0</v>
      </c>
      <c r="BI16" s="289">
        <v>0</v>
      </c>
      <c r="BJ16" s="289">
        <v>0</v>
      </c>
      <c r="BK16" s="289">
        <v>0</v>
      </c>
      <c r="BL16" s="289">
        <v>0</v>
      </c>
      <c r="BM16" s="289">
        <v>0</v>
      </c>
      <c r="BN16" s="289">
        <v>0</v>
      </c>
      <c r="BO16" s="289">
        <v>103.79</v>
      </c>
      <c r="BP16" s="289">
        <v>0</v>
      </c>
      <c r="BQ16" s="289">
        <v>0</v>
      </c>
      <c r="BR16" s="289">
        <v>0</v>
      </c>
    </row>
    <row r="17" spans="1:70" s="290" customFormat="1" ht="13.5" customHeight="1">
      <c r="A17" s="288" t="s">
        <v>56</v>
      </c>
      <c r="B17" s="289">
        <v>1126</v>
      </c>
      <c r="C17" s="289">
        <v>0</v>
      </c>
      <c r="D17" s="289">
        <v>0</v>
      </c>
      <c r="E17" s="289">
        <v>0</v>
      </c>
      <c r="F17" s="289">
        <v>0</v>
      </c>
      <c r="G17" s="289">
        <v>0</v>
      </c>
      <c r="H17" s="289">
        <v>0</v>
      </c>
      <c r="I17" s="289">
        <v>0</v>
      </c>
      <c r="J17" s="289">
        <v>0</v>
      </c>
      <c r="K17" s="316">
        <v>0</v>
      </c>
      <c r="L17" s="289">
        <v>0</v>
      </c>
      <c r="M17" s="289">
        <v>0</v>
      </c>
      <c r="N17" s="289">
        <v>0</v>
      </c>
      <c r="O17" s="289">
        <v>0</v>
      </c>
      <c r="P17" s="289">
        <v>0</v>
      </c>
      <c r="Q17" s="289">
        <v>0</v>
      </c>
      <c r="R17" s="289">
        <v>11.36</v>
      </c>
      <c r="S17" s="289">
        <v>0</v>
      </c>
      <c r="T17" s="289">
        <v>0</v>
      </c>
      <c r="U17" s="289">
        <v>0</v>
      </c>
      <c r="V17" s="289">
        <v>0</v>
      </c>
      <c r="W17" s="316">
        <v>0</v>
      </c>
      <c r="X17" s="289">
        <v>0</v>
      </c>
      <c r="Y17" s="289">
        <v>0</v>
      </c>
      <c r="Z17" s="289">
        <v>0</v>
      </c>
      <c r="AA17" s="289">
        <v>0</v>
      </c>
      <c r="AB17" s="289">
        <v>0</v>
      </c>
      <c r="AC17" s="289">
        <v>0</v>
      </c>
      <c r="AD17" s="289">
        <v>0</v>
      </c>
      <c r="AE17" s="289">
        <v>0</v>
      </c>
      <c r="AF17" s="289">
        <v>0</v>
      </c>
      <c r="AG17" s="289">
        <v>0</v>
      </c>
      <c r="AH17" s="289">
        <v>0</v>
      </c>
      <c r="AI17" s="289">
        <v>0</v>
      </c>
      <c r="AJ17" s="289">
        <v>0</v>
      </c>
      <c r="AK17" s="289">
        <v>0</v>
      </c>
      <c r="AL17" s="289">
        <v>0</v>
      </c>
      <c r="AM17" s="289">
        <v>0</v>
      </c>
      <c r="AN17" s="289">
        <v>0</v>
      </c>
      <c r="AO17" s="289">
        <v>0</v>
      </c>
      <c r="AP17" s="289">
        <v>0</v>
      </c>
      <c r="AQ17" s="289">
        <v>0</v>
      </c>
      <c r="AR17" s="289">
        <v>1000</v>
      </c>
      <c r="AS17" s="289">
        <v>0</v>
      </c>
      <c r="AT17" s="289">
        <v>8708.64</v>
      </c>
      <c r="AU17" s="289">
        <v>0</v>
      </c>
      <c r="AV17" s="289">
        <v>0</v>
      </c>
      <c r="AW17" s="289">
        <v>1993.38</v>
      </c>
      <c r="AX17" s="289">
        <v>0</v>
      </c>
      <c r="AY17" s="289">
        <v>0</v>
      </c>
      <c r="AZ17" s="289">
        <v>0</v>
      </c>
      <c r="BA17" s="289">
        <v>0</v>
      </c>
      <c r="BB17" s="289">
        <v>0</v>
      </c>
      <c r="BC17" s="289">
        <v>0</v>
      </c>
      <c r="BD17" s="289">
        <v>0</v>
      </c>
      <c r="BE17" s="289">
        <v>0</v>
      </c>
      <c r="BF17" s="289">
        <v>0</v>
      </c>
      <c r="BG17" s="289">
        <v>0</v>
      </c>
      <c r="BH17" s="289">
        <v>0</v>
      </c>
      <c r="BI17" s="289">
        <v>0</v>
      </c>
      <c r="BJ17" s="289">
        <v>0</v>
      </c>
      <c r="BK17" s="289">
        <v>0</v>
      </c>
      <c r="BL17" s="289">
        <v>0</v>
      </c>
      <c r="BM17" s="289">
        <v>0</v>
      </c>
      <c r="BN17" s="289">
        <v>0</v>
      </c>
      <c r="BO17" s="289">
        <v>0</v>
      </c>
      <c r="BP17" s="289">
        <v>0</v>
      </c>
      <c r="BQ17" s="289">
        <v>230</v>
      </c>
      <c r="BR17" s="289">
        <v>0</v>
      </c>
    </row>
    <row r="18" spans="1:70" s="290" customFormat="1" ht="13.5" customHeight="1">
      <c r="A18" s="288" t="s">
        <v>57</v>
      </c>
      <c r="B18" s="289">
        <v>0</v>
      </c>
      <c r="C18" s="289">
        <v>0</v>
      </c>
      <c r="D18" s="289">
        <v>0</v>
      </c>
      <c r="E18" s="289">
        <v>0</v>
      </c>
      <c r="F18" s="289">
        <v>0</v>
      </c>
      <c r="G18" s="289">
        <v>900</v>
      </c>
      <c r="H18" s="289">
        <v>0</v>
      </c>
      <c r="I18" s="289">
        <v>7442.34</v>
      </c>
      <c r="J18" s="289">
        <v>0</v>
      </c>
      <c r="K18" s="316">
        <v>0</v>
      </c>
      <c r="L18" s="289">
        <v>0</v>
      </c>
      <c r="M18" s="289">
        <v>0</v>
      </c>
      <c r="N18" s="289">
        <v>46</v>
      </c>
      <c r="O18" s="289">
        <v>0</v>
      </c>
      <c r="P18" s="289">
        <v>0</v>
      </c>
      <c r="Q18" s="289">
        <v>0</v>
      </c>
      <c r="R18" s="289">
        <v>0</v>
      </c>
      <c r="S18" s="289">
        <v>0</v>
      </c>
      <c r="T18" s="289">
        <v>0</v>
      </c>
      <c r="U18" s="289">
        <v>0</v>
      </c>
      <c r="V18" s="289">
        <v>0</v>
      </c>
      <c r="W18" s="316">
        <v>0</v>
      </c>
      <c r="X18" s="289">
        <v>0</v>
      </c>
      <c r="Y18" s="289">
        <v>24.75</v>
      </c>
      <c r="Z18" s="289">
        <v>0</v>
      </c>
      <c r="AA18" s="289">
        <v>0</v>
      </c>
      <c r="AB18" s="289">
        <v>0</v>
      </c>
      <c r="AC18" s="289">
        <v>0</v>
      </c>
      <c r="AD18" s="289">
        <v>0</v>
      </c>
      <c r="AE18" s="289">
        <v>0</v>
      </c>
      <c r="AF18" s="289">
        <v>0</v>
      </c>
      <c r="AG18" s="289">
        <v>0</v>
      </c>
      <c r="AH18" s="289">
        <v>0</v>
      </c>
      <c r="AI18" s="289">
        <v>0</v>
      </c>
      <c r="AJ18" s="289">
        <v>0</v>
      </c>
      <c r="AK18" s="289">
        <v>0</v>
      </c>
      <c r="AL18" s="289">
        <v>0</v>
      </c>
      <c r="AM18" s="289">
        <v>0</v>
      </c>
      <c r="AN18" s="289">
        <v>0</v>
      </c>
      <c r="AO18" s="289">
        <v>0</v>
      </c>
      <c r="AP18" s="289">
        <v>0</v>
      </c>
      <c r="AQ18" s="289">
        <v>0</v>
      </c>
      <c r="AR18" s="289">
        <v>0</v>
      </c>
      <c r="AS18" s="289">
        <v>0</v>
      </c>
      <c r="AT18" s="289">
        <v>0</v>
      </c>
      <c r="AU18" s="289">
        <v>0</v>
      </c>
      <c r="AV18" s="289">
        <v>0</v>
      </c>
      <c r="AW18" s="289">
        <v>0</v>
      </c>
      <c r="AX18" s="289">
        <v>0</v>
      </c>
      <c r="AY18" s="289">
        <v>0</v>
      </c>
      <c r="AZ18" s="289">
        <v>0</v>
      </c>
      <c r="BA18" s="289">
        <v>0</v>
      </c>
      <c r="BB18" s="289">
        <v>0</v>
      </c>
      <c r="BC18" s="289">
        <v>0</v>
      </c>
      <c r="BD18" s="289">
        <v>0</v>
      </c>
      <c r="BE18" s="289">
        <v>0</v>
      </c>
      <c r="BF18" s="289">
        <v>0</v>
      </c>
      <c r="BG18" s="289">
        <v>0</v>
      </c>
      <c r="BH18" s="289">
        <v>0</v>
      </c>
      <c r="BI18" s="289">
        <v>0</v>
      </c>
      <c r="BJ18" s="289">
        <v>0</v>
      </c>
      <c r="BK18" s="289">
        <v>0</v>
      </c>
      <c r="BL18" s="289">
        <v>3.04</v>
      </c>
      <c r="BM18" s="289">
        <v>0</v>
      </c>
      <c r="BN18" s="289">
        <v>0</v>
      </c>
      <c r="BO18" s="289">
        <v>0</v>
      </c>
      <c r="BP18" s="289">
        <v>0</v>
      </c>
      <c r="BQ18" s="289">
        <v>0</v>
      </c>
      <c r="BR18" s="289">
        <v>0</v>
      </c>
    </row>
    <row r="19" spans="1:70" s="290" customFormat="1" ht="13.5" customHeight="1">
      <c r="A19" s="288" t="s">
        <v>58</v>
      </c>
      <c r="B19" s="289">
        <v>108</v>
      </c>
      <c r="C19" s="289">
        <v>0</v>
      </c>
      <c r="D19" s="289">
        <v>0</v>
      </c>
      <c r="E19" s="289">
        <v>0</v>
      </c>
      <c r="F19" s="289">
        <v>0</v>
      </c>
      <c r="G19" s="289">
        <v>51.5</v>
      </c>
      <c r="H19" s="289">
        <v>0</v>
      </c>
      <c r="I19" s="289">
        <v>0</v>
      </c>
      <c r="J19" s="289">
        <v>0</v>
      </c>
      <c r="K19" s="316">
        <v>0</v>
      </c>
      <c r="L19" s="289">
        <v>0</v>
      </c>
      <c r="M19" s="289">
        <v>0</v>
      </c>
      <c r="N19" s="289">
        <v>0</v>
      </c>
      <c r="O19" s="289">
        <v>0</v>
      </c>
      <c r="P19" s="289">
        <v>0</v>
      </c>
      <c r="Q19" s="289">
        <v>0</v>
      </c>
      <c r="R19" s="289">
        <v>0</v>
      </c>
      <c r="S19" s="289">
        <v>0</v>
      </c>
      <c r="T19" s="289">
        <v>0</v>
      </c>
      <c r="U19" s="289">
        <v>0</v>
      </c>
      <c r="V19" s="289">
        <v>0</v>
      </c>
      <c r="W19" s="316">
        <v>0</v>
      </c>
      <c r="X19" s="289">
        <v>0</v>
      </c>
      <c r="Y19" s="289">
        <v>0</v>
      </c>
      <c r="Z19" s="289">
        <v>0</v>
      </c>
      <c r="AA19" s="289">
        <v>0</v>
      </c>
      <c r="AB19" s="289">
        <v>0</v>
      </c>
      <c r="AC19" s="289">
        <v>0</v>
      </c>
      <c r="AD19" s="289">
        <v>0</v>
      </c>
      <c r="AE19" s="289">
        <v>0</v>
      </c>
      <c r="AF19" s="289">
        <v>0</v>
      </c>
      <c r="AG19" s="289">
        <v>0</v>
      </c>
      <c r="AH19" s="289">
        <v>4172.76</v>
      </c>
      <c r="AI19" s="289">
        <v>0</v>
      </c>
      <c r="AJ19" s="289">
        <v>0</v>
      </c>
      <c r="AK19" s="289">
        <v>0</v>
      </c>
      <c r="AL19" s="289">
        <v>0</v>
      </c>
      <c r="AM19" s="289">
        <v>0</v>
      </c>
      <c r="AN19" s="289">
        <v>0</v>
      </c>
      <c r="AO19" s="289">
        <v>0</v>
      </c>
      <c r="AP19" s="289">
        <v>0</v>
      </c>
      <c r="AQ19" s="289">
        <v>0</v>
      </c>
      <c r="AR19" s="289">
        <v>0</v>
      </c>
      <c r="AS19" s="289">
        <v>0</v>
      </c>
      <c r="AT19" s="289">
        <v>4.53</v>
      </c>
      <c r="AU19" s="289">
        <v>0</v>
      </c>
      <c r="AV19" s="289">
        <v>0</v>
      </c>
      <c r="AW19" s="289">
        <v>0</v>
      </c>
      <c r="AX19" s="289">
        <v>0</v>
      </c>
      <c r="AY19" s="289">
        <v>0</v>
      </c>
      <c r="AZ19" s="289">
        <v>0</v>
      </c>
      <c r="BA19" s="289">
        <v>0</v>
      </c>
      <c r="BB19" s="289">
        <v>0</v>
      </c>
      <c r="BC19" s="289">
        <v>0</v>
      </c>
      <c r="BD19" s="289">
        <v>0</v>
      </c>
      <c r="BE19" s="289">
        <v>0</v>
      </c>
      <c r="BF19" s="289">
        <v>0</v>
      </c>
      <c r="BG19" s="289">
        <v>0</v>
      </c>
      <c r="BH19" s="289">
        <v>0</v>
      </c>
      <c r="BI19" s="289">
        <v>174.71</v>
      </c>
      <c r="BJ19" s="289">
        <v>0</v>
      </c>
      <c r="BK19" s="289">
        <v>0</v>
      </c>
      <c r="BL19" s="289">
        <v>0</v>
      </c>
      <c r="BM19" s="289">
        <v>0</v>
      </c>
      <c r="BN19" s="289">
        <v>0</v>
      </c>
      <c r="BO19" s="289">
        <v>0</v>
      </c>
      <c r="BP19" s="289">
        <v>0</v>
      </c>
      <c r="BQ19" s="289">
        <v>0</v>
      </c>
      <c r="BR19" s="289">
        <v>0</v>
      </c>
    </row>
    <row r="20" spans="1:70" s="290" customFormat="1" ht="13.5" customHeight="1">
      <c r="A20" s="288" t="s">
        <v>59</v>
      </c>
      <c r="B20" s="289">
        <v>0</v>
      </c>
      <c r="C20" s="289">
        <v>0</v>
      </c>
      <c r="D20" s="289">
        <v>0</v>
      </c>
      <c r="E20" s="289">
        <v>0</v>
      </c>
      <c r="F20" s="289">
        <v>0</v>
      </c>
      <c r="G20" s="289">
        <v>0</v>
      </c>
      <c r="H20" s="289">
        <v>0</v>
      </c>
      <c r="I20" s="289">
        <v>0</v>
      </c>
      <c r="J20" s="289">
        <v>0</v>
      </c>
      <c r="K20" s="316">
        <v>0</v>
      </c>
      <c r="L20" s="289">
        <v>0</v>
      </c>
      <c r="M20" s="289">
        <v>0</v>
      </c>
      <c r="N20" s="289">
        <v>0</v>
      </c>
      <c r="O20" s="289">
        <v>0</v>
      </c>
      <c r="P20" s="289">
        <v>0</v>
      </c>
      <c r="Q20" s="289">
        <v>0</v>
      </c>
      <c r="R20" s="289">
        <v>0</v>
      </c>
      <c r="S20" s="289">
        <v>0</v>
      </c>
      <c r="T20" s="289">
        <v>0</v>
      </c>
      <c r="U20" s="289">
        <v>0</v>
      </c>
      <c r="V20" s="289">
        <v>0</v>
      </c>
      <c r="W20" s="316">
        <v>0</v>
      </c>
      <c r="X20" s="289">
        <v>0</v>
      </c>
      <c r="Y20" s="289">
        <v>0</v>
      </c>
      <c r="Z20" s="289">
        <v>0</v>
      </c>
      <c r="AA20" s="289">
        <v>0</v>
      </c>
      <c r="AB20" s="289">
        <v>0</v>
      </c>
      <c r="AC20" s="289">
        <v>0</v>
      </c>
      <c r="AD20" s="289">
        <v>0</v>
      </c>
      <c r="AE20" s="289">
        <v>0</v>
      </c>
      <c r="AF20" s="289">
        <v>0</v>
      </c>
      <c r="AG20" s="289">
        <v>0</v>
      </c>
      <c r="AH20" s="289">
        <v>0</v>
      </c>
      <c r="AI20" s="289">
        <v>0</v>
      </c>
      <c r="AJ20" s="289">
        <v>5.0999999999999996</v>
      </c>
      <c r="AK20" s="289">
        <v>576.93200000000002</v>
      </c>
      <c r="AL20" s="289">
        <v>0</v>
      </c>
      <c r="AM20" s="289">
        <v>0</v>
      </c>
      <c r="AN20" s="289">
        <v>0</v>
      </c>
      <c r="AO20" s="289">
        <v>0</v>
      </c>
      <c r="AP20" s="289">
        <v>0</v>
      </c>
      <c r="AQ20" s="289">
        <v>3.5</v>
      </c>
      <c r="AR20" s="289">
        <v>0</v>
      </c>
      <c r="AS20" s="289">
        <v>0</v>
      </c>
      <c r="AT20" s="289">
        <v>0</v>
      </c>
      <c r="AU20" s="289">
        <v>0</v>
      </c>
      <c r="AV20" s="289">
        <v>0</v>
      </c>
      <c r="AW20" s="289">
        <v>10.76</v>
      </c>
      <c r="AX20" s="289">
        <v>0</v>
      </c>
      <c r="AY20" s="289">
        <v>0</v>
      </c>
      <c r="AZ20" s="289">
        <v>0</v>
      </c>
      <c r="BA20" s="289">
        <v>0</v>
      </c>
      <c r="BB20" s="289">
        <v>0</v>
      </c>
      <c r="BC20" s="289">
        <v>30</v>
      </c>
      <c r="BD20" s="289">
        <v>0</v>
      </c>
      <c r="BE20" s="289">
        <v>0</v>
      </c>
      <c r="BF20" s="289">
        <v>350.43</v>
      </c>
      <c r="BG20" s="289">
        <v>0</v>
      </c>
      <c r="BH20" s="289">
        <v>0</v>
      </c>
      <c r="BI20" s="289">
        <v>7.87</v>
      </c>
      <c r="BJ20" s="289">
        <v>0</v>
      </c>
      <c r="BK20" s="289">
        <v>0</v>
      </c>
      <c r="BL20" s="289">
        <v>1.6</v>
      </c>
      <c r="BM20" s="289">
        <v>0</v>
      </c>
      <c r="BN20" s="289">
        <v>0</v>
      </c>
      <c r="BO20" s="289">
        <v>6.8</v>
      </c>
      <c r="BP20" s="289">
        <v>0</v>
      </c>
      <c r="BQ20" s="289">
        <v>80.08</v>
      </c>
      <c r="BR20" s="289">
        <v>0</v>
      </c>
    </row>
    <row r="21" spans="1:70" s="290" customFormat="1" ht="13.5" customHeight="1">
      <c r="A21" s="288" t="s">
        <v>110</v>
      </c>
      <c r="B21" s="289">
        <v>405</v>
      </c>
      <c r="C21" s="289">
        <v>0</v>
      </c>
      <c r="D21" s="289">
        <v>1328</v>
      </c>
      <c r="E21" s="289">
        <v>374</v>
      </c>
      <c r="F21" s="289">
        <v>1410</v>
      </c>
      <c r="G21" s="289">
        <v>0</v>
      </c>
      <c r="H21" s="289">
        <v>0</v>
      </c>
      <c r="I21" s="289">
        <v>0</v>
      </c>
      <c r="J21" s="289">
        <v>1086</v>
      </c>
      <c r="K21" s="314">
        <v>0</v>
      </c>
      <c r="L21" s="289">
        <v>0</v>
      </c>
      <c r="M21" s="289">
        <v>99.27</v>
      </c>
      <c r="N21" s="289">
        <v>49</v>
      </c>
      <c r="O21" s="289">
        <v>202.9</v>
      </c>
      <c r="P21" s="289">
        <v>109.84</v>
      </c>
      <c r="Q21" s="289">
        <v>12.94</v>
      </c>
      <c r="R21" s="289">
        <v>0</v>
      </c>
      <c r="S21" s="289">
        <v>1941.74</v>
      </c>
      <c r="T21" s="289">
        <v>0</v>
      </c>
      <c r="U21" s="289">
        <v>0</v>
      </c>
      <c r="V21" s="289">
        <v>0</v>
      </c>
      <c r="W21" s="314">
        <v>0</v>
      </c>
      <c r="X21" s="289">
        <v>693.66</v>
      </c>
      <c r="Y21" s="289">
        <v>266.74</v>
      </c>
      <c r="Z21" s="289">
        <v>200</v>
      </c>
      <c r="AA21" s="289">
        <v>233.98</v>
      </c>
      <c r="AB21" s="289">
        <v>8</v>
      </c>
      <c r="AC21" s="289">
        <v>0</v>
      </c>
      <c r="AD21" s="289">
        <v>5.35</v>
      </c>
      <c r="AE21" s="289">
        <v>5560.17</v>
      </c>
      <c r="AF21" s="289">
        <v>0</v>
      </c>
      <c r="AG21" s="289">
        <v>179.5</v>
      </c>
      <c r="AH21" s="289">
        <v>1166.29</v>
      </c>
      <c r="AI21" s="289">
        <v>474.27</v>
      </c>
      <c r="AJ21" s="289">
        <f>94.64+105.036</f>
        <v>199.67599999999999</v>
      </c>
      <c r="AK21" s="289">
        <v>324.6542</v>
      </c>
      <c r="AL21" s="289">
        <v>0</v>
      </c>
      <c r="AM21" s="289">
        <v>919.14</v>
      </c>
      <c r="AN21" s="289">
        <v>431.8</v>
      </c>
      <c r="AO21" s="289">
        <v>0</v>
      </c>
      <c r="AP21" s="289">
        <v>366.96</v>
      </c>
      <c r="AQ21" s="289">
        <v>109.75</v>
      </c>
      <c r="AR21" s="289">
        <v>0</v>
      </c>
      <c r="AS21" s="289">
        <v>0</v>
      </c>
      <c r="AT21" s="289">
        <v>13.64</v>
      </c>
      <c r="AU21" s="289">
        <v>3706.38</v>
      </c>
      <c r="AV21" s="289">
        <v>260.32</v>
      </c>
      <c r="AW21" s="289">
        <v>375.68</v>
      </c>
      <c r="AX21" s="289">
        <v>58.93</v>
      </c>
      <c r="AY21" s="289">
        <v>9</v>
      </c>
      <c r="AZ21" s="289">
        <v>24.35</v>
      </c>
      <c r="BA21" s="289">
        <v>27.07</v>
      </c>
      <c r="BB21" s="289">
        <v>1197</v>
      </c>
      <c r="BC21" s="289">
        <v>398.58</v>
      </c>
      <c r="BD21" s="289">
        <v>2</v>
      </c>
      <c r="BE21" s="289">
        <v>16.010000000000002</v>
      </c>
      <c r="BF21" s="289">
        <v>3.25</v>
      </c>
      <c r="BG21" s="289">
        <v>1592.67</v>
      </c>
      <c r="BH21" s="289">
        <v>0</v>
      </c>
      <c r="BI21" s="289">
        <v>1027.96</v>
      </c>
      <c r="BJ21" s="289">
        <v>8889.8850139999995</v>
      </c>
      <c r="BK21" s="289">
        <v>0</v>
      </c>
      <c r="BL21" s="289">
        <v>34.6</v>
      </c>
      <c r="BM21" s="289">
        <v>576.79</v>
      </c>
      <c r="BN21" s="289">
        <v>1061.72</v>
      </c>
      <c r="BO21" s="521">
        <v>75.319999999999993</v>
      </c>
      <c r="BP21" s="289">
        <v>6214.85</v>
      </c>
      <c r="BQ21" s="289">
        <v>1.19</v>
      </c>
      <c r="BR21" s="289">
        <v>15912.66</v>
      </c>
    </row>
    <row r="22" spans="1:70" s="291" customFormat="1" ht="13.5" customHeight="1">
      <c r="A22" s="288" t="s">
        <v>0</v>
      </c>
      <c r="B22" s="592">
        <f t="shared" ref="B22:I22" si="13">SUM(B5:B21)</f>
        <v>3978</v>
      </c>
      <c r="C22" s="592">
        <f t="shared" si="13"/>
        <v>2987</v>
      </c>
      <c r="D22" s="592">
        <f t="shared" si="13"/>
        <v>2962</v>
      </c>
      <c r="E22" s="592">
        <f t="shared" si="13"/>
        <v>2962</v>
      </c>
      <c r="F22" s="592">
        <f t="shared" si="13"/>
        <v>1540</v>
      </c>
      <c r="G22" s="592">
        <f t="shared" si="13"/>
        <v>4802.24</v>
      </c>
      <c r="H22" s="592">
        <f t="shared" si="13"/>
        <v>18933.919999999998</v>
      </c>
      <c r="I22" s="592">
        <f t="shared" si="13"/>
        <v>10534.4</v>
      </c>
      <c r="J22" s="592">
        <f t="shared" ref="J22:U22" si="14">SUM(J5:J21)</f>
        <v>1557</v>
      </c>
      <c r="K22" s="592">
        <f t="shared" si="14"/>
        <v>3617.94</v>
      </c>
      <c r="L22" s="592">
        <f t="shared" si="14"/>
        <v>6996.32</v>
      </c>
      <c r="M22" s="592">
        <f t="shared" si="14"/>
        <v>6514.2199999999993</v>
      </c>
      <c r="N22" s="592">
        <f t="shared" si="14"/>
        <v>2023.41</v>
      </c>
      <c r="O22" s="592">
        <f t="shared" si="14"/>
        <v>4781.0999999999995</v>
      </c>
      <c r="P22" s="592">
        <f t="shared" si="14"/>
        <v>1195.6199999999999</v>
      </c>
      <c r="Q22" s="592">
        <f t="shared" si="14"/>
        <v>1446.94</v>
      </c>
      <c r="R22" s="592">
        <f t="shared" si="14"/>
        <v>3558.98</v>
      </c>
      <c r="S22" s="592">
        <f t="shared" si="14"/>
        <v>3124.78</v>
      </c>
      <c r="T22" s="592">
        <f t="shared" si="14"/>
        <v>0</v>
      </c>
      <c r="U22" s="592">
        <f t="shared" si="14"/>
        <v>1062.03</v>
      </c>
      <c r="V22" s="592">
        <v>14492.45</v>
      </c>
      <c r="W22" s="592">
        <f t="shared" ref="W22:AB22" si="15">SUM(W5:W21)</f>
        <v>12108.12</v>
      </c>
      <c r="X22" s="592">
        <f t="shared" si="15"/>
        <v>791.79</v>
      </c>
      <c r="Y22" s="592">
        <f t="shared" si="15"/>
        <v>3857.5999999999995</v>
      </c>
      <c r="Z22" s="592">
        <f t="shared" si="15"/>
        <v>200</v>
      </c>
      <c r="AA22" s="592">
        <f t="shared" si="15"/>
        <v>245.98</v>
      </c>
      <c r="AB22" s="592">
        <f t="shared" si="15"/>
        <v>63</v>
      </c>
      <c r="AC22" s="592">
        <f>SUM(AC5:AC21)</f>
        <v>618.50000000000011</v>
      </c>
      <c r="AD22" s="592">
        <f t="shared" ref="AD22:BR22" si="16">SUM(AD5:AD21)</f>
        <v>12.36</v>
      </c>
      <c r="AE22" s="592">
        <f t="shared" si="16"/>
        <v>8335.2380000000012</v>
      </c>
      <c r="AF22" s="592">
        <f t="shared" si="16"/>
        <v>8.56</v>
      </c>
      <c r="AG22" s="592">
        <f t="shared" si="16"/>
        <v>179.5</v>
      </c>
      <c r="AH22" s="592">
        <f t="shared" si="16"/>
        <v>11205.52</v>
      </c>
      <c r="AI22" s="592">
        <f t="shared" si="16"/>
        <v>8053.25</v>
      </c>
      <c r="AJ22" s="592">
        <f t="shared" si="16"/>
        <v>2164.9760000000001</v>
      </c>
      <c r="AK22" s="592">
        <f t="shared" si="16"/>
        <v>1367.9162000000001</v>
      </c>
      <c r="AL22" s="592">
        <f t="shared" si="16"/>
        <v>133.69999999999999</v>
      </c>
      <c r="AM22" s="592">
        <f t="shared" si="16"/>
        <v>927.93999999999994</v>
      </c>
      <c r="AN22" s="592">
        <f t="shared" si="16"/>
        <v>431.8</v>
      </c>
      <c r="AO22" s="592">
        <f t="shared" si="16"/>
        <v>746.89</v>
      </c>
      <c r="AP22" s="592">
        <f t="shared" si="16"/>
        <v>1726.12</v>
      </c>
      <c r="AQ22" s="592">
        <f t="shared" si="16"/>
        <v>5020</v>
      </c>
      <c r="AR22" s="592">
        <f t="shared" si="16"/>
        <v>5167.18</v>
      </c>
      <c r="AS22" s="592">
        <f t="shared" si="16"/>
        <v>4181.8399999999992</v>
      </c>
      <c r="AT22" s="592">
        <f t="shared" si="16"/>
        <v>9380.42</v>
      </c>
      <c r="AU22" s="592">
        <f t="shared" si="16"/>
        <v>12327.169999999998</v>
      </c>
      <c r="AV22" s="592">
        <f>SUM(AV5:AV21)</f>
        <v>4860.0199999999995</v>
      </c>
      <c r="AW22" s="592">
        <f>SUM(AW5:AW21)</f>
        <v>10748.85</v>
      </c>
      <c r="AX22" s="592">
        <f t="shared" si="16"/>
        <v>979.56</v>
      </c>
      <c r="AY22" s="592">
        <f t="shared" si="16"/>
        <v>419.68999999999994</v>
      </c>
      <c r="AZ22" s="592">
        <f t="shared" si="16"/>
        <v>915.55000000000007</v>
      </c>
      <c r="BA22" s="592">
        <f t="shared" si="16"/>
        <v>2445.5700000000002</v>
      </c>
      <c r="BB22" s="592">
        <f t="shared" si="16"/>
        <v>1867.79</v>
      </c>
      <c r="BC22" s="592">
        <f t="shared" si="16"/>
        <v>1616.0599999999997</v>
      </c>
      <c r="BD22" s="592">
        <f t="shared" si="16"/>
        <v>1290.9000000000001</v>
      </c>
      <c r="BE22" s="592">
        <f t="shared" si="16"/>
        <v>1248.5500000000002</v>
      </c>
      <c r="BF22" s="592">
        <f t="shared" si="16"/>
        <v>761.44</v>
      </c>
      <c r="BG22" s="593">
        <f t="shared" si="16"/>
        <v>1595.25</v>
      </c>
      <c r="BH22" s="593">
        <f t="shared" si="16"/>
        <v>1044.42</v>
      </c>
      <c r="BI22" s="593">
        <f t="shared" si="16"/>
        <v>5017.0199999999995</v>
      </c>
      <c r="BJ22" s="593">
        <f t="shared" si="16"/>
        <v>9599.5850140000002</v>
      </c>
      <c r="BK22" s="593">
        <f t="shared" si="16"/>
        <v>493.03</v>
      </c>
      <c r="BL22" s="593">
        <f t="shared" si="16"/>
        <v>439.24000000000007</v>
      </c>
      <c r="BM22" s="594">
        <f t="shared" si="16"/>
        <v>882.81</v>
      </c>
      <c r="BN22" s="593">
        <f t="shared" si="16"/>
        <v>2140.7700000000004</v>
      </c>
      <c r="BO22" s="593">
        <f t="shared" si="16"/>
        <v>909.95999999999981</v>
      </c>
      <c r="BP22" s="593">
        <f t="shared" si="16"/>
        <v>7714.85</v>
      </c>
      <c r="BQ22" s="593">
        <f t="shared" si="16"/>
        <v>311.27</v>
      </c>
      <c r="BR22" s="593">
        <f t="shared" si="16"/>
        <v>17161.91</v>
      </c>
    </row>
    <row r="23" spans="1:70" ht="13.5" customHeight="1">
      <c r="A23" s="583" t="s">
        <v>223</v>
      </c>
      <c r="H23" s="29"/>
      <c r="I23" s="29"/>
      <c r="K23" s="29"/>
      <c r="L23" s="29"/>
      <c r="M23" s="180"/>
      <c r="N23" s="26"/>
      <c r="O23" s="26"/>
      <c r="P23" s="26"/>
      <c r="Q23" s="26"/>
      <c r="R23" s="26"/>
      <c r="S23" s="26"/>
      <c r="T23" s="26"/>
      <c r="U23" s="26"/>
      <c r="V23" s="26"/>
      <c r="AO23"/>
      <c r="AP23"/>
      <c r="AQ23"/>
      <c r="AR23"/>
      <c r="AS23"/>
    </row>
    <row r="24" spans="1:70" ht="13.5" customHeight="1">
      <c r="AW24" s="409"/>
      <c r="BB24" s="409"/>
      <c r="BN24" s="409"/>
    </row>
    <row r="25" spans="1:70" ht="13.5" customHeight="1">
      <c r="AW25" s="409"/>
      <c r="BB25" s="320"/>
      <c r="BN25" s="320"/>
    </row>
    <row r="26" spans="1:70" ht="13.5" customHeight="1">
      <c r="AW26" s="410"/>
    </row>
    <row r="188" spans="7:46" ht="13.5" customHeight="1">
      <c r="G188" s="301"/>
      <c r="H188" s="29"/>
      <c r="I188" s="29"/>
      <c r="K188" s="337"/>
      <c r="L188" s="337"/>
      <c r="M188" s="337"/>
      <c r="N188" s="26"/>
      <c r="O188" s="26"/>
      <c r="P188" s="26"/>
      <c r="Q188" s="26"/>
      <c r="R188" s="26"/>
      <c r="S188" s="26"/>
      <c r="T188" s="26"/>
      <c r="U188" s="26"/>
      <c r="V188" s="26"/>
      <c r="AH188" t="s">
        <v>0</v>
      </c>
      <c r="AI188" s="289">
        <v>8053.25</v>
      </c>
      <c r="AJ188" s="289">
        <v>2164.9760000000001</v>
      </c>
      <c r="AK188" s="289">
        <v>1367.9142000000002</v>
      </c>
      <c r="AL188" s="289">
        <v>133.69999999999999</v>
      </c>
      <c r="AM188" s="289">
        <v>927.94</v>
      </c>
      <c r="AN188" s="289">
        <v>431.8</v>
      </c>
      <c r="AO188" s="289">
        <v>746.89</v>
      </c>
      <c r="AP188" s="289">
        <v>1726.12</v>
      </c>
      <c r="AQ188" s="289">
        <v>5020</v>
      </c>
      <c r="AR188" s="289">
        <v>5166.9799999999996</v>
      </c>
      <c r="AS188" s="289">
        <v>4181.8399999999992</v>
      </c>
      <c r="AT188" s="289">
        <v>9380.42</v>
      </c>
    </row>
    <row r="189" spans="7:46" ht="13.5" customHeight="1">
      <c r="G189" s="348"/>
      <c r="H189" s="29"/>
      <c r="I189" s="349"/>
      <c r="J189"/>
      <c r="K189" s="348"/>
      <c r="L189" s="35"/>
      <c r="M189" s="35"/>
      <c r="T189" s="26"/>
      <c r="U189" s="26"/>
      <c r="V189" s="26"/>
      <c r="AH189" t="s">
        <v>123</v>
      </c>
      <c r="AI189" s="289">
        <v>7567.7300000000005</v>
      </c>
      <c r="AJ189" s="289">
        <v>1299.56</v>
      </c>
      <c r="AK189" s="289">
        <v>296.41000000000003</v>
      </c>
      <c r="AL189" s="289">
        <v>133.69999999999999</v>
      </c>
      <c r="AM189" s="289">
        <v>0</v>
      </c>
      <c r="AN189" s="289">
        <v>0</v>
      </c>
      <c r="AO189" s="289">
        <v>735.89</v>
      </c>
      <c r="AP189" s="289">
        <v>0</v>
      </c>
      <c r="AQ189" s="289">
        <v>4893.24</v>
      </c>
      <c r="AR189" s="289">
        <v>5083</v>
      </c>
      <c r="AS189" s="289">
        <v>4175.8999999999996</v>
      </c>
      <c r="AT189" s="289">
        <v>2403.61</v>
      </c>
    </row>
    <row r="190" spans="7:46" ht="13.5" customHeight="1">
      <c r="G190" s="348"/>
      <c r="H190" s="29"/>
      <c r="I190" s="349"/>
      <c r="J190"/>
      <c r="K190" s="348"/>
      <c r="L190" s="343"/>
      <c r="M190" s="343"/>
      <c r="T190" s="26"/>
      <c r="U190" s="26"/>
      <c r="V190" s="26"/>
      <c r="AH190" t="s">
        <v>122</v>
      </c>
      <c r="AI190" s="289">
        <f>AI188-AI189</f>
        <v>485.51999999999953</v>
      </c>
      <c r="AJ190" s="289">
        <f t="shared" ref="AJ190:AT190" si="17">AJ188-AJ189</f>
        <v>865.41600000000017</v>
      </c>
      <c r="AK190" s="289">
        <f t="shared" si="17"/>
        <v>1071.5042000000001</v>
      </c>
      <c r="AL190" s="289">
        <f t="shared" si="17"/>
        <v>0</v>
      </c>
      <c r="AM190" s="289">
        <f t="shared" si="17"/>
        <v>927.94</v>
      </c>
      <c r="AN190" s="289">
        <f t="shared" si="17"/>
        <v>431.8</v>
      </c>
      <c r="AO190" s="289">
        <f t="shared" si="17"/>
        <v>11</v>
      </c>
      <c r="AP190" s="289">
        <f t="shared" si="17"/>
        <v>1726.12</v>
      </c>
      <c r="AQ190" s="289">
        <f t="shared" si="17"/>
        <v>126.76000000000022</v>
      </c>
      <c r="AR190" s="289">
        <f t="shared" si="17"/>
        <v>83.979999999999563</v>
      </c>
      <c r="AS190" s="289">
        <f t="shared" si="17"/>
        <v>5.9399999999995998</v>
      </c>
      <c r="AT190" s="289">
        <f t="shared" si="17"/>
        <v>6976.8099999999995</v>
      </c>
    </row>
    <row r="191" spans="7:46" ht="13.5" customHeight="1">
      <c r="H191" s="29"/>
      <c r="I191" s="29"/>
      <c r="N191" s="26"/>
      <c r="O191" s="26"/>
      <c r="P191" s="26"/>
      <c r="Q191" s="26"/>
      <c r="R191" s="26"/>
      <c r="S191" s="26"/>
      <c r="T191" s="26"/>
      <c r="U191" s="26"/>
      <c r="V191" s="26"/>
      <c r="AL191" s="26">
        <v>1</v>
      </c>
      <c r="AM191" s="26">
        <v>3</v>
      </c>
      <c r="AN191" s="26">
        <v>2</v>
      </c>
      <c r="AO191" s="26">
        <v>3</v>
      </c>
      <c r="AP191" s="26">
        <v>11</v>
      </c>
      <c r="AQ191" s="26">
        <v>11</v>
      </c>
      <c r="AR191" s="26">
        <v>10</v>
      </c>
      <c r="AS191" s="26">
        <v>2</v>
      </c>
    </row>
    <row r="192" spans="7:46" ht="13.5" customHeight="1">
      <c r="G192" s="320"/>
      <c r="K192" s="320"/>
      <c r="L192" s="320"/>
      <c r="M192" s="320"/>
      <c r="AL192" s="26">
        <v>133.69999999999999</v>
      </c>
      <c r="AM192" s="26">
        <v>927.94</v>
      </c>
      <c r="AN192" s="26">
        <v>432</v>
      </c>
      <c r="AO192" s="26">
        <v>747</v>
      </c>
      <c r="AP192" s="26">
        <v>5269.36</v>
      </c>
      <c r="AQ192" s="26">
        <v>3846.76</v>
      </c>
      <c r="AR192" s="26">
        <v>6672.88</v>
      </c>
      <c r="AS192" s="26">
        <v>326.64999999999998</v>
      </c>
    </row>
    <row r="193" spans="2:46" ht="13.5" customHeight="1">
      <c r="B193" s="315"/>
      <c r="C193" s="315"/>
      <c r="D193" s="315"/>
      <c r="E193" s="315"/>
      <c r="F193" s="315"/>
      <c r="G193" s="315"/>
      <c r="H193" s="315"/>
      <c r="I193" s="315"/>
      <c r="S193" s="15"/>
    </row>
    <row r="194" spans="2:46" ht="13.5" customHeight="1">
      <c r="B194" s="315"/>
      <c r="C194" s="315"/>
      <c r="D194" s="315"/>
      <c r="E194" s="315"/>
      <c r="F194" s="315"/>
      <c r="G194" s="315"/>
      <c r="H194" s="315"/>
      <c r="I194" s="315"/>
      <c r="AL194" t="s">
        <v>123</v>
      </c>
    </row>
    <row r="195" spans="2:46" ht="13.5" customHeight="1">
      <c r="B195" s="315"/>
      <c r="C195" s="315"/>
      <c r="D195" s="315"/>
      <c r="E195" s="315"/>
      <c r="F195" s="315"/>
      <c r="G195" s="315"/>
      <c r="H195" s="315"/>
      <c r="I195" s="315"/>
      <c r="AL195" s="26">
        <v>1</v>
      </c>
      <c r="AM195" s="26">
        <v>0</v>
      </c>
      <c r="AN195" s="26">
        <v>0</v>
      </c>
      <c r="AO195" s="26">
        <v>1</v>
      </c>
      <c r="AP195" s="26">
        <v>2</v>
      </c>
      <c r="AQ195" s="26">
        <v>3</v>
      </c>
      <c r="AR195" s="26">
        <v>4</v>
      </c>
      <c r="AS195" s="26">
        <v>1</v>
      </c>
    </row>
    <row r="196" spans="2:46" ht="13.5" customHeight="1">
      <c r="B196" s="315"/>
      <c r="C196" s="315"/>
      <c r="D196" s="315"/>
      <c r="E196" s="315"/>
      <c r="F196" s="315"/>
      <c r="G196" s="315"/>
      <c r="H196" s="315"/>
      <c r="I196" s="315"/>
      <c r="AL196" s="26">
        <v>133.69999999999999</v>
      </c>
      <c r="AM196" s="26">
        <v>0</v>
      </c>
      <c r="AN196" s="26">
        <v>0</v>
      </c>
      <c r="AO196" s="26">
        <v>735.9</v>
      </c>
      <c r="AP196" s="26">
        <v>3543.24</v>
      </c>
      <c r="AQ196" s="26">
        <v>3720</v>
      </c>
      <c r="AR196" s="26">
        <v>6588.9</v>
      </c>
      <c r="AS196" s="26">
        <v>320.70999999999998</v>
      </c>
    </row>
    <row r="197" spans="2:46" ht="13.5" customHeight="1">
      <c r="B197" s="315"/>
      <c r="C197" s="315"/>
      <c r="D197" s="315"/>
      <c r="E197" s="315"/>
      <c r="F197" s="315"/>
      <c r="G197" s="315"/>
      <c r="H197" s="315"/>
      <c r="I197" s="315"/>
      <c r="AK197" s="26">
        <f>SUM(AK235:AK251)</f>
        <v>1367.9162000000001</v>
      </c>
      <c r="AO197" s="26">
        <f>SUM(AO235:AO251)</f>
        <v>746.89</v>
      </c>
      <c r="AP197" s="26">
        <f>SUM(AP235:AP251)</f>
        <v>1726.12</v>
      </c>
      <c r="AQ197" s="26">
        <f>SUM(AQ235:AQ251)</f>
        <v>5020</v>
      </c>
      <c r="AR197" s="26">
        <f>SUM(AR235:AR251)</f>
        <v>5166.9799999999996</v>
      </c>
      <c r="AS197" s="26">
        <f>SUM(AS235:AS251)</f>
        <v>4181.8399999999992</v>
      </c>
    </row>
    <row r="198" spans="2:46" ht="13.5" customHeight="1">
      <c r="B198" s="315"/>
      <c r="C198" s="315"/>
      <c r="D198" s="315"/>
      <c r="E198" s="315"/>
      <c r="F198" s="315"/>
      <c r="G198" s="315"/>
      <c r="H198" s="315"/>
      <c r="I198" s="315"/>
      <c r="AH198" s="370" t="s">
        <v>122</v>
      </c>
      <c r="AI198" s="370" t="s">
        <v>41</v>
      </c>
      <c r="AJ198" s="370" t="s">
        <v>42</v>
      </c>
      <c r="AK198" s="370" t="s">
        <v>43</v>
      </c>
      <c r="AL198" s="370" t="s">
        <v>60</v>
      </c>
      <c r="AM198" s="370" t="s">
        <v>13</v>
      </c>
      <c r="AN198" s="370" t="s">
        <v>61</v>
      </c>
      <c r="AO198" s="370" t="s">
        <v>62</v>
      </c>
      <c r="AP198" s="370" t="s">
        <v>63</v>
      </c>
      <c r="AQ198" s="370" t="s">
        <v>64</v>
      </c>
      <c r="AR198" s="370" t="s">
        <v>38</v>
      </c>
      <c r="AS198" s="370" t="s">
        <v>39</v>
      </c>
      <c r="AT198" s="370" t="s">
        <v>40</v>
      </c>
    </row>
    <row r="199" spans="2:46" ht="13.5" customHeight="1">
      <c r="B199" s="315"/>
      <c r="C199" s="315"/>
      <c r="D199" s="315"/>
      <c r="E199" s="315"/>
      <c r="F199" s="315"/>
      <c r="G199" s="315"/>
      <c r="H199" s="315"/>
      <c r="I199" s="315"/>
      <c r="AH199" s="26" t="s">
        <v>251</v>
      </c>
      <c r="AK199" s="26">
        <v>0</v>
      </c>
      <c r="AO199" s="26">
        <v>0</v>
      </c>
      <c r="AP199" s="26">
        <v>0</v>
      </c>
      <c r="AQ199" s="26">
        <v>0</v>
      </c>
      <c r="AR199" s="26">
        <v>0</v>
      </c>
      <c r="AS199" s="26">
        <v>0</v>
      </c>
    </row>
    <row r="200" spans="2:46" ht="13.5" customHeight="1">
      <c r="B200" s="315"/>
      <c r="C200" s="315"/>
      <c r="D200" s="315"/>
      <c r="E200" s="315"/>
      <c r="F200" s="315"/>
      <c r="G200" s="315"/>
      <c r="H200" s="315"/>
      <c r="I200" s="315"/>
      <c r="AH200" s="26" t="s">
        <v>252</v>
      </c>
      <c r="AK200" s="26">
        <v>0</v>
      </c>
      <c r="AO200" s="26">
        <v>0</v>
      </c>
      <c r="AP200" s="26">
        <v>724.75</v>
      </c>
      <c r="AQ200" s="26">
        <v>0</v>
      </c>
      <c r="AR200" s="26">
        <v>0</v>
      </c>
      <c r="AS200" s="26">
        <v>0</v>
      </c>
    </row>
    <row r="201" spans="2:46" ht="13.5" customHeight="1">
      <c r="B201" s="315"/>
      <c r="C201" s="315"/>
      <c r="D201" s="315"/>
      <c r="E201" s="315"/>
      <c r="F201" s="315"/>
      <c r="G201" s="315"/>
      <c r="H201" s="315"/>
      <c r="I201" s="315"/>
      <c r="AH201" s="26" t="s">
        <v>46</v>
      </c>
      <c r="AK201" s="26">
        <v>0</v>
      </c>
      <c r="AO201" s="26">
        <v>0</v>
      </c>
      <c r="AP201" s="26">
        <v>0</v>
      </c>
      <c r="AQ201" s="26">
        <v>0</v>
      </c>
      <c r="AR201" s="26">
        <v>0</v>
      </c>
      <c r="AS201" s="26">
        <v>0</v>
      </c>
    </row>
    <row r="202" spans="2:46" ht="13.5" customHeight="1">
      <c r="B202" s="315"/>
      <c r="C202" s="315"/>
      <c r="D202" s="315"/>
      <c r="E202" s="315"/>
      <c r="F202" s="315"/>
      <c r="G202" s="315"/>
      <c r="H202" s="315"/>
      <c r="I202" s="315"/>
      <c r="AH202" s="26" t="s">
        <v>47</v>
      </c>
      <c r="AK202" s="26">
        <v>0</v>
      </c>
      <c r="AO202" s="26">
        <v>0</v>
      </c>
      <c r="AP202" s="26">
        <v>0</v>
      </c>
      <c r="AQ202" s="26">
        <v>0</v>
      </c>
      <c r="AR202" s="26">
        <v>0</v>
      </c>
      <c r="AS202" s="26">
        <v>0</v>
      </c>
    </row>
    <row r="203" spans="2:46" ht="13.5" customHeight="1">
      <c r="B203" s="315"/>
      <c r="C203" s="315"/>
      <c r="D203" s="315"/>
      <c r="E203" s="315"/>
      <c r="F203" s="315"/>
      <c r="G203" s="315"/>
      <c r="H203" s="315"/>
      <c r="I203" s="315"/>
      <c r="AH203" s="26" t="s">
        <v>48</v>
      </c>
      <c r="AK203" s="26">
        <v>0</v>
      </c>
      <c r="AO203" s="26">
        <v>0</v>
      </c>
      <c r="AP203" s="26">
        <v>0</v>
      </c>
      <c r="AQ203" s="26">
        <v>0</v>
      </c>
      <c r="AR203" s="26">
        <v>25.43</v>
      </c>
      <c r="AS203" s="26">
        <v>0</v>
      </c>
    </row>
    <row r="204" spans="2:46" ht="13.5" customHeight="1">
      <c r="B204" s="315"/>
      <c r="C204" s="315"/>
      <c r="D204" s="315"/>
      <c r="E204" s="315"/>
      <c r="F204" s="315"/>
      <c r="G204" s="315"/>
      <c r="H204" s="315"/>
      <c r="I204" s="315"/>
      <c r="AH204" s="26" t="s">
        <v>49</v>
      </c>
      <c r="AK204" s="26">
        <v>0</v>
      </c>
      <c r="AO204" s="26">
        <v>0</v>
      </c>
      <c r="AP204" s="26">
        <v>599.64</v>
      </c>
      <c r="AQ204" s="26">
        <v>0</v>
      </c>
      <c r="AR204" s="26">
        <v>0</v>
      </c>
      <c r="AS204" s="26">
        <v>0</v>
      </c>
    </row>
    <row r="205" spans="2:46" ht="13.5" customHeight="1">
      <c r="B205" s="315"/>
      <c r="C205" s="315"/>
      <c r="D205" s="315"/>
      <c r="E205" s="315"/>
      <c r="F205" s="315"/>
      <c r="G205" s="315"/>
      <c r="H205" s="315"/>
      <c r="I205" s="315"/>
      <c r="AH205" s="26" t="s">
        <v>238</v>
      </c>
      <c r="AK205" s="26">
        <v>270.10000000000002</v>
      </c>
      <c r="AO205" s="26">
        <v>11</v>
      </c>
      <c r="AP205" s="26">
        <v>7.02</v>
      </c>
      <c r="AQ205" s="26">
        <v>13.51</v>
      </c>
      <c r="AR205" s="26">
        <v>39.799999999999997</v>
      </c>
      <c r="AS205" s="26">
        <v>0</v>
      </c>
    </row>
    <row r="206" spans="2:46" ht="13.5" customHeight="1">
      <c r="B206" s="315"/>
      <c r="C206" s="315"/>
      <c r="D206" s="315"/>
      <c r="E206" s="315"/>
      <c r="F206" s="315"/>
      <c r="G206" s="315"/>
      <c r="H206" s="315"/>
      <c r="I206" s="315"/>
      <c r="AH206" s="26" t="s">
        <v>51</v>
      </c>
      <c r="AK206" s="26">
        <v>0</v>
      </c>
      <c r="AO206" s="26">
        <v>0</v>
      </c>
      <c r="AP206" s="26">
        <v>0</v>
      </c>
      <c r="AQ206" s="26">
        <v>0</v>
      </c>
      <c r="AR206" s="26">
        <v>0</v>
      </c>
      <c r="AS206" s="26">
        <v>0</v>
      </c>
    </row>
    <row r="207" spans="2:46" ht="13.5" customHeight="1">
      <c r="B207" s="315"/>
      <c r="C207" s="315"/>
      <c r="D207" s="315"/>
      <c r="E207" s="315"/>
      <c r="F207" s="315"/>
      <c r="G207" s="315"/>
      <c r="H207" s="315"/>
      <c r="I207" s="315"/>
      <c r="AH207" s="26" t="s">
        <v>253</v>
      </c>
      <c r="AK207" s="26">
        <v>0</v>
      </c>
      <c r="AO207" s="26">
        <v>0</v>
      </c>
      <c r="AP207" s="26">
        <v>0</v>
      </c>
      <c r="AQ207" s="26">
        <v>0</v>
      </c>
      <c r="AR207" s="26">
        <v>0</v>
      </c>
      <c r="AS207" s="26">
        <v>0</v>
      </c>
    </row>
    <row r="208" spans="2:46" ht="13.5" customHeight="1">
      <c r="B208" s="315"/>
      <c r="C208" s="315"/>
      <c r="D208" s="315"/>
      <c r="E208" s="315"/>
      <c r="F208" s="315"/>
      <c r="G208" s="315"/>
      <c r="H208" s="315"/>
      <c r="I208" s="315"/>
      <c r="AH208" s="26" t="s">
        <v>254</v>
      </c>
      <c r="AK208" s="26">
        <v>0</v>
      </c>
      <c r="AO208" s="26">
        <v>0</v>
      </c>
      <c r="AP208" s="26">
        <v>0</v>
      </c>
      <c r="AQ208" s="26">
        <v>0</v>
      </c>
      <c r="AR208" s="26">
        <v>18.75</v>
      </c>
      <c r="AS208" s="26">
        <v>0</v>
      </c>
    </row>
    <row r="209" spans="2:46" ht="13.5" customHeight="1">
      <c r="B209" s="315"/>
      <c r="C209" s="315"/>
      <c r="D209" s="315"/>
      <c r="E209" s="315"/>
      <c r="F209" s="315"/>
      <c r="G209" s="315"/>
      <c r="H209" s="315"/>
      <c r="I209" s="315"/>
      <c r="AH209" s="26" t="s">
        <v>256</v>
      </c>
      <c r="AK209" s="26">
        <v>0</v>
      </c>
      <c r="AO209" s="26">
        <v>0</v>
      </c>
      <c r="AP209" s="26">
        <v>27.75</v>
      </c>
      <c r="AQ209" s="26">
        <v>0</v>
      </c>
      <c r="AR209" s="26">
        <v>0</v>
      </c>
      <c r="AS209" s="26">
        <v>0</v>
      </c>
    </row>
    <row r="210" spans="2:46" ht="13.5" customHeight="1">
      <c r="AH210" s="26" t="s">
        <v>55</v>
      </c>
      <c r="AK210" s="26">
        <v>0</v>
      </c>
      <c r="AO210" s="26">
        <v>0</v>
      </c>
      <c r="AP210" s="26">
        <v>0</v>
      </c>
      <c r="AQ210" s="26">
        <v>0</v>
      </c>
      <c r="AR210" s="26">
        <v>0</v>
      </c>
      <c r="AS210" s="26">
        <v>5.94</v>
      </c>
    </row>
    <row r="211" spans="2:46" ht="13.5" customHeight="1">
      <c r="AH211" s="26" t="s">
        <v>56</v>
      </c>
      <c r="AK211" s="26">
        <v>0</v>
      </c>
      <c r="AO211" s="26">
        <v>0</v>
      </c>
      <c r="AP211" s="26">
        <v>0</v>
      </c>
      <c r="AQ211" s="26">
        <v>0</v>
      </c>
      <c r="AR211" s="26">
        <v>0</v>
      </c>
      <c r="AS211" s="26">
        <v>0</v>
      </c>
    </row>
    <row r="212" spans="2:46" ht="13.5" customHeight="1">
      <c r="AH212" s="26" t="s">
        <v>57</v>
      </c>
      <c r="AK212" s="26">
        <v>0</v>
      </c>
      <c r="AO212" s="26">
        <v>0</v>
      </c>
      <c r="AP212" s="26">
        <v>0</v>
      </c>
      <c r="AQ212" s="26">
        <v>0</v>
      </c>
      <c r="AR212" s="26">
        <v>0</v>
      </c>
      <c r="AS212" s="26">
        <v>0</v>
      </c>
    </row>
    <row r="213" spans="2:46" ht="13.5" customHeight="1">
      <c r="AH213" s="26" t="s">
        <v>246</v>
      </c>
      <c r="AK213" s="26">
        <v>0</v>
      </c>
      <c r="AO213" s="26">
        <v>0</v>
      </c>
      <c r="AP213" s="26">
        <v>0</v>
      </c>
      <c r="AQ213" s="26">
        <v>0</v>
      </c>
      <c r="AR213" s="26">
        <v>0</v>
      </c>
      <c r="AS213" s="26">
        <v>0</v>
      </c>
    </row>
    <row r="214" spans="2:46" ht="13.5" customHeight="1">
      <c r="AH214" s="26" t="s">
        <v>59</v>
      </c>
      <c r="AK214" s="26">
        <v>576.93200000000002</v>
      </c>
      <c r="AO214" s="26">
        <v>0</v>
      </c>
      <c r="AP214" s="26">
        <v>0</v>
      </c>
      <c r="AQ214" s="26">
        <v>3.5</v>
      </c>
      <c r="AR214" s="26">
        <v>0</v>
      </c>
      <c r="AS214" s="26">
        <v>0</v>
      </c>
    </row>
    <row r="215" spans="2:46" ht="13.5" customHeight="1">
      <c r="B215" s="315"/>
      <c r="C215" s="315"/>
      <c r="D215" s="315"/>
      <c r="E215" s="315"/>
      <c r="F215" s="315"/>
      <c r="G215" s="315"/>
      <c r="H215" s="315"/>
      <c r="I215" s="315"/>
      <c r="AH215" s="26" t="s">
        <v>255</v>
      </c>
      <c r="AK215" s="26">
        <v>224.4742</v>
      </c>
      <c r="AO215" s="26">
        <v>0</v>
      </c>
      <c r="AP215" s="26">
        <v>366.96</v>
      </c>
      <c r="AQ215" s="26">
        <v>109.75</v>
      </c>
      <c r="AR215" s="26">
        <v>0</v>
      </c>
      <c r="AS215" s="26">
        <v>0</v>
      </c>
    </row>
    <row r="216" spans="2:46" ht="13.5" customHeight="1">
      <c r="AH216" s="370" t="s">
        <v>123</v>
      </c>
      <c r="AI216" s="370" t="s">
        <v>41</v>
      </c>
      <c r="AJ216" s="370" t="s">
        <v>42</v>
      </c>
      <c r="AK216" s="370" t="s">
        <v>43</v>
      </c>
      <c r="AL216" s="370" t="s">
        <v>60</v>
      </c>
      <c r="AM216" s="370" t="s">
        <v>13</v>
      </c>
      <c r="AN216" s="370" t="s">
        <v>61</v>
      </c>
      <c r="AO216" s="370" t="s">
        <v>62</v>
      </c>
      <c r="AP216" s="370" t="s">
        <v>63</v>
      </c>
      <c r="AQ216" s="370" t="s">
        <v>64</v>
      </c>
      <c r="AR216" s="370" t="s">
        <v>38</v>
      </c>
      <c r="AS216" s="370" t="s">
        <v>39</v>
      </c>
      <c r="AT216" s="370" t="s">
        <v>40</v>
      </c>
    </row>
    <row r="217" spans="2:46" ht="13.5" customHeight="1">
      <c r="AH217" s="26" t="s">
        <v>251</v>
      </c>
      <c r="AI217">
        <v>12721.12</v>
      </c>
      <c r="AJ217">
        <v>1204.92</v>
      </c>
      <c r="AK217">
        <v>196.23</v>
      </c>
      <c r="AL217"/>
      <c r="AM217"/>
      <c r="AN217"/>
      <c r="AO217"/>
      <c r="AP217"/>
      <c r="AQ217">
        <v>3440.6</v>
      </c>
      <c r="AR217">
        <v>3583</v>
      </c>
      <c r="AS217">
        <v>3875.9</v>
      </c>
      <c r="AT217"/>
    </row>
    <row r="218" spans="2:46" ht="13.5" customHeight="1">
      <c r="AH218" s="26" t="s">
        <v>252</v>
      </c>
    </row>
    <row r="219" spans="2:46" ht="13.5" customHeight="1">
      <c r="AH219" s="26" t="s">
        <v>46</v>
      </c>
    </row>
    <row r="220" spans="2:46" ht="13.5" customHeight="1">
      <c r="AH220" s="26" t="s">
        <v>47</v>
      </c>
    </row>
    <row r="221" spans="2:46" ht="13.5" customHeight="1">
      <c r="AH221" s="26" t="s">
        <v>48</v>
      </c>
    </row>
    <row r="222" spans="2:46" ht="13.5" customHeight="1">
      <c r="AH222" s="26" t="s">
        <v>49</v>
      </c>
    </row>
    <row r="223" spans="2:46" ht="13.5" customHeight="1">
      <c r="AH223" s="26" t="s">
        <v>238</v>
      </c>
      <c r="AI223"/>
      <c r="AJ223"/>
      <c r="AK223"/>
      <c r="AL223">
        <v>133.69999999999999</v>
      </c>
      <c r="AM223"/>
      <c r="AN223"/>
      <c r="AO223">
        <v>735.89</v>
      </c>
      <c r="AP223"/>
      <c r="AQ223">
        <v>1452.6399999999999</v>
      </c>
      <c r="AR223">
        <v>500</v>
      </c>
      <c r="AS223">
        <v>300</v>
      </c>
      <c r="AT223">
        <v>653.61</v>
      </c>
    </row>
    <row r="224" spans="2:46" ht="13.5" customHeight="1">
      <c r="AH224" s="26" t="s">
        <v>51</v>
      </c>
    </row>
    <row r="225" spans="34:46" ht="13.5" customHeight="1">
      <c r="AH225" s="26" t="s">
        <v>253</v>
      </c>
    </row>
    <row r="226" spans="34:46" ht="13.5" customHeight="1">
      <c r="AH226" s="26" t="s">
        <v>254</v>
      </c>
    </row>
    <row r="227" spans="34:46" ht="13.5" customHeight="1">
      <c r="AH227" s="26" t="s">
        <v>256</v>
      </c>
    </row>
    <row r="228" spans="34:46" ht="13.5" customHeight="1">
      <c r="AH228" s="26" t="s">
        <v>55</v>
      </c>
    </row>
    <row r="229" spans="34:46" ht="13.5" customHeight="1">
      <c r="AH229" s="26" t="s">
        <v>56</v>
      </c>
      <c r="AI229"/>
      <c r="AJ229"/>
      <c r="AK229"/>
      <c r="AL229"/>
      <c r="AM229"/>
      <c r="AN229"/>
      <c r="AO229"/>
      <c r="AP229"/>
      <c r="AQ229"/>
      <c r="AR229">
        <v>1000</v>
      </c>
      <c r="AS229"/>
      <c r="AT229">
        <v>1750</v>
      </c>
    </row>
    <row r="230" spans="34:46" ht="13.5" customHeight="1">
      <c r="AH230" s="26" t="s">
        <v>57</v>
      </c>
    </row>
    <row r="231" spans="34:46" ht="13.5" customHeight="1">
      <c r="AH231" s="26" t="s">
        <v>246</v>
      </c>
    </row>
    <row r="232" spans="34:46" ht="13.5" customHeight="1">
      <c r="AH232" s="26" t="s">
        <v>59</v>
      </c>
    </row>
    <row r="233" spans="34:46" ht="13.5" customHeight="1">
      <c r="AH233" s="26" t="s">
        <v>255</v>
      </c>
      <c r="AJ233" s="26">
        <v>94.64</v>
      </c>
      <c r="AK233" s="26">
        <v>100.18</v>
      </c>
    </row>
    <row r="234" spans="34:46" ht="13.5" customHeight="1">
      <c r="AH234" s="370" t="s">
        <v>284</v>
      </c>
      <c r="AI234" s="370" t="s">
        <v>41</v>
      </c>
      <c r="AJ234" s="370" t="s">
        <v>42</v>
      </c>
      <c r="AK234" s="370" t="s">
        <v>43</v>
      </c>
      <c r="AL234" s="370" t="s">
        <v>60</v>
      </c>
      <c r="AM234" s="370" t="s">
        <v>13</v>
      </c>
      <c r="AN234" s="370" t="s">
        <v>61</v>
      </c>
      <c r="AO234" s="370" t="s">
        <v>62</v>
      </c>
      <c r="AP234" s="370" t="s">
        <v>63</v>
      </c>
      <c r="AQ234" s="370" t="s">
        <v>64</v>
      </c>
      <c r="AR234" s="370" t="s">
        <v>38</v>
      </c>
      <c r="AS234" s="370" t="s">
        <v>39</v>
      </c>
      <c r="AT234" s="370" t="s">
        <v>40</v>
      </c>
    </row>
    <row r="235" spans="34:46" ht="13.5" customHeight="1">
      <c r="AH235" s="26" t="s">
        <v>251</v>
      </c>
      <c r="AK235" s="26">
        <f>AK199+AK217</f>
        <v>196.23</v>
      </c>
      <c r="AO235" s="26">
        <f t="shared" ref="AO235:AS244" si="18">AO199+AO217</f>
        <v>0</v>
      </c>
      <c r="AP235" s="26">
        <f t="shared" si="18"/>
        <v>0</v>
      </c>
      <c r="AQ235" s="26">
        <f t="shared" si="18"/>
        <v>3440.6</v>
      </c>
      <c r="AR235" s="26">
        <f t="shared" si="18"/>
        <v>3583</v>
      </c>
      <c r="AS235" s="26">
        <f t="shared" si="18"/>
        <v>3875.9</v>
      </c>
    </row>
    <row r="236" spans="34:46" ht="13.5" customHeight="1">
      <c r="AH236" s="26" t="s">
        <v>252</v>
      </c>
      <c r="AK236" s="26">
        <f t="shared" ref="AK236:AK251" si="19">AK200+AK218</f>
        <v>0</v>
      </c>
      <c r="AO236" s="26">
        <f t="shared" si="18"/>
        <v>0</v>
      </c>
      <c r="AP236" s="26">
        <f t="shared" si="18"/>
        <v>724.75</v>
      </c>
      <c r="AQ236" s="26">
        <f t="shared" si="18"/>
        <v>0</v>
      </c>
      <c r="AR236" s="26">
        <f t="shared" si="18"/>
        <v>0</v>
      </c>
      <c r="AS236" s="26">
        <f t="shared" si="18"/>
        <v>0</v>
      </c>
    </row>
    <row r="237" spans="34:46" ht="13.5" customHeight="1">
      <c r="AH237" s="26" t="s">
        <v>46</v>
      </c>
      <c r="AK237" s="26">
        <f t="shared" si="19"/>
        <v>0</v>
      </c>
      <c r="AO237" s="26">
        <f t="shared" si="18"/>
        <v>0</v>
      </c>
      <c r="AP237" s="26">
        <f t="shared" si="18"/>
        <v>0</v>
      </c>
      <c r="AQ237" s="26">
        <f t="shared" si="18"/>
        <v>0</v>
      </c>
      <c r="AR237" s="26">
        <f t="shared" si="18"/>
        <v>0</v>
      </c>
      <c r="AS237" s="26">
        <f t="shared" si="18"/>
        <v>0</v>
      </c>
    </row>
    <row r="238" spans="34:46" ht="13.5" customHeight="1">
      <c r="AH238" s="26" t="s">
        <v>47</v>
      </c>
      <c r="AK238" s="26">
        <f t="shared" si="19"/>
        <v>0</v>
      </c>
      <c r="AO238" s="26">
        <f t="shared" si="18"/>
        <v>0</v>
      </c>
      <c r="AP238" s="26">
        <f t="shared" si="18"/>
        <v>0</v>
      </c>
      <c r="AQ238" s="26">
        <f t="shared" si="18"/>
        <v>0</v>
      </c>
      <c r="AR238" s="26">
        <f t="shared" si="18"/>
        <v>0</v>
      </c>
      <c r="AS238" s="26">
        <f t="shared" si="18"/>
        <v>0</v>
      </c>
    </row>
    <row r="239" spans="34:46" ht="13.5" customHeight="1">
      <c r="AH239" s="26" t="s">
        <v>48</v>
      </c>
      <c r="AK239" s="26">
        <f t="shared" si="19"/>
        <v>0</v>
      </c>
      <c r="AO239" s="26">
        <f t="shared" si="18"/>
        <v>0</v>
      </c>
      <c r="AP239" s="26">
        <f t="shared" si="18"/>
        <v>0</v>
      </c>
      <c r="AQ239" s="26">
        <f t="shared" si="18"/>
        <v>0</v>
      </c>
      <c r="AR239" s="26">
        <f t="shared" si="18"/>
        <v>25.43</v>
      </c>
      <c r="AS239" s="26">
        <f t="shared" si="18"/>
        <v>0</v>
      </c>
    </row>
    <row r="240" spans="34:46" ht="13.5" customHeight="1">
      <c r="AH240" s="26" t="s">
        <v>49</v>
      </c>
      <c r="AK240" s="26">
        <f t="shared" si="19"/>
        <v>0</v>
      </c>
      <c r="AO240" s="26">
        <f t="shared" si="18"/>
        <v>0</v>
      </c>
      <c r="AP240" s="26">
        <f t="shared" si="18"/>
        <v>599.64</v>
      </c>
      <c r="AQ240" s="26">
        <f t="shared" si="18"/>
        <v>0</v>
      </c>
      <c r="AR240" s="26">
        <f t="shared" si="18"/>
        <v>0</v>
      </c>
      <c r="AS240" s="26">
        <f t="shared" si="18"/>
        <v>0</v>
      </c>
    </row>
    <row r="241" spans="34:45" ht="13.5" customHeight="1">
      <c r="AH241" s="26" t="s">
        <v>238</v>
      </c>
      <c r="AK241" s="26">
        <f t="shared" si="19"/>
        <v>270.10000000000002</v>
      </c>
      <c r="AO241" s="26">
        <f t="shared" si="18"/>
        <v>746.89</v>
      </c>
      <c r="AP241" s="26">
        <f t="shared" si="18"/>
        <v>7.02</v>
      </c>
      <c r="AQ241" s="26">
        <f t="shared" si="18"/>
        <v>1466.1499999999999</v>
      </c>
      <c r="AR241" s="26">
        <f t="shared" si="18"/>
        <v>539.79999999999995</v>
      </c>
      <c r="AS241" s="26">
        <f t="shared" si="18"/>
        <v>300</v>
      </c>
    </row>
    <row r="242" spans="34:45" ht="13.5" customHeight="1">
      <c r="AH242" s="26" t="s">
        <v>51</v>
      </c>
      <c r="AK242" s="26">
        <f t="shared" si="19"/>
        <v>0</v>
      </c>
      <c r="AO242" s="26">
        <f t="shared" si="18"/>
        <v>0</v>
      </c>
      <c r="AP242" s="26">
        <f t="shared" si="18"/>
        <v>0</v>
      </c>
      <c r="AQ242" s="26">
        <f t="shared" si="18"/>
        <v>0</v>
      </c>
      <c r="AR242" s="26">
        <f t="shared" si="18"/>
        <v>0</v>
      </c>
      <c r="AS242" s="26">
        <f t="shared" si="18"/>
        <v>0</v>
      </c>
    </row>
    <row r="243" spans="34:45" ht="13.5" customHeight="1">
      <c r="AH243" s="26" t="s">
        <v>253</v>
      </c>
      <c r="AK243" s="26">
        <f t="shared" si="19"/>
        <v>0</v>
      </c>
      <c r="AO243" s="26">
        <f t="shared" si="18"/>
        <v>0</v>
      </c>
      <c r="AP243" s="26">
        <f t="shared" si="18"/>
        <v>0</v>
      </c>
      <c r="AQ243" s="26">
        <f t="shared" si="18"/>
        <v>0</v>
      </c>
      <c r="AR243" s="26">
        <f t="shared" si="18"/>
        <v>0</v>
      </c>
      <c r="AS243" s="26">
        <f t="shared" si="18"/>
        <v>0</v>
      </c>
    </row>
    <row r="244" spans="34:45" ht="13.5" customHeight="1">
      <c r="AH244" s="26" t="s">
        <v>254</v>
      </c>
      <c r="AK244" s="26">
        <f t="shared" si="19"/>
        <v>0</v>
      </c>
      <c r="AO244" s="26">
        <f t="shared" si="18"/>
        <v>0</v>
      </c>
      <c r="AP244" s="26">
        <f t="shared" si="18"/>
        <v>0</v>
      </c>
      <c r="AQ244" s="26">
        <f t="shared" si="18"/>
        <v>0</v>
      </c>
      <c r="AR244" s="26">
        <f t="shared" si="18"/>
        <v>18.75</v>
      </c>
      <c r="AS244" s="26">
        <f t="shared" si="18"/>
        <v>0</v>
      </c>
    </row>
    <row r="245" spans="34:45" ht="13.5" customHeight="1">
      <c r="AH245" s="26" t="s">
        <v>256</v>
      </c>
      <c r="AK245" s="26">
        <f t="shared" si="19"/>
        <v>0</v>
      </c>
      <c r="AO245" s="26">
        <f t="shared" ref="AO245:AS251" si="20">AO209+AO227</f>
        <v>0</v>
      </c>
      <c r="AP245" s="26">
        <f t="shared" si="20"/>
        <v>27.75</v>
      </c>
      <c r="AQ245" s="26">
        <f t="shared" si="20"/>
        <v>0</v>
      </c>
      <c r="AR245" s="26">
        <f t="shared" si="20"/>
        <v>0</v>
      </c>
      <c r="AS245" s="26">
        <f t="shared" si="20"/>
        <v>0</v>
      </c>
    </row>
    <row r="246" spans="34:45" ht="13.5" customHeight="1">
      <c r="AH246" s="26" t="s">
        <v>55</v>
      </c>
      <c r="AK246" s="26">
        <f t="shared" si="19"/>
        <v>0</v>
      </c>
      <c r="AO246" s="26">
        <f t="shared" si="20"/>
        <v>0</v>
      </c>
      <c r="AP246" s="26">
        <f t="shared" si="20"/>
        <v>0</v>
      </c>
      <c r="AQ246" s="26">
        <f t="shared" si="20"/>
        <v>0</v>
      </c>
      <c r="AR246" s="26">
        <f t="shared" si="20"/>
        <v>0</v>
      </c>
      <c r="AS246" s="26">
        <f t="shared" si="20"/>
        <v>5.94</v>
      </c>
    </row>
    <row r="247" spans="34:45" ht="13.5" customHeight="1">
      <c r="AH247" s="26" t="s">
        <v>56</v>
      </c>
      <c r="AK247" s="26">
        <f t="shared" si="19"/>
        <v>0</v>
      </c>
      <c r="AO247" s="26">
        <f t="shared" si="20"/>
        <v>0</v>
      </c>
      <c r="AP247" s="26">
        <f t="shared" si="20"/>
        <v>0</v>
      </c>
      <c r="AQ247" s="26">
        <f t="shared" si="20"/>
        <v>0</v>
      </c>
      <c r="AR247" s="26">
        <f t="shared" si="20"/>
        <v>1000</v>
      </c>
      <c r="AS247" s="26">
        <f t="shared" si="20"/>
        <v>0</v>
      </c>
    </row>
    <row r="248" spans="34:45" ht="13.5" customHeight="1">
      <c r="AH248" s="26" t="s">
        <v>57</v>
      </c>
      <c r="AK248" s="26">
        <f t="shared" si="19"/>
        <v>0</v>
      </c>
      <c r="AO248" s="26">
        <f t="shared" si="20"/>
        <v>0</v>
      </c>
      <c r="AP248" s="26">
        <f t="shared" si="20"/>
        <v>0</v>
      </c>
      <c r="AQ248" s="26">
        <f t="shared" si="20"/>
        <v>0</v>
      </c>
      <c r="AR248" s="26">
        <f t="shared" si="20"/>
        <v>0</v>
      </c>
      <c r="AS248" s="26">
        <f t="shared" si="20"/>
        <v>0</v>
      </c>
    </row>
    <row r="249" spans="34:45" ht="13.5" customHeight="1">
      <c r="AH249" s="26" t="s">
        <v>246</v>
      </c>
      <c r="AK249" s="26">
        <f t="shared" si="19"/>
        <v>0</v>
      </c>
      <c r="AO249" s="26">
        <f t="shared" si="20"/>
        <v>0</v>
      </c>
      <c r="AP249" s="26">
        <f t="shared" si="20"/>
        <v>0</v>
      </c>
      <c r="AQ249" s="26">
        <f t="shared" si="20"/>
        <v>0</v>
      </c>
      <c r="AR249" s="26">
        <f t="shared" si="20"/>
        <v>0</v>
      </c>
      <c r="AS249" s="26">
        <f t="shared" si="20"/>
        <v>0</v>
      </c>
    </row>
    <row r="250" spans="34:45" ht="13.5" customHeight="1">
      <c r="AH250" s="26" t="s">
        <v>59</v>
      </c>
      <c r="AK250" s="26">
        <f t="shared" si="19"/>
        <v>576.93200000000002</v>
      </c>
      <c r="AO250" s="26">
        <f t="shared" si="20"/>
        <v>0</v>
      </c>
      <c r="AP250" s="26">
        <f t="shared" si="20"/>
        <v>0</v>
      </c>
      <c r="AQ250" s="26">
        <f t="shared" si="20"/>
        <v>3.5</v>
      </c>
      <c r="AR250" s="26">
        <f t="shared" si="20"/>
        <v>0</v>
      </c>
      <c r="AS250" s="26">
        <f t="shared" si="20"/>
        <v>0</v>
      </c>
    </row>
    <row r="251" spans="34:45" ht="13.5" customHeight="1">
      <c r="AH251" s="26" t="s">
        <v>255</v>
      </c>
      <c r="AK251" s="26">
        <f t="shared" si="19"/>
        <v>324.6542</v>
      </c>
      <c r="AO251" s="26">
        <f t="shared" si="20"/>
        <v>0</v>
      </c>
      <c r="AP251" s="26">
        <f t="shared" si="20"/>
        <v>366.96</v>
      </c>
      <c r="AQ251" s="26">
        <f t="shared" si="20"/>
        <v>109.75</v>
      </c>
      <c r="AR251" s="26">
        <f t="shared" si="20"/>
        <v>0</v>
      </c>
      <c r="AS251" s="26">
        <f t="shared" si="20"/>
        <v>0</v>
      </c>
    </row>
  </sheetData>
  <mergeCells count="7">
    <mergeCell ref="A2:A3"/>
    <mergeCell ref="AX2:BI2"/>
    <mergeCell ref="BJ2:BR2"/>
    <mergeCell ref="AL2:AW2"/>
    <mergeCell ref="N2:Y2"/>
    <mergeCell ref="B2:M2"/>
    <mergeCell ref="Z2:AK2"/>
  </mergeCells>
  <pageMargins left="0.2" right="0.2" top="0.75" bottom="0.75" header="0.3" footer="0.3"/>
  <pageSetup scale="90" orientation="landscape" r:id="rId1"/>
  <headerFooter>
    <oddHeader xml:space="preserve">&amp;L&amp;"Garamond,Bold"
Table 58: Industry-wise Classification of Capital Raised Public &amp;  Rights Issues ( Amt in &amp;"Rupee Foradian,Bold" ` &amp;"Garamond,Bold"crore) </oddHeader>
  </headerFooter>
  <ignoredErrors>
    <ignoredError sqref="B22" formulaRange="1"/>
    <ignoredError sqref="G4" formula="1"/>
  </ignoredErrors>
</worksheet>
</file>

<file path=xl/worksheets/sheet9.xml><?xml version="1.0" encoding="utf-8"?>
<worksheet xmlns="http://schemas.openxmlformats.org/spreadsheetml/2006/main" xmlns:r="http://schemas.openxmlformats.org/officeDocument/2006/relationships">
  <sheetPr>
    <tabColor rgb="FF92D050"/>
  </sheetPr>
  <dimension ref="A1:K73"/>
  <sheetViews>
    <sheetView workbookViewId="0">
      <selection activeCell="K18" sqref="K18"/>
    </sheetView>
  </sheetViews>
  <sheetFormatPr defaultColWidth="9.33203125" defaultRowHeight="12"/>
  <cols>
    <col min="1" max="1" width="9.33203125" style="198"/>
    <col min="2" max="2" width="9.33203125" style="436"/>
    <col min="3" max="3" width="10.1640625" style="436" customWidth="1"/>
    <col min="4" max="4" width="9.33203125" style="436" customWidth="1"/>
    <col min="5" max="9" width="9.33203125" style="436"/>
    <col min="10" max="10" width="12.1640625" style="436" customWidth="1"/>
    <col min="11" max="16384" width="9.33203125" style="436"/>
  </cols>
  <sheetData>
    <row r="1" spans="1:11" ht="18" customHeight="1">
      <c r="A1" s="586" t="s">
        <v>508</v>
      </c>
      <c r="B1" s="587"/>
      <c r="C1" s="587"/>
      <c r="D1" s="587"/>
      <c r="E1" s="587"/>
      <c r="F1" s="587"/>
      <c r="G1" s="587"/>
      <c r="H1" s="587"/>
      <c r="I1" s="587"/>
      <c r="J1" s="587"/>
      <c r="K1" s="587"/>
    </row>
    <row r="2" spans="1:11" s="290" customFormat="1" ht="12.75" customHeight="1">
      <c r="A2" s="816" t="s">
        <v>66</v>
      </c>
      <c r="B2" s="813" t="s">
        <v>67</v>
      </c>
      <c r="C2" s="814"/>
      <c r="D2" s="814"/>
      <c r="E2" s="814"/>
      <c r="F2" s="814"/>
      <c r="G2" s="814"/>
      <c r="H2" s="815"/>
    </row>
    <row r="3" spans="1:11" s="290" customFormat="1" ht="38.25" customHeight="1">
      <c r="A3" s="817"/>
      <c r="B3" s="584" t="s">
        <v>356</v>
      </c>
      <c r="C3" s="585" t="s">
        <v>357</v>
      </c>
      <c r="D3" s="585" t="s">
        <v>350</v>
      </c>
      <c r="E3" s="585" t="s">
        <v>324</v>
      </c>
      <c r="F3" s="585" t="s">
        <v>351</v>
      </c>
      <c r="G3" s="585" t="s">
        <v>325</v>
      </c>
      <c r="H3" s="585" t="s">
        <v>352</v>
      </c>
    </row>
    <row r="4" spans="1:11" ht="10.5" customHeight="1">
      <c r="A4" s="454">
        <v>40269</v>
      </c>
      <c r="B4" s="525">
        <v>10.651621345820784</v>
      </c>
      <c r="C4" s="525">
        <v>76.362879919288162</v>
      </c>
      <c r="D4" s="525">
        <v>0.25545782303114944</v>
      </c>
      <c r="E4" s="525">
        <v>2.3149717007227015</v>
      </c>
      <c r="F4" s="525">
        <v>10.415045781065871</v>
      </c>
      <c r="G4" s="526">
        <v>0</v>
      </c>
      <c r="H4" s="525">
        <v>2.3430071353376432E-5</v>
      </c>
      <c r="I4" s="450"/>
    </row>
    <row r="5" spans="1:11" ht="10.5" customHeight="1">
      <c r="A5" s="454">
        <v>40299</v>
      </c>
      <c r="B5" s="525">
        <v>12.162423925881562</v>
      </c>
      <c r="C5" s="525">
        <v>73.246864717267016</v>
      </c>
      <c r="D5" s="525">
        <v>0.20088466144495842</v>
      </c>
      <c r="E5" s="525">
        <v>3.6206092446068348</v>
      </c>
      <c r="F5" s="525">
        <v>10.769217450799621</v>
      </c>
      <c r="G5" s="526">
        <v>0</v>
      </c>
      <c r="H5" s="526">
        <v>0</v>
      </c>
      <c r="I5" s="450"/>
    </row>
    <row r="6" spans="1:11" ht="10.5" customHeight="1">
      <c r="A6" s="454">
        <v>40330</v>
      </c>
      <c r="B6" s="525">
        <v>11.75682038982276</v>
      </c>
      <c r="C6" s="525">
        <v>73.411920131719555</v>
      </c>
      <c r="D6" s="525">
        <v>0.28383922009607704</v>
      </c>
      <c r="E6" s="525">
        <v>3.5611763501448812</v>
      </c>
      <c r="F6" s="525">
        <v>10.981557833141343</v>
      </c>
      <c r="G6" s="526">
        <v>0</v>
      </c>
      <c r="H6" s="525">
        <v>4.6860750753738587E-3</v>
      </c>
      <c r="I6" s="450"/>
    </row>
    <row r="7" spans="1:11" ht="10.5" customHeight="1">
      <c r="A7" s="454">
        <v>40360</v>
      </c>
      <c r="B7" s="525">
        <v>11.794085603406744</v>
      </c>
      <c r="C7" s="525">
        <v>74.417205833568644</v>
      </c>
      <c r="D7" s="525">
        <v>0.26858593742090836</v>
      </c>
      <c r="E7" s="525">
        <v>2.831304116655331</v>
      </c>
      <c r="F7" s="525">
        <v>10.673336063766605</v>
      </c>
      <c r="G7" s="526">
        <v>0</v>
      </c>
      <c r="H7" s="525">
        <v>1.5482445181755896E-2</v>
      </c>
      <c r="I7" s="450"/>
    </row>
    <row r="8" spans="1:11" ht="10.5" customHeight="1">
      <c r="A8" s="454">
        <v>40391</v>
      </c>
      <c r="B8" s="525">
        <v>11.395926154960732</v>
      </c>
      <c r="C8" s="525">
        <v>75.202012824994682</v>
      </c>
      <c r="D8" s="525">
        <v>0.36404945267230293</v>
      </c>
      <c r="E8" s="525">
        <v>2.8932532851545814</v>
      </c>
      <c r="F8" s="525">
        <v>10.143616394902823</v>
      </c>
      <c r="G8" s="526">
        <v>0</v>
      </c>
      <c r="H8" s="525">
        <v>1.1418873148901641E-3</v>
      </c>
      <c r="I8" s="450"/>
    </row>
    <row r="9" spans="1:11" ht="10.5" customHeight="1">
      <c r="A9" s="454">
        <v>40422</v>
      </c>
      <c r="B9" s="525">
        <v>12.166123058565738</v>
      </c>
      <c r="C9" s="525">
        <v>74.023043449489265</v>
      </c>
      <c r="D9" s="525">
        <v>0.29870690175815739</v>
      </c>
      <c r="E9" s="525">
        <v>3.5746962838016358</v>
      </c>
      <c r="F9" s="525">
        <v>9.9372164772509564</v>
      </c>
      <c r="G9" s="525">
        <v>2.1382913427032659E-4</v>
      </c>
      <c r="H9" s="526">
        <v>0</v>
      </c>
      <c r="I9" s="450"/>
    </row>
    <row r="10" spans="1:11" ht="10.5" customHeight="1">
      <c r="A10" s="454">
        <v>40452</v>
      </c>
      <c r="B10" s="525">
        <v>12.955842627274407</v>
      </c>
      <c r="C10" s="525">
        <v>72.543176851783883</v>
      </c>
      <c r="D10" s="525">
        <v>0.64321189991802175</v>
      </c>
      <c r="E10" s="525">
        <v>4.2132669390546065</v>
      </c>
      <c r="F10" s="525">
        <v>9.6399387486278485</v>
      </c>
      <c r="G10" s="525">
        <v>4.562933341231111E-3</v>
      </c>
      <c r="H10" s="526">
        <v>0</v>
      </c>
      <c r="I10" s="450"/>
    </row>
    <row r="11" spans="1:11" ht="10.5" customHeight="1">
      <c r="A11" s="454">
        <v>40483</v>
      </c>
      <c r="B11" s="525">
        <v>16.286325297032956</v>
      </c>
      <c r="C11" s="525">
        <v>68.477199806251093</v>
      </c>
      <c r="D11" s="525">
        <v>0.51552201287028565</v>
      </c>
      <c r="E11" s="525">
        <v>4.802087548534713</v>
      </c>
      <c r="F11" s="525">
        <v>9.9086465636232219</v>
      </c>
      <c r="G11" s="525">
        <v>1.021877168773298E-2</v>
      </c>
      <c r="H11" s="526">
        <v>0</v>
      </c>
      <c r="I11" s="450"/>
    </row>
    <row r="12" spans="1:11" ht="10.5" customHeight="1">
      <c r="A12" s="454">
        <v>40513</v>
      </c>
      <c r="B12" s="525">
        <v>16.130857867687663</v>
      </c>
      <c r="C12" s="525">
        <v>67.899508659706513</v>
      </c>
      <c r="D12" s="525">
        <v>0.47423959338139704</v>
      </c>
      <c r="E12" s="525">
        <v>5.1312675910262948</v>
      </c>
      <c r="F12" s="525">
        <v>10.348679227420169</v>
      </c>
      <c r="G12" s="525">
        <v>1.5420758803262083E-2</v>
      </c>
      <c r="H12" s="525">
        <v>2.6301974699483601E-5</v>
      </c>
      <c r="I12" s="450"/>
    </row>
    <row r="13" spans="1:11" ht="10.5" customHeight="1">
      <c r="A13" s="454">
        <v>40544</v>
      </c>
      <c r="B13" s="525">
        <v>17.73139955395072</v>
      </c>
      <c r="C13" s="525">
        <v>65.6824245308553</v>
      </c>
      <c r="D13" s="525">
        <v>0.46537592194466204</v>
      </c>
      <c r="E13" s="525">
        <v>6.0742302285437928</v>
      </c>
      <c r="F13" s="525">
        <v>9.9207093508333628</v>
      </c>
      <c r="G13" s="525">
        <v>1.7128881306535771E-2</v>
      </c>
      <c r="H13" s="525">
        <v>0.10873153256562586</v>
      </c>
      <c r="I13" s="450"/>
    </row>
    <row r="14" spans="1:11" ht="10.5" customHeight="1">
      <c r="A14" s="454">
        <v>40575</v>
      </c>
      <c r="B14" s="525">
        <v>18.17032586824925</v>
      </c>
      <c r="C14" s="525">
        <v>63.212090185440097</v>
      </c>
      <c r="D14" s="525">
        <v>0.51682908330074862</v>
      </c>
      <c r="E14" s="525">
        <v>8.0652598983861843</v>
      </c>
      <c r="F14" s="525">
        <v>10.012005365536865</v>
      </c>
      <c r="G14" s="525">
        <v>2.0279303431836329E-2</v>
      </c>
      <c r="H14" s="525">
        <v>3.2102956550046245E-3</v>
      </c>
      <c r="I14" s="450"/>
    </row>
    <row r="15" spans="1:11" ht="10.5" customHeight="1">
      <c r="A15" s="454">
        <v>40603</v>
      </c>
      <c r="B15" s="525">
        <v>16.081759150709377</v>
      </c>
      <c r="C15" s="525">
        <v>65.85615276967944</v>
      </c>
      <c r="D15" s="525">
        <v>0.41341149346513451</v>
      </c>
      <c r="E15" s="525">
        <v>6.8656277320445378</v>
      </c>
      <c r="F15" s="525">
        <v>10.719990509917688</v>
      </c>
      <c r="G15" s="525">
        <v>2.5666709850436637E-2</v>
      </c>
      <c r="H15" s="525">
        <v>3.7391634333383224E-2</v>
      </c>
      <c r="I15" s="450"/>
    </row>
    <row r="16" spans="1:11" ht="10.5" customHeight="1">
      <c r="A16" s="454">
        <v>40634</v>
      </c>
      <c r="B16" s="525">
        <v>16.268314443026739</v>
      </c>
      <c r="C16" s="525">
        <v>64.786025733249602</v>
      </c>
      <c r="D16" s="525">
        <v>0.6876517437783759</v>
      </c>
      <c r="E16" s="525">
        <v>7.8714520427303283</v>
      </c>
      <c r="F16" s="525">
        <v>10.230994493823196</v>
      </c>
      <c r="G16" s="525">
        <v>2.7924156259790198E-2</v>
      </c>
      <c r="H16" s="525">
        <v>0.12763738713196615</v>
      </c>
      <c r="I16" s="450"/>
    </row>
    <row r="17" spans="1:9" ht="10.5" customHeight="1">
      <c r="A17" s="454">
        <v>40664</v>
      </c>
      <c r="B17" s="525">
        <v>16.930069757864302</v>
      </c>
      <c r="C17" s="525">
        <v>63.133161704083854</v>
      </c>
      <c r="D17" s="525">
        <v>0.95773716885301807</v>
      </c>
      <c r="E17" s="525">
        <v>8.685277354547674</v>
      </c>
      <c r="F17" s="525">
        <v>9.9042472710895915</v>
      </c>
      <c r="G17" s="525">
        <v>2.8900977998847263E-2</v>
      </c>
      <c r="H17" s="525">
        <v>0.36060576556271673</v>
      </c>
      <c r="I17" s="450"/>
    </row>
    <row r="18" spans="1:9" ht="10.5" customHeight="1">
      <c r="A18" s="454">
        <v>40695</v>
      </c>
      <c r="B18" s="525">
        <v>15.928723628592723</v>
      </c>
      <c r="C18" s="525">
        <v>64.052648311833352</v>
      </c>
      <c r="D18" s="525">
        <v>1.0070592465687989</v>
      </c>
      <c r="E18" s="525">
        <v>8.5993061782652003</v>
      </c>
      <c r="F18" s="525">
        <v>9.9202091489282651</v>
      </c>
      <c r="G18" s="525">
        <v>3.427211679538382E-2</v>
      </c>
      <c r="H18" s="525">
        <v>0.45778136901629363</v>
      </c>
      <c r="I18" s="450"/>
    </row>
    <row r="19" spans="1:9" ht="10.5" customHeight="1">
      <c r="A19" s="454">
        <v>40725</v>
      </c>
      <c r="B19" s="525">
        <v>14.889487084387078</v>
      </c>
      <c r="C19" s="525">
        <v>64.683213655152898</v>
      </c>
      <c r="D19" s="525">
        <v>1.0314399418302707</v>
      </c>
      <c r="E19" s="525">
        <v>9.0927746347943454</v>
      </c>
      <c r="F19" s="525">
        <v>9.8630242951646423</v>
      </c>
      <c r="G19" s="525">
        <v>3.7098768663791783E-2</v>
      </c>
      <c r="H19" s="525">
        <v>0.40296162000695607</v>
      </c>
      <c r="I19" s="450"/>
    </row>
    <row r="20" spans="1:9" ht="10.5" customHeight="1">
      <c r="A20" s="454">
        <v>40756</v>
      </c>
      <c r="B20" s="525">
        <v>17.996412473990699</v>
      </c>
      <c r="C20" s="525">
        <v>57.43898863609288</v>
      </c>
      <c r="D20" s="525">
        <v>1.2818994999952067</v>
      </c>
      <c r="E20" s="525">
        <v>12.767782449137647</v>
      </c>
      <c r="F20" s="525">
        <v>9.9621282395890614</v>
      </c>
      <c r="G20" s="525">
        <v>5.3184070901713086E-2</v>
      </c>
      <c r="H20" s="525">
        <v>0.49960463029278779</v>
      </c>
      <c r="I20" s="450"/>
    </row>
    <row r="21" spans="1:9" ht="10.5" customHeight="1">
      <c r="A21" s="454">
        <v>40787</v>
      </c>
      <c r="B21" s="525">
        <v>16.575341382894166</v>
      </c>
      <c r="C21" s="525">
        <v>59.233489162298277</v>
      </c>
      <c r="D21" s="525">
        <v>1.2303756428808958</v>
      </c>
      <c r="E21" s="525">
        <v>11.80875304925592</v>
      </c>
      <c r="F21" s="525">
        <v>10.67953942643012</v>
      </c>
      <c r="G21" s="525">
        <v>6.4855950085188643E-2</v>
      </c>
      <c r="H21" s="525">
        <v>0.4076453861554396</v>
      </c>
      <c r="I21" s="450"/>
    </row>
    <row r="22" spans="1:9" ht="10.5" customHeight="1">
      <c r="A22" s="454">
        <v>40817</v>
      </c>
      <c r="B22" s="525">
        <v>17.784136329968522</v>
      </c>
      <c r="C22" s="525">
        <v>58.740194168005736</v>
      </c>
      <c r="D22" s="525">
        <v>0.87881121966418119</v>
      </c>
      <c r="E22" s="525">
        <v>11.310513870813141</v>
      </c>
      <c r="F22" s="525">
        <v>10.624281146969839</v>
      </c>
      <c r="G22" s="525">
        <v>6.0684035234778388E-2</v>
      </c>
      <c r="H22" s="525">
        <v>0.60137922934381727</v>
      </c>
      <c r="I22" s="450"/>
    </row>
    <row r="23" spans="1:9" ht="10.5" customHeight="1">
      <c r="A23" s="454">
        <v>40848</v>
      </c>
      <c r="B23" s="525">
        <v>18.69274060871675</v>
      </c>
      <c r="C23" s="525">
        <v>56.376465678318539</v>
      </c>
      <c r="D23" s="525">
        <v>1.0030355231444108</v>
      </c>
      <c r="E23" s="525">
        <v>12.795504399214794</v>
      </c>
      <c r="F23" s="525">
        <v>10.422609571045074</v>
      </c>
      <c r="G23" s="525">
        <v>6.1735027316392382E-2</v>
      </c>
      <c r="H23" s="525">
        <v>0.64790919224404053</v>
      </c>
      <c r="I23" s="450"/>
    </row>
    <row r="24" spans="1:9" ht="10.5" customHeight="1">
      <c r="A24" s="454">
        <v>40878</v>
      </c>
      <c r="B24" s="525">
        <v>17.70994320699274</v>
      </c>
      <c r="C24" s="525">
        <v>55.436921075090467</v>
      </c>
      <c r="D24" s="525">
        <v>0.62560416425025001</v>
      </c>
      <c r="E24" s="525">
        <v>14.338343041640222</v>
      </c>
      <c r="F24" s="525">
        <v>10.967489218987694</v>
      </c>
      <c r="G24" s="525">
        <v>7.4089752369243159E-2</v>
      </c>
      <c r="H24" s="525">
        <v>0.84760954066938399</v>
      </c>
      <c r="I24" s="450"/>
    </row>
    <row r="25" spans="1:9" ht="10.5" customHeight="1">
      <c r="A25" s="454">
        <v>40909</v>
      </c>
      <c r="B25" s="525">
        <v>17.24045181839989</v>
      </c>
      <c r="C25" s="525">
        <v>57.428877529906075</v>
      </c>
      <c r="D25" s="525">
        <v>0.54117602535285603</v>
      </c>
      <c r="E25" s="525">
        <v>12.753512415666975</v>
      </c>
      <c r="F25" s="525">
        <v>11.082303451942785</v>
      </c>
      <c r="G25" s="525">
        <v>8.3985729956534444E-2</v>
      </c>
      <c r="H25" s="525">
        <v>0.86969302877490029</v>
      </c>
      <c r="I25" s="450"/>
    </row>
    <row r="26" spans="1:9" ht="10.5" customHeight="1">
      <c r="A26" s="454">
        <v>40940</v>
      </c>
      <c r="B26" s="525">
        <v>16.336040463679137</v>
      </c>
      <c r="C26" s="525">
        <v>58.424416444161309</v>
      </c>
      <c r="D26" s="525">
        <v>0.53032407990256125</v>
      </c>
      <c r="E26" s="525">
        <v>13.46936152312508</v>
      </c>
      <c r="F26" s="525">
        <v>10.116070527471035</v>
      </c>
      <c r="G26" s="525">
        <v>8.2016490126528466E-2</v>
      </c>
      <c r="H26" s="525">
        <v>1.0417704715343439</v>
      </c>
      <c r="I26" s="450"/>
    </row>
    <row r="27" spans="1:9" ht="10.5" customHeight="1">
      <c r="A27" s="454">
        <v>40969</v>
      </c>
      <c r="B27" s="525">
        <v>16.444227157060052</v>
      </c>
      <c r="C27" s="525">
        <v>56.79657488447404</v>
      </c>
      <c r="D27" s="525">
        <v>0.6875829557547547</v>
      </c>
      <c r="E27" s="525">
        <v>14.340727379666337</v>
      </c>
      <c r="F27" s="525">
        <v>10.54969366884419</v>
      </c>
      <c r="G27" s="525">
        <v>8.4257918782392152E-2</v>
      </c>
      <c r="H27" s="525">
        <v>1.0969360354182305</v>
      </c>
      <c r="I27" s="450"/>
    </row>
    <row r="28" spans="1:9" ht="10.5" customHeight="1">
      <c r="A28" s="454">
        <v>41000</v>
      </c>
      <c r="B28" s="527">
        <v>16.238693297936777</v>
      </c>
      <c r="C28" s="527">
        <v>56.620776483251994</v>
      </c>
      <c r="D28" s="527">
        <v>0.54117793949715665</v>
      </c>
      <c r="E28" s="527">
        <v>14.205091935959405</v>
      </c>
      <c r="F28" s="527">
        <v>11.225141487158973</v>
      </c>
      <c r="G28" s="527">
        <v>0.17376506790011709</v>
      </c>
      <c r="H28" s="527">
        <v>0.99535378829565457</v>
      </c>
      <c r="I28" s="450"/>
    </row>
    <row r="29" spans="1:9" ht="10.5" customHeight="1">
      <c r="A29" s="454">
        <v>41030</v>
      </c>
      <c r="B29" s="527">
        <v>18.125331715598662</v>
      </c>
      <c r="C29" s="527">
        <v>53.777549727099249</v>
      </c>
      <c r="D29" s="527">
        <v>0.67890728626479357</v>
      </c>
      <c r="E29" s="527">
        <v>15.01687271660737</v>
      </c>
      <c r="F29" s="527">
        <v>10.929062105151852</v>
      </c>
      <c r="G29" s="527">
        <v>0.29701164392454227</v>
      </c>
      <c r="H29" s="527">
        <v>1.1752648053535533</v>
      </c>
      <c r="I29" s="450"/>
    </row>
    <row r="30" spans="1:9" ht="10.5" customHeight="1">
      <c r="A30" s="454">
        <v>41061</v>
      </c>
      <c r="B30" s="527">
        <v>16.401270382123926</v>
      </c>
      <c r="C30" s="527">
        <v>57.105032304875856</v>
      </c>
      <c r="D30" s="527">
        <v>0.51631435836811368</v>
      </c>
      <c r="E30" s="527">
        <v>13.250656752348409</v>
      </c>
      <c r="F30" s="527">
        <v>11.354815493550911</v>
      </c>
      <c r="G30" s="527">
        <v>0.32036093673368432</v>
      </c>
      <c r="H30" s="527">
        <v>1.0515497719991094</v>
      </c>
      <c r="I30" s="450"/>
    </row>
    <row r="31" spans="1:9" ht="10.5" customHeight="1">
      <c r="A31" s="454">
        <v>41091</v>
      </c>
      <c r="B31" s="527">
        <v>16.554677416280771</v>
      </c>
      <c r="C31" s="527">
        <v>57.292768881076192</v>
      </c>
      <c r="D31" s="527">
        <v>0.5451314191974368</v>
      </c>
      <c r="E31" s="527">
        <v>12.593245093793719</v>
      </c>
      <c r="F31" s="527">
        <v>11.069979946436462</v>
      </c>
      <c r="G31" s="527">
        <v>0.31006897005194189</v>
      </c>
      <c r="H31" s="527">
        <v>1.6341282731634239</v>
      </c>
      <c r="I31" s="450"/>
    </row>
    <row r="32" spans="1:9" ht="10.5" customHeight="1">
      <c r="A32" s="454">
        <v>41122</v>
      </c>
      <c r="B32" s="527">
        <v>16.635694895203109</v>
      </c>
      <c r="C32" s="527">
        <v>57.545617341562355</v>
      </c>
      <c r="D32" s="527">
        <v>0.60148897092941811</v>
      </c>
      <c r="E32" s="527">
        <v>12.516960015792399</v>
      </c>
      <c r="F32" s="527">
        <v>10.863736675009498</v>
      </c>
      <c r="G32" s="527">
        <v>0.31869668192170547</v>
      </c>
      <c r="H32" s="527">
        <v>1.5178054195815893</v>
      </c>
      <c r="I32" s="450"/>
    </row>
    <row r="33" spans="1:9" ht="10.5" customHeight="1">
      <c r="A33" s="454">
        <v>41153</v>
      </c>
      <c r="B33" s="527">
        <v>17.79</v>
      </c>
      <c r="C33" s="527">
        <v>56.24</v>
      </c>
      <c r="D33" s="527">
        <v>1.1200000000000001</v>
      </c>
      <c r="E33" s="527">
        <v>12.51</v>
      </c>
      <c r="F33" s="527">
        <v>10.3</v>
      </c>
      <c r="G33" s="527">
        <v>0.33</v>
      </c>
      <c r="H33" s="527">
        <v>1.71</v>
      </c>
      <c r="I33" s="450"/>
    </row>
    <row r="34" spans="1:9" ht="10.5" customHeight="1">
      <c r="A34" s="454">
        <v>41183</v>
      </c>
      <c r="B34" s="527">
        <v>15.82</v>
      </c>
      <c r="C34" s="527">
        <v>56.88</v>
      </c>
      <c r="D34" s="527">
        <v>0.66</v>
      </c>
      <c r="E34" s="527">
        <v>13.18</v>
      </c>
      <c r="F34" s="527">
        <v>11.35</v>
      </c>
      <c r="G34" s="527">
        <v>0.38</v>
      </c>
      <c r="H34" s="527">
        <v>1.73</v>
      </c>
      <c r="I34" s="450"/>
    </row>
    <row r="35" spans="1:9" ht="10.5" customHeight="1">
      <c r="A35" s="454">
        <v>41214</v>
      </c>
      <c r="B35" s="527">
        <v>17.61</v>
      </c>
      <c r="C35" s="527">
        <v>54.93</v>
      </c>
      <c r="D35" s="527">
        <v>0.9</v>
      </c>
      <c r="E35" s="527">
        <v>13.14</v>
      </c>
      <c r="F35" s="527">
        <v>11.13</v>
      </c>
      <c r="G35" s="527">
        <v>0.39</v>
      </c>
      <c r="H35" s="527">
        <v>1.9</v>
      </c>
      <c r="I35" s="450"/>
    </row>
    <row r="36" spans="1:9" ht="10.5" customHeight="1">
      <c r="A36" s="454">
        <v>41244</v>
      </c>
      <c r="B36" s="527">
        <v>16.59</v>
      </c>
      <c r="C36" s="527">
        <v>56.26</v>
      </c>
      <c r="D36" s="527">
        <v>0.73</v>
      </c>
      <c r="E36" s="527">
        <v>13.14</v>
      </c>
      <c r="F36" s="527">
        <v>11.01</v>
      </c>
      <c r="G36" s="527">
        <v>0.4</v>
      </c>
      <c r="H36" s="527">
        <v>1.87</v>
      </c>
      <c r="I36" s="450"/>
    </row>
    <row r="37" spans="1:9" ht="10.5" customHeight="1">
      <c r="A37" s="454">
        <v>41275</v>
      </c>
      <c r="B37" s="527">
        <v>18.87</v>
      </c>
      <c r="C37" s="527">
        <v>53.8</v>
      </c>
      <c r="D37" s="527">
        <v>0.94</v>
      </c>
      <c r="E37" s="527">
        <v>13.45</v>
      </c>
      <c r="F37" s="527">
        <v>10.36</v>
      </c>
      <c r="G37" s="527">
        <v>0.4</v>
      </c>
      <c r="H37" s="527">
        <v>2.1800000000000002</v>
      </c>
      <c r="I37" s="450"/>
    </row>
    <row r="38" spans="1:9" ht="10.5" customHeight="1">
      <c r="A38" s="454">
        <v>41306</v>
      </c>
      <c r="B38" s="527">
        <v>20.78</v>
      </c>
      <c r="C38" s="527">
        <v>51.34</v>
      </c>
      <c r="D38" s="527">
        <v>0.71</v>
      </c>
      <c r="E38" s="527">
        <v>14.4</v>
      </c>
      <c r="F38" s="527">
        <v>10.029999999999999</v>
      </c>
      <c r="G38" s="527">
        <v>0.42</v>
      </c>
      <c r="H38" s="527">
        <v>2.3199999999999998</v>
      </c>
      <c r="I38" s="450"/>
    </row>
    <row r="39" spans="1:9" ht="10.5" customHeight="1">
      <c r="A39" s="454">
        <v>41334</v>
      </c>
      <c r="B39" s="527">
        <v>20.329999999999998</v>
      </c>
      <c r="C39" s="527">
        <v>51.69</v>
      </c>
      <c r="D39" s="527">
        <v>0.72</v>
      </c>
      <c r="E39" s="527">
        <v>14.61</v>
      </c>
      <c r="F39" s="527">
        <v>9.7100000000000009</v>
      </c>
      <c r="G39" s="527">
        <v>0.46</v>
      </c>
      <c r="H39" s="527">
        <v>2.48</v>
      </c>
      <c r="I39" s="450"/>
    </row>
    <row r="40" spans="1:9" ht="10.5" customHeight="1">
      <c r="A40" s="454">
        <v>41365</v>
      </c>
      <c r="B40" s="527">
        <v>18.760000000000002</v>
      </c>
      <c r="C40" s="527">
        <v>50.12</v>
      </c>
      <c r="D40" s="527">
        <v>0.98</v>
      </c>
      <c r="E40" s="527">
        <v>16.12</v>
      </c>
      <c r="F40" s="527">
        <v>10.92</v>
      </c>
      <c r="G40" s="527">
        <v>0.52</v>
      </c>
      <c r="H40" s="527">
        <v>2.58</v>
      </c>
      <c r="I40" s="450"/>
    </row>
    <row r="41" spans="1:9" ht="10.5" customHeight="1">
      <c r="A41" s="454">
        <v>41395</v>
      </c>
      <c r="B41" s="527">
        <v>20.329999999999998</v>
      </c>
      <c r="C41" s="527">
        <v>51.69</v>
      </c>
      <c r="D41" s="527">
        <v>0.72</v>
      </c>
      <c r="E41" s="527">
        <v>14.61</v>
      </c>
      <c r="F41" s="527">
        <v>9.7100000000000009</v>
      </c>
      <c r="G41" s="527">
        <v>0.46</v>
      </c>
      <c r="H41" s="527">
        <v>2.48</v>
      </c>
      <c r="I41" s="450"/>
    </row>
    <row r="42" spans="1:9" ht="10.5" customHeight="1">
      <c r="A42" s="454">
        <v>41426</v>
      </c>
      <c r="B42" s="528">
        <v>19.7</v>
      </c>
      <c r="C42" s="528">
        <v>50.62</v>
      </c>
      <c r="D42" s="528">
        <v>0.83</v>
      </c>
      <c r="E42" s="528">
        <v>15.85</v>
      </c>
      <c r="F42" s="528">
        <v>10.15</v>
      </c>
      <c r="G42" s="528">
        <v>0.55000000000000004</v>
      </c>
      <c r="H42" s="528">
        <v>2.2999999999999998</v>
      </c>
      <c r="I42" s="450"/>
    </row>
    <row r="43" spans="1:9" ht="10.5" customHeight="1">
      <c r="A43" s="454">
        <v>41456</v>
      </c>
      <c r="B43" s="528">
        <v>18.73</v>
      </c>
      <c r="C43" s="528">
        <v>49.56</v>
      </c>
      <c r="D43" s="528">
        <v>0.77</v>
      </c>
      <c r="E43" s="528">
        <v>17.03</v>
      </c>
      <c r="F43" s="528">
        <v>10.55</v>
      </c>
      <c r="G43" s="528">
        <v>0.55000000000000004</v>
      </c>
      <c r="H43" s="528">
        <v>2.81</v>
      </c>
      <c r="I43" s="450"/>
    </row>
    <row r="44" spans="1:9" ht="10.5" customHeight="1">
      <c r="A44" s="454">
        <v>41487</v>
      </c>
      <c r="B44" s="528">
        <v>20.87</v>
      </c>
      <c r="C44" s="528">
        <v>45.34</v>
      </c>
      <c r="D44" s="528">
        <v>0.81</v>
      </c>
      <c r="E44" s="528">
        <v>19.87</v>
      </c>
      <c r="F44" s="528">
        <v>9.4499999999999993</v>
      </c>
      <c r="G44" s="528">
        <v>0.52</v>
      </c>
      <c r="H44" s="528">
        <v>3.14</v>
      </c>
      <c r="I44" s="450"/>
    </row>
    <row r="45" spans="1:9" ht="10.5" customHeight="1">
      <c r="A45" s="454">
        <v>41518</v>
      </c>
      <c r="B45" s="528">
        <v>19.2</v>
      </c>
      <c r="C45" s="528">
        <v>47.41</v>
      </c>
      <c r="D45" s="528">
        <v>0.86</v>
      </c>
      <c r="E45" s="528">
        <v>18.11</v>
      </c>
      <c r="F45" s="528">
        <v>10.97</v>
      </c>
      <c r="G45" s="528">
        <v>0.62</v>
      </c>
      <c r="H45" s="528">
        <v>2.83</v>
      </c>
      <c r="I45" s="450"/>
    </row>
    <row r="46" spans="1:9" ht="10.5" customHeight="1">
      <c r="A46" s="454">
        <v>41548</v>
      </c>
      <c r="B46" s="528">
        <v>14.95</v>
      </c>
      <c r="C46" s="528">
        <v>51.25</v>
      </c>
      <c r="D46" s="528">
        <v>0.98</v>
      </c>
      <c r="E46" s="528">
        <v>17.77</v>
      </c>
      <c r="F46" s="528">
        <v>12.05</v>
      </c>
      <c r="G46" s="528">
        <v>0.7</v>
      </c>
      <c r="H46" s="528">
        <v>2.2999999999999998</v>
      </c>
      <c r="I46" s="450"/>
    </row>
    <row r="47" spans="1:9" ht="10.5" customHeight="1">
      <c r="A47" s="454">
        <v>41579</v>
      </c>
      <c r="B47" s="528">
        <v>16.43</v>
      </c>
      <c r="C47" s="528">
        <v>49.32</v>
      </c>
      <c r="D47" s="528">
        <v>0.74</v>
      </c>
      <c r="E47" s="528">
        <v>18.64</v>
      </c>
      <c r="F47" s="528">
        <v>11.87</v>
      </c>
      <c r="G47" s="528">
        <v>0.75</v>
      </c>
      <c r="H47" s="528">
        <v>2.25</v>
      </c>
      <c r="I47" s="450"/>
    </row>
    <row r="48" spans="1:9" ht="10.5" customHeight="1">
      <c r="A48" s="454">
        <v>41609</v>
      </c>
      <c r="B48" s="528">
        <v>15.77</v>
      </c>
      <c r="C48" s="528">
        <v>52.12</v>
      </c>
      <c r="D48" s="528">
        <v>0.84</v>
      </c>
      <c r="E48" s="528">
        <v>16.809999999999999</v>
      </c>
      <c r="F48" s="528">
        <v>11.33</v>
      </c>
      <c r="G48" s="528">
        <v>0.76</v>
      </c>
      <c r="H48" s="528">
        <v>2.37</v>
      </c>
      <c r="I48" s="450"/>
    </row>
    <row r="49" spans="1:9" ht="10.5" customHeight="1">
      <c r="A49" s="454">
        <v>41640</v>
      </c>
      <c r="B49" s="528">
        <v>17.47</v>
      </c>
      <c r="C49" s="528">
        <v>50.02</v>
      </c>
      <c r="D49" s="528">
        <v>0.61</v>
      </c>
      <c r="E49" s="528">
        <v>17.5</v>
      </c>
      <c r="F49" s="528">
        <v>11.28</v>
      </c>
      <c r="G49" s="528">
        <v>0.76</v>
      </c>
      <c r="H49" s="528">
        <v>2.36</v>
      </c>
      <c r="I49" s="450"/>
    </row>
    <row r="50" spans="1:9" ht="10.5" customHeight="1">
      <c r="A50" s="454">
        <v>41671</v>
      </c>
      <c r="B50" s="528">
        <v>18.260000000000002</v>
      </c>
      <c r="C50" s="528">
        <v>49.97</v>
      </c>
      <c r="D50" s="528">
        <v>0.8</v>
      </c>
      <c r="E50" s="528">
        <v>16.55</v>
      </c>
      <c r="F50" s="528">
        <v>11.65</v>
      </c>
      <c r="G50" s="528">
        <v>0.81</v>
      </c>
      <c r="H50" s="528">
        <v>1.96</v>
      </c>
      <c r="I50" s="450"/>
    </row>
    <row r="51" spans="1:9" ht="10.5" customHeight="1">
      <c r="A51" s="454">
        <v>41699</v>
      </c>
      <c r="B51" s="528">
        <v>18.649999999999999</v>
      </c>
      <c r="C51" s="528">
        <v>49.01</v>
      </c>
      <c r="D51" s="528">
        <v>0.87</v>
      </c>
      <c r="E51" s="528">
        <v>17.149999999999999</v>
      </c>
      <c r="F51" s="528">
        <v>11.02</v>
      </c>
      <c r="G51" s="528">
        <v>0.8</v>
      </c>
      <c r="H51" s="528">
        <v>2.5</v>
      </c>
      <c r="I51" s="450"/>
    </row>
    <row r="52" spans="1:9" ht="10.5" customHeight="1">
      <c r="A52" s="454">
        <v>41730</v>
      </c>
      <c r="B52" s="528">
        <v>16.989999999999998</v>
      </c>
      <c r="C52" s="528">
        <v>48.96</v>
      </c>
      <c r="D52" s="528">
        <v>0.83</v>
      </c>
      <c r="E52" s="528">
        <v>18.73</v>
      </c>
      <c r="F52" s="528">
        <v>11.6</v>
      </c>
      <c r="G52" s="528">
        <v>0.85</v>
      </c>
      <c r="H52" s="528">
        <v>2.04</v>
      </c>
      <c r="I52" s="450"/>
    </row>
    <row r="53" spans="1:9" ht="10.5" customHeight="1">
      <c r="A53" s="454">
        <v>41760</v>
      </c>
      <c r="B53" s="528">
        <v>16.32</v>
      </c>
      <c r="C53" s="528">
        <v>47</v>
      </c>
      <c r="D53" s="528">
        <v>0.7</v>
      </c>
      <c r="E53" s="528">
        <v>21.55</v>
      </c>
      <c r="F53" s="528">
        <v>11.19</v>
      </c>
      <c r="G53" s="528">
        <v>0.87</v>
      </c>
      <c r="H53" s="528">
        <v>2.37</v>
      </c>
      <c r="I53" s="450"/>
    </row>
    <row r="54" spans="1:9" ht="10.5" customHeight="1">
      <c r="A54" s="454">
        <v>41791</v>
      </c>
      <c r="B54" s="528">
        <v>15.2</v>
      </c>
      <c r="C54" s="528">
        <v>48.88</v>
      </c>
      <c r="D54" s="528">
        <v>0.39</v>
      </c>
      <c r="E54" s="528">
        <v>20.83</v>
      </c>
      <c r="F54" s="528">
        <v>11.89</v>
      </c>
      <c r="G54" s="528">
        <v>0.96</v>
      </c>
      <c r="H54" s="528">
        <v>1.85</v>
      </c>
      <c r="I54" s="450"/>
    </row>
    <row r="55" spans="1:9" ht="10.5" customHeight="1">
      <c r="A55" s="454">
        <v>41821</v>
      </c>
      <c r="B55" s="528">
        <v>14.779194548557282</v>
      </c>
      <c r="C55" s="528">
        <v>47.259744898725366</v>
      </c>
      <c r="D55" s="528">
        <v>0.40469218707243321</v>
      </c>
      <c r="E55" s="528">
        <v>22.219496436670088</v>
      </c>
      <c r="F55" s="528">
        <v>12.224638543203426</v>
      </c>
      <c r="G55" s="528">
        <v>0.98</v>
      </c>
      <c r="H55" s="528">
        <v>2.1341403848853355</v>
      </c>
      <c r="I55" s="450"/>
    </row>
    <row r="56" spans="1:9" ht="10.5" customHeight="1">
      <c r="A56" s="454">
        <v>41852</v>
      </c>
      <c r="B56" s="528">
        <v>15.5</v>
      </c>
      <c r="C56" s="528">
        <v>46.92</v>
      </c>
      <c r="D56" s="528">
        <v>0.57999999999999996</v>
      </c>
      <c r="E56" s="528">
        <v>21.77</v>
      </c>
      <c r="F56" s="528">
        <v>12</v>
      </c>
      <c r="G56" s="528">
        <v>1.07</v>
      </c>
      <c r="H56" s="528">
        <v>2.16</v>
      </c>
      <c r="I56" s="450"/>
    </row>
    <row r="57" spans="1:9" ht="10.5" customHeight="1">
      <c r="A57" s="454">
        <v>41883</v>
      </c>
      <c r="B57" s="528">
        <v>14.85</v>
      </c>
      <c r="C57" s="528">
        <v>48.1</v>
      </c>
      <c r="D57" s="528">
        <v>0.56000000000000005</v>
      </c>
      <c r="E57" s="528">
        <v>21.67</v>
      </c>
      <c r="F57" s="528">
        <v>11.59</v>
      </c>
      <c r="G57" s="528">
        <v>1.05</v>
      </c>
      <c r="H57" s="529">
        <v>2.1800000000000002</v>
      </c>
      <c r="I57" s="450"/>
    </row>
    <row r="58" spans="1:9" ht="10.5" customHeight="1">
      <c r="A58" s="454">
        <v>41913</v>
      </c>
      <c r="B58" s="528">
        <v>17.05</v>
      </c>
      <c r="C58" s="528">
        <v>45.92</v>
      </c>
      <c r="D58" s="528">
        <v>0.56000000000000005</v>
      </c>
      <c r="E58" s="528">
        <v>21.57</v>
      </c>
      <c r="F58" s="528">
        <v>11.4</v>
      </c>
      <c r="G58" s="528">
        <v>1.1299999999999999</v>
      </c>
      <c r="H58" s="528">
        <v>2.37</v>
      </c>
      <c r="I58" s="450"/>
    </row>
    <row r="59" spans="1:9" ht="10.5" customHeight="1">
      <c r="A59" s="454">
        <v>41944</v>
      </c>
      <c r="B59" s="528">
        <v>16.89</v>
      </c>
      <c r="C59" s="528">
        <v>48.23</v>
      </c>
      <c r="D59" s="528">
        <v>0.42</v>
      </c>
      <c r="E59" s="528">
        <v>19.809999999999999</v>
      </c>
      <c r="F59" s="528">
        <v>11.39</v>
      </c>
      <c r="G59" s="528">
        <v>1.1299999999999999</v>
      </c>
      <c r="H59" s="528">
        <v>2.13</v>
      </c>
      <c r="I59" s="450"/>
    </row>
    <row r="60" spans="1:9" ht="10.5" customHeight="1">
      <c r="A60" s="454">
        <v>41974</v>
      </c>
      <c r="B60" s="528">
        <v>15.83</v>
      </c>
      <c r="C60" s="528">
        <v>46.62</v>
      </c>
      <c r="D60" s="528">
        <v>0.3</v>
      </c>
      <c r="E60" s="528">
        <v>22.64</v>
      </c>
      <c r="F60" s="528">
        <v>11.25</v>
      </c>
      <c r="G60" s="528">
        <v>1.21</v>
      </c>
      <c r="H60" s="528">
        <v>2.15</v>
      </c>
      <c r="I60" s="450"/>
    </row>
    <row r="61" spans="1:9" ht="10.5" customHeight="1">
      <c r="A61" s="454">
        <v>42005</v>
      </c>
      <c r="B61" s="528">
        <v>16.30249892216332</v>
      </c>
      <c r="C61" s="528">
        <v>45.337964159704626</v>
      </c>
      <c r="D61" s="528">
        <v>0.37923383115091824</v>
      </c>
      <c r="E61" s="528">
        <v>22.550048761047439</v>
      </c>
      <c r="F61" s="528">
        <v>11.251656822859573</v>
      </c>
      <c r="G61" s="528">
        <v>1.2352610171670204</v>
      </c>
      <c r="H61" s="528">
        <v>2.9433364859071176</v>
      </c>
      <c r="I61" s="450"/>
    </row>
    <row r="62" spans="1:9" ht="10.5" customHeight="1">
      <c r="A62" s="454">
        <v>42036</v>
      </c>
      <c r="B62" s="528">
        <v>15.9</v>
      </c>
      <c r="C62" s="528">
        <v>43.76</v>
      </c>
      <c r="D62" s="528">
        <v>0.42</v>
      </c>
      <c r="E62" s="528">
        <v>24.8</v>
      </c>
      <c r="F62" s="528">
        <v>11.29</v>
      </c>
      <c r="G62" s="528">
        <v>1.26</v>
      </c>
      <c r="H62" s="528">
        <v>2.57</v>
      </c>
      <c r="I62" s="450"/>
    </row>
    <row r="63" spans="1:9" ht="10.5" customHeight="1">
      <c r="A63" s="454">
        <v>42064</v>
      </c>
      <c r="B63" s="528">
        <v>17.988862332232834</v>
      </c>
      <c r="C63" s="528">
        <v>43.731899879845194</v>
      </c>
      <c r="D63" s="528">
        <v>0.48827826281036035</v>
      </c>
      <c r="E63" s="528">
        <v>23.291657832609417</v>
      </c>
      <c r="F63" s="528">
        <v>10.757020695052921</v>
      </c>
      <c r="G63" s="528">
        <v>1.2697856079827239</v>
      </c>
      <c r="H63" s="528">
        <v>2.4724953894665416</v>
      </c>
      <c r="I63" s="450"/>
    </row>
    <row r="64" spans="1:9" ht="10.5" customHeight="1">
      <c r="A64" s="454">
        <v>42095</v>
      </c>
      <c r="B64" s="528">
        <v>17.45</v>
      </c>
      <c r="C64" s="528">
        <v>44.8</v>
      </c>
      <c r="D64" s="528">
        <v>0.47</v>
      </c>
      <c r="E64" s="528">
        <v>23.27</v>
      </c>
      <c r="F64" s="528">
        <v>10.32</v>
      </c>
      <c r="G64" s="528">
        <v>1.27</v>
      </c>
      <c r="H64" s="528">
        <v>2.42</v>
      </c>
      <c r="I64" s="450"/>
    </row>
    <row r="65" spans="1:9" ht="10.5" customHeight="1">
      <c r="A65" s="454">
        <v>42125</v>
      </c>
      <c r="B65" s="528">
        <v>19.833813650628709</v>
      </c>
      <c r="C65" s="528">
        <v>39.993706141859803</v>
      </c>
      <c r="D65" s="528">
        <v>1.0273291900334145</v>
      </c>
      <c r="E65" s="528">
        <v>24.264950003891979</v>
      </c>
      <c r="F65" s="528">
        <v>10.337242125175123</v>
      </c>
      <c r="G65" s="528">
        <v>1.4366143162246516</v>
      </c>
      <c r="H65" s="528">
        <v>3.1063445721863361</v>
      </c>
      <c r="I65" s="450"/>
    </row>
    <row r="66" spans="1:9" ht="10.5" customHeight="1">
      <c r="A66" s="454">
        <v>42156</v>
      </c>
      <c r="B66" s="528">
        <v>17.738908110122306</v>
      </c>
      <c r="C66" s="528">
        <v>41.278547547127772</v>
      </c>
      <c r="D66" s="528">
        <v>0.92707191188925775</v>
      </c>
      <c r="E66" s="528">
        <v>24.605266572930411</v>
      </c>
      <c r="F66" s="528">
        <v>11.025620423035274</v>
      </c>
      <c r="G66" s="528">
        <v>1.6326606079773898</v>
      </c>
      <c r="H66" s="528">
        <v>2.7919248269175849</v>
      </c>
      <c r="I66" s="450"/>
    </row>
    <row r="67" spans="1:9" ht="10.5" customHeight="1">
      <c r="A67" s="454">
        <v>42186</v>
      </c>
      <c r="B67" s="528">
        <v>16.060882697241571</v>
      </c>
      <c r="C67" s="528">
        <v>44.791138420861778</v>
      </c>
      <c r="D67" s="528">
        <v>0.4733610025017162</v>
      </c>
      <c r="E67" s="528">
        <v>22.449881534061312</v>
      </c>
      <c r="F67" s="528">
        <v>11.706755394546597</v>
      </c>
      <c r="G67" s="528">
        <v>1.7550453685459906</v>
      </c>
      <c r="H67" s="528">
        <v>2.7629355822410533</v>
      </c>
      <c r="I67" s="450"/>
    </row>
    <row r="68" spans="1:9" ht="10.5" customHeight="1">
      <c r="A68" s="454">
        <v>42217</v>
      </c>
      <c r="B68" s="528">
        <v>18.547753001557115</v>
      </c>
      <c r="C68" s="528">
        <v>40.092949554989424</v>
      </c>
      <c r="D68" s="528">
        <v>0.4916661140090135</v>
      </c>
      <c r="E68" s="528">
        <v>25.94581263146625</v>
      </c>
      <c r="F68" s="528">
        <v>10.471504490116608</v>
      </c>
      <c r="G68" s="528">
        <v>1.7516817329849679</v>
      </c>
      <c r="H68" s="528">
        <v>2.6986324748766393</v>
      </c>
      <c r="I68" s="450"/>
    </row>
    <row r="69" spans="1:9" ht="10.5" customHeight="1">
      <c r="A69" s="454">
        <v>42248</v>
      </c>
      <c r="B69" s="528">
        <v>18.2782459800693</v>
      </c>
      <c r="C69" s="528">
        <v>39.277731695787601</v>
      </c>
      <c r="D69" s="528">
        <v>0.62839344208917103</v>
      </c>
      <c r="E69" s="528">
        <v>25.6667970449517</v>
      </c>
      <c r="F69" s="528">
        <v>11.299389343743499</v>
      </c>
      <c r="G69" s="528">
        <v>2.1569381482808199</v>
      </c>
      <c r="H69" s="528">
        <v>2.6925043450778898</v>
      </c>
      <c r="I69" s="450"/>
    </row>
    <row r="70" spans="1:9" ht="10.5" customHeight="1">
      <c r="A70" s="454">
        <v>42278</v>
      </c>
      <c r="B70" s="528">
        <v>16.627154851929902</v>
      </c>
      <c r="C70" s="528">
        <v>42.744697508508402</v>
      </c>
      <c r="D70" s="528">
        <v>0.52665227730997399</v>
      </c>
      <c r="E70" s="528">
        <v>22.899422299925199</v>
      </c>
      <c r="F70" s="528">
        <v>12.1078231132757</v>
      </c>
      <c r="G70" s="528">
        <v>2.3865331420622899</v>
      </c>
      <c r="H70" s="528">
        <v>2.7077168069884898</v>
      </c>
      <c r="I70" s="450"/>
    </row>
    <row r="71" spans="1:9" ht="10.5" customHeight="1">
      <c r="A71" s="454">
        <v>42309</v>
      </c>
      <c r="B71" s="528">
        <v>19.475505640138799</v>
      </c>
      <c r="C71" s="528">
        <v>41.903991636128303</v>
      </c>
      <c r="D71" s="528">
        <v>0.65555835302512999</v>
      </c>
      <c r="E71" s="528">
        <v>22.022658893341301</v>
      </c>
      <c r="F71" s="528">
        <v>11.175225334029401</v>
      </c>
      <c r="G71" s="528">
        <v>2.2666675262474398</v>
      </c>
      <c r="H71" s="528">
        <v>2.5003926170896902</v>
      </c>
      <c r="I71" s="450"/>
    </row>
    <row r="72" spans="1:9" ht="10.5" customHeight="1">
      <c r="A72" s="454">
        <v>42339</v>
      </c>
      <c r="B72" s="528">
        <v>16.106147508358301</v>
      </c>
      <c r="C72" s="528">
        <v>45.717625385213502</v>
      </c>
      <c r="D72" s="528">
        <v>0.38442701470423601</v>
      </c>
      <c r="E72" s="528">
        <v>20.729822170468999</v>
      </c>
      <c r="F72" s="528">
        <v>12.319031541576299</v>
      </c>
      <c r="G72" s="528">
        <v>2.61993599617742</v>
      </c>
      <c r="H72" s="528">
        <v>2.1230103835012399</v>
      </c>
      <c r="I72" s="450"/>
    </row>
    <row r="73" spans="1:9" ht="12.75">
      <c r="A73" s="200" t="s">
        <v>328</v>
      </c>
    </row>
  </sheetData>
  <mergeCells count="2">
    <mergeCell ref="B2:H2"/>
    <mergeCell ref="A2:A3"/>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114</vt:i4>
      </vt:variant>
    </vt:vector>
  </HeadingPairs>
  <TitlesOfParts>
    <vt:vector size="182" baseType="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'100'!Print_Area</vt:lpstr>
      <vt:lpstr>'101'!Print_Area</vt:lpstr>
      <vt:lpstr>'102'!Print_Area</vt:lpstr>
      <vt:lpstr>'103'!Print_Area</vt:lpstr>
      <vt:lpstr>'104'!Print_Area</vt:lpstr>
      <vt:lpstr>'105'!Print_Area</vt:lpstr>
      <vt:lpstr>'106'!Print_Area</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'123'!Print_Area</vt:lpstr>
      <vt:lpstr>'124'!Print_Area</vt:lpstr>
      <vt:lpstr>'125'!Print_Area</vt:lpstr>
      <vt:lpstr>'126'!Print_Area</vt:lpstr>
      <vt:lpstr>'127'!Print_Area</vt:lpstr>
      <vt:lpstr>'128'!Print_Area</vt:lpstr>
      <vt:lpstr>'129'!Print_Area</vt:lpstr>
      <vt:lpstr>'130'!Print_Area</vt:lpstr>
      <vt:lpstr>'131'!Print_Area</vt:lpstr>
      <vt:lpstr>'132'!Print_Area</vt:lpstr>
      <vt:lpstr>'133'!Print_Area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'97'!Print_Area</vt:lpstr>
      <vt:lpstr>'98'!Print_Area</vt:lpstr>
      <vt:lpstr>'100'!Print_Titles</vt:lpstr>
      <vt:lpstr>'101'!Print_Titles</vt:lpstr>
      <vt:lpstr>'102'!Print_Titles</vt:lpstr>
      <vt:lpstr>'103'!Print_Titles</vt:lpstr>
      <vt:lpstr>'104'!Print_Titles</vt:lpstr>
      <vt:lpstr>'105'!Print_Titles</vt:lpstr>
      <vt:lpstr>'106'!Print_Titles</vt:lpstr>
      <vt:lpstr>'107'!Print_Titles</vt:lpstr>
      <vt:lpstr>'108'!Print_Titles</vt:lpstr>
      <vt:lpstr>'109'!Print_Titles</vt:lpstr>
      <vt:lpstr>'110'!Print_Titles</vt:lpstr>
      <vt:lpstr>'111'!Print_Titles</vt:lpstr>
      <vt:lpstr>'112'!Print_Titles</vt:lpstr>
      <vt:lpstr>'113'!Print_Titles</vt:lpstr>
      <vt:lpstr>'114'!Print_Titles</vt:lpstr>
      <vt:lpstr>'115'!Print_Titles</vt:lpstr>
      <vt:lpstr>'116'!Print_Titles</vt:lpstr>
      <vt:lpstr>'117'!Print_Titles</vt:lpstr>
      <vt:lpstr>'122'!Print_Titles</vt:lpstr>
      <vt:lpstr>'124'!Print_Titles</vt:lpstr>
      <vt:lpstr>'66'!Print_Titles</vt:lpstr>
      <vt:lpstr>'67'!Print_Titles</vt:lpstr>
      <vt:lpstr>'68'!Print_Titles</vt:lpstr>
      <vt:lpstr>'71'!Print_Titles</vt:lpstr>
      <vt:lpstr>'72'!Print_Titles</vt:lpstr>
      <vt:lpstr>'73'!Print_Titles</vt:lpstr>
      <vt:lpstr>'76'!Print_Titles</vt:lpstr>
      <vt:lpstr>'77'!Print_Titles</vt:lpstr>
      <vt:lpstr>'78'!Print_Titles</vt:lpstr>
      <vt:lpstr>'79'!Print_Titles</vt:lpstr>
      <vt:lpstr>'80'!Print_Titles</vt:lpstr>
      <vt:lpstr>'83'!Print_Titles</vt:lpstr>
      <vt:lpstr>'84'!Print_Titles</vt:lpstr>
      <vt:lpstr>'85'!Print_Titles</vt:lpstr>
      <vt:lpstr>'86'!Print_Titles</vt:lpstr>
      <vt:lpstr>'87'!Print_Titles</vt:lpstr>
      <vt:lpstr>'88'!Print_Titles</vt:lpstr>
      <vt:lpstr>'89'!Print_Titles</vt:lpstr>
      <vt:lpstr>'90'!Print_Titles</vt:lpstr>
      <vt:lpstr>'91'!Print_Titles</vt:lpstr>
      <vt:lpstr>'92'!Print_Titles</vt:lpstr>
      <vt:lpstr>'93'!Print_Titles</vt:lpstr>
      <vt:lpstr>'94'!Print_Titles</vt:lpstr>
      <vt:lpstr>'95'!Print_Titles</vt:lpstr>
      <vt:lpstr>'96'!Print_Titles</vt:lpstr>
      <vt:lpstr>'97'!Print_Titles</vt:lpstr>
      <vt:lpstr>'98'!Print_Titles</vt:lpstr>
      <vt:lpstr>'99'!Print_Titles</vt:lpstr>
    </vt:vector>
  </TitlesOfParts>
  <Company>HCL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Laltu Pore</dc:creator>
  <cp:lastModifiedBy>Suvidha Nagpal</cp:lastModifiedBy>
  <cp:lastPrinted>2016-03-17T09:27:34Z</cp:lastPrinted>
  <dcterms:created xsi:type="dcterms:W3CDTF">2010-11-30T11:34:33Z</dcterms:created>
  <dcterms:modified xsi:type="dcterms:W3CDTF">2016-04-12T05:49:52Z</dcterms:modified>
</cp:coreProperties>
</file>